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69DC7BD-8A06-4F41-8BBA-B101342BDB2E}" xr6:coauthVersionLast="47" xr6:coauthVersionMax="47" xr10:uidLastSave="{00000000-0000-0000-0000-000000000000}"/>
  <bookViews>
    <workbookView xWindow="-108" yWindow="-108" windowWidth="23256" windowHeight="12576" tabRatio="572" firstSheet="5" activeTab="5" xr2:uid="{00000000-000D-0000-FFFF-FFFF00000000}"/>
  </bookViews>
  <sheets>
    <sheet name="初期設定" sheetId="10" state="hidden" r:id="rId1"/>
    <sheet name="基本入力" sheetId="11" state="hidden" r:id="rId2"/>
    <sheet name="選手データ入力" sheetId="5" state="hidden" r:id="rId3"/>
    <sheet name="男子一覧" sheetId="2" state="hidden" r:id="rId4"/>
    <sheet name="男子一覧 (2)" sheetId="15" state="hidden" r:id="rId5"/>
    <sheet name="各種調査票" sheetId="12" r:id="rId6"/>
    <sheet name="●貼付（事務局）" sheetId="14" state="hidden" r:id="rId7"/>
  </sheets>
  <externalReferences>
    <externalReference r:id="rId8"/>
    <externalReference r:id="rId9"/>
  </externalReferences>
  <definedNames>
    <definedName name="_xlnm._FilterDatabase" localSheetId="6" hidden="1">'●貼付（事務局）'!$B$2:$L$41</definedName>
    <definedName name="_xlnm.Print_Area" localSheetId="5">各種調査票!$A$4:$AR$70</definedName>
    <definedName name="_xlnm.Print_Area" localSheetId="2">選手データ入力!$A$2:$AW$45</definedName>
    <definedName name="_xlnm.Print_Area" localSheetId="3">男子一覧!$B$1:$AZ$40</definedName>
    <definedName name="_xlnm.Print_Area" localSheetId="4">'男子一覧 (2)'!$B$1:$AZ$40</definedName>
    <definedName name="ひらがな" localSheetId="6">#REF!</definedName>
    <definedName name="ひらがな" localSheetId="4">#REF!</definedName>
    <definedName name="ひらがな">#REF!</definedName>
    <definedName name="プルダウン種目" localSheetId="6">[1]入力表!$EF$10:$EK$10</definedName>
    <definedName name="プルダウン種目" localSheetId="4">#REF!</definedName>
    <definedName name="プルダウン種目">#REF!</definedName>
    <definedName name="一般" localSheetId="6">#REF!</definedName>
    <definedName name="一般" localSheetId="4">#REF!</definedName>
    <definedName name="一般">#REF!</definedName>
    <definedName name="一般女" localSheetId="6">#REF!</definedName>
    <definedName name="一般女" localSheetId="4">#REF!</definedName>
    <definedName name="一般女">#REF!</definedName>
    <definedName name="一般女子全種目名">'[2]●初期設定（事務局）'!$AT$3:$AU$45</definedName>
    <definedName name="一般女種目変換" localSheetId="6">#REF!</definedName>
    <definedName name="一般女種目変換" localSheetId="4">#REF!</definedName>
    <definedName name="一般女種目変換">#REF!</definedName>
    <definedName name="一般女通し番号" localSheetId="6">#REF!</definedName>
    <definedName name="一般女通し番号" localSheetId="4">#REF!</definedName>
    <definedName name="一般女通し番号">#REF!</definedName>
    <definedName name="一般男" localSheetId="6">#REF!</definedName>
    <definedName name="一般男" localSheetId="4">#REF!</definedName>
    <definedName name="一般男">#REF!</definedName>
    <definedName name="一般男子全種目名">'[2]●初期設定（事務局）'!$AQ$3:$AR$45</definedName>
    <definedName name="一般男種目変換" localSheetId="6">#REF!</definedName>
    <definedName name="一般男種目変換" localSheetId="4">#REF!</definedName>
    <definedName name="一般男種目変換">#REF!</definedName>
    <definedName name="一般男通し番号" localSheetId="6">#REF!</definedName>
    <definedName name="一般男通し番号" localSheetId="4">#REF!</definedName>
    <definedName name="一般男通し番号">#REF!</definedName>
    <definedName name="高校女" localSheetId="6">#REF!</definedName>
    <definedName name="高校女" localSheetId="4">#REF!</definedName>
    <definedName name="高校女">#REF!</definedName>
    <definedName name="高校女子全種目名">'[2]●初期設定（事務局）'!$AN$3:$AO$45</definedName>
    <definedName name="高校女種目変換" localSheetId="6">#REF!</definedName>
    <definedName name="高校女種目変換" localSheetId="4">#REF!</definedName>
    <definedName name="高校女種目変換">#REF!</definedName>
    <definedName name="高校女通し番号" localSheetId="6">#REF!</definedName>
    <definedName name="高校女通し番号" localSheetId="4">#REF!</definedName>
    <definedName name="高校女通し番号">#REF!</definedName>
    <definedName name="高校生" localSheetId="6">#REF!</definedName>
    <definedName name="高校生" localSheetId="4">#REF!</definedName>
    <definedName name="高校生">#REF!</definedName>
    <definedName name="高校生女" localSheetId="6">#REF!</definedName>
    <definedName name="高校生女" localSheetId="4">#REF!</definedName>
    <definedName name="高校生女">#REF!</definedName>
    <definedName name="高校生男" localSheetId="6">#REF!</definedName>
    <definedName name="高校生男" localSheetId="4">#REF!</definedName>
    <definedName name="高校生男">#REF!</definedName>
    <definedName name="高校男" localSheetId="6">#REF!</definedName>
    <definedName name="高校男" localSheetId="4">#REF!</definedName>
    <definedName name="高校男">#REF!</definedName>
    <definedName name="高校男子全種目名">'[2]●初期設定（事務局）'!$AK$3:$AL$45</definedName>
    <definedName name="高校男種目変換" localSheetId="6">#REF!</definedName>
    <definedName name="高校男種目変換" localSheetId="4">#REF!</definedName>
    <definedName name="高校男種目変換">#REF!</definedName>
    <definedName name="高校男通し番号" localSheetId="6">#REF!</definedName>
    <definedName name="高校男通し番号" localSheetId="4">#REF!</definedName>
    <definedName name="高校男通し番号">#REF!</definedName>
    <definedName name="小学女" localSheetId="6">#REF!</definedName>
    <definedName name="小学女" localSheetId="4">#REF!</definedName>
    <definedName name="小学女">#REF!</definedName>
    <definedName name="小学女子全種目名">'[2]●初期設定（事務局）'!$AB$3:$AC$45</definedName>
    <definedName name="小学女種目変換" localSheetId="6">#REF!</definedName>
    <definedName name="小学女種目変換" localSheetId="4">#REF!</definedName>
    <definedName name="小学女種目変換">#REF!</definedName>
    <definedName name="小学女通し番号" localSheetId="6">#REF!</definedName>
    <definedName name="小学女通し番号" localSheetId="4">#REF!</definedName>
    <definedName name="小学女通し番号">#REF!</definedName>
    <definedName name="小学生" localSheetId="6">#REF!</definedName>
    <definedName name="小学生" localSheetId="4">#REF!</definedName>
    <definedName name="小学生">#REF!</definedName>
    <definedName name="小学生女" localSheetId="6">#REF!</definedName>
    <definedName name="小学生女" localSheetId="4">#REF!</definedName>
    <definedName name="小学生女">#REF!</definedName>
    <definedName name="小学生男" localSheetId="6">#REF!</definedName>
    <definedName name="小学生男" localSheetId="4">#REF!</definedName>
    <definedName name="小学生男">#REF!</definedName>
    <definedName name="小学男" localSheetId="6">#REF!</definedName>
    <definedName name="小学男" localSheetId="4">#REF!</definedName>
    <definedName name="小学男">#REF!</definedName>
    <definedName name="小学男子全種目名">'[2]●初期設定（事務局）'!$Y$3:$Z$45</definedName>
    <definedName name="小学男種目変換" localSheetId="6">#REF!</definedName>
    <definedName name="小学男種目変換" localSheetId="4">#REF!</definedName>
    <definedName name="小学男種目変換">#REF!</definedName>
    <definedName name="小学男通し番号" localSheetId="6">#REF!</definedName>
    <definedName name="小学男通し番号" localSheetId="4">#REF!</definedName>
    <definedName name="小学男通し番号">#REF!</definedName>
    <definedName name="中学女" localSheetId="6">#REF!</definedName>
    <definedName name="中学女" localSheetId="4">#REF!</definedName>
    <definedName name="中学女">#REF!</definedName>
    <definedName name="中学女子全種目名">'[2]●初期設定（事務局）'!$AH$3:$AI$45</definedName>
    <definedName name="中学女種目変換" localSheetId="6">#REF!</definedName>
    <definedName name="中学女種目変換" localSheetId="4">#REF!</definedName>
    <definedName name="中学女種目変換">#REF!</definedName>
    <definedName name="中学女通し番号" localSheetId="6">#REF!</definedName>
    <definedName name="中学女通し番号" localSheetId="4">#REF!</definedName>
    <definedName name="中学女通し番号">#REF!</definedName>
    <definedName name="中学生" localSheetId="6">#REF!</definedName>
    <definedName name="中学生" localSheetId="4">#REF!</definedName>
    <definedName name="中学生">#REF!</definedName>
    <definedName name="中学生女" localSheetId="6">#REF!</definedName>
    <definedName name="中学生女" localSheetId="4">#REF!</definedName>
    <definedName name="中学生女">#REF!</definedName>
    <definedName name="中学生男" localSheetId="6">#REF!</definedName>
    <definedName name="中学生男" localSheetId="4">#REF!</definedName>
    <definedName name="中学生男">#REF!</definedName>
    <definedName name="中学男子全種目名">'[2]●初期設定（事務局）'!$AE$3:$AF$45</definedName>
    <definedName name="中学男種目変換" localSheetId="6">#REF!</definedName>
    <definedName name="中学男種目変換" localSheetId="4">#REF!</definedName>
    <definedName name="中学男種目変換">#REF!</definedName>
    <definedName name="中学男通し番号" localSheetId="6">#REF!</definedName>
    <definedName name="中学男通し番号" localSheetId="4">#REF!</definedName>
    <definedName name="中学男通し番号">#REF!</definedName>
    <definedName name="幼児女" localSheetId="6">#REF!</definedName>
    <definedName name="幼児女" localSheetId="4">#REF!</definedName>
    <definedName name="幼児女">#REF!</definedName>
    <definedName name="幼児女子全種目名">'[2]●初期設定（事務局）'!$V$3:$W$45</definedName>
    <definedName name="幼児女種目変換" localSheetId="6">#REF!</definedName>
    <definedName name="幼児女種目変換" localSheetId="4">#REF!</definedName>
    <definedName name="幼児女種目変換">#REF!</definedName>
    <definedName name="幼児女通し番号" localSheetId="6">#REF!</definedName>
    <definedName name="幼児女通し番号" localSheetId="4">#REF!</definedName>
    <definedName name="幼児女通し番号">#REF!</definedName>
    <definedName name="幼児男" localSheetId="6">#REF!</definedName>
    <definedName name="幼児男" localSheetId="4">#REF!</definedName>
    <definedName name="幼児男">#REF!</definedName>
    <definedName name="幼児男子全種目名">'[2]●初期設定（事務局）'!$S$3:$T$45</definedName>
    <definedName name="幼児男種目変換" localSheetId="6">#REF!</definedName>
    <definedName name="幼児男種目変換" localSheetId="4">#REF!</definedName>
    <definedName name="幼児男種目変換">#REF!</definedName>
    <definedName name="幼児男通し番号" localSheetId="6">#REF!</definedName>
    <definedName name="幼児男通し番号" localSheetId="4">#REF!</definedName>
    <definedName name="幼児男通し番号">#REF!</definedName>
  </definedNames>
  <calcPr calcId="191029"/>
</workbook>
</file>

<file path=xl/calcChain.xml><?xml version="1.0" encoding="utf-8"?>
<calcChain xmlns="http://schemas.openxmlformats.org/spreadsheetml/2006/main">
  <c r="Y27" i="12" l="1"/>
  <c r="AQ69" i="12"/>
  <c r="AO69" i="12"/>
  <c r="AM69" i="12"/>
  <c r="R69" i="12"/>
  <c r="T69" i="12"/>
  <c r="P69" i="12"/>
  <c r="C27" i="12"/>
  <c r="C1" i="10" l="1"/>
  <c r="AZ15" i="15" l="1"/>
  <c r="AD6" i="15" l="1"/>
  <c r="X6" i="15"/>
  <c r="P6" i="15"/>
  <c r="AD5" i="15"/>
  <c r="X5" i="15"/>
  <c r="P5" i="15"/>
  <c r="AD4" i="15"/>
  <c r="X4" i="15"/>
  <c r="P4" i="15"/>
  <c r="C3" i="15"/>
  <c r="B11" i="11" l="1"/>
  <c r="B9" i="11"/>
  <c r="B8" i="11"/>
  <c r="B7" i="11"/>
  <c r="AO3" i="15" s="1"/>
  <c r="B1" i="11"/>
  <c r="AK4" i="2" l="1"/>
  <c r="AO4" i="15"/>
  <c r="AK6" i="2"/>
  <c r="AO6" i="15"/>
  <c r="N6" i="2"/>
  <c r="N5" i="2"/>
  <c r="AA6" i="2"/>
  <c r="V6" i="2"/>
  <c r="AA5" i="2"/>
  <c r="V5" i="2"/>
  <c r="R3" i="14" l="1"/>
  <c r="S3" i="14" s="1"/>
  <c r="R4" i="14"/>
  <c r="S4" i="14" s="1"/>
  <c r="R5" i="14"/>
  <c r="S5" i="14" s="1"/>
  <c r="R6" i="14"/>
  <c r="S6" i="14" s="1"/>
  <c r="R7" i="14"/>
  <c r="R8" i="14"/>
  <c r="S8" i="14" s="1"/>
  <c r="R9" i="14"/>
  <c r="S9" i="14" s="1"/>
  <c r="R10" i="14"/>
  <c r="S10" i="14" s="1"/>
  <c r="R11" i="14"/>
  <c r="S11" i="14" s="1"/>
  <c r="R12" i="14"/>
  <c r="R13" i="14"/>
  <c r="R14" i="14"/>
  <c r="S14" i="14" s="1"/>
  <c r="R15" i="14"/>
  <c r="R16" i="14"/>
  <c r="R17" i="14"/>
  <c r="S17" i="14" s="1"/>
  <c r="R18" i="14"/>
  <c r="S18" i="14" s="1"/>
  <c r="R19" i="14"/>
  <c r="S19" i="14" s="1"/>
  <c r="R20" i="14"/>
  <c r="R21" i="14"/>
  <c r="R22" i="14"/>
  <c r="S22" i="14" s="1"/>
  <c r="R23" i="14"/>
  <c r="R24" i="14"/>
  <c r="R25" i="14"/>
  <c r="S25" i="14" s="1"/>
  <c r="R26" i="14"/>
  <c r="S26" i="14" s="1"/>
  <c r="R27" i="14"/>
  <c r="S27" i="14" s="1"/>
  <c r="R28" i="14"/>
  <c r="R29" i="14"/>
  <c r="R30" i="14"/>
  <c r="S30" i="14" s="1"/>
  <c r="R31" i="14"/>
  <c r="R32" i="14"/>
  <c r="S32" i="14" s="1"/>
  <c r="R33" i="14"/>
  <c r="S33" i="14" s="1"/>
  <c r="R34" i="14"/>
  <c r="S34" i="14" s="1"/>
  <c r="R35" i="14"/>
  <c r="S35" i="14" s="1"/>
  <c r="R36" i="14"/>
  <c r="R37" i="14"/>
  <c r="R38" i="14"/>
  <c r="S38" i="14" s="1"/>
  <c r="R39" i="14"/>
  <c r="R40" i="14"/>
  <c r="S40" i="14" s="1"/>
  <c r="R41" i="14"/>
  <c r="S41" i="14" s="1"/>
  <c r="R2" i="14"/>
  <c r="S2" i="14" s="1"/>
  <c r="S7" i="14"/>
  <c r="S12" i="14"/>
  <c r="S13" i="14"/>
  <c r="S15" i="14"/>
  <c r="S16" i="14"/>
  <c r="S20" i="14"/>
  <c r="S21" i="14"/>
  <c r="S23" i="14"/>
  <c r="S24" i="14"/>
  <c r="S28" i="14"/>
  <c r="S29" i="14"/>
  <c r="S31" i="14"/>
  <c r="S36" i="14"/>
  <c r="S37" i="14"/>
  <c r="S39" i="14"/>
  <c r="AI45" i="5" l="1"/>
  <c r="AF45" i="5"/>
  <c r="AI44" i="5"/>
  <c r="AF44" i="5"/>
  <c r="AI43" i="5"/>
  <c r="AF43" i="5"/>
  <c r="AI42" i="5"/>
  <c r="AF42" i="5"/>
  <c r="AI41" i="5"/>
  <c r="AF41" i="5"/>
  <c r="AI40" i="5"/>
  <c r="AF40" i="5"/>
  <c r="AI39" i="5"/>
  <c r="AF39" i="5"/>
  <c r="AI38" i="5"/>
  <c r="AF38" i="5"/>
  <c r="AI37" i="5"/>
  <c r="AF37" i="5"/>
  <c r="AI36" i="5"/>
  <c r="AF36" i="5"/>
  <c r="AI35" i="5"/>
  <c r="AF35" i="5"/>
  <c r="AI34" i="5"/>
  <c r="AF34" i="5"/>
  <c r="AI33" i="5"/>
  <c r="AF33" i="5"/>
  <c r="AI32" i="5"/>
  <c r="AF32" i="5"/>
  <c r="AI31" i="5"/>
  <c r="AF31" i="5"/>
  <c r="AI30" i="5"/>
  <c r="AF30" i="5"/>
  <c r="AI29" i="5"/>
  <c r="AF29" i="5"/>
  <c r="AI28" i="5"/>
  <c r="AF28" i="5"/>
  <c r="AI27" i="5"/>
  <c r="AF27" i="5"/>
  <c r="AI26" i="5"/>
  <c r="AF26" i="5"/>
  <c r="AI25" i="5"/>
  <c r="AF25" i="5"/>
  <c r="AI24" i="5"/>
  <c r="AF24" i="5"/>
  <c r="AI23" i="5"/>
  <c r="AF23" i="5"/>
  <c r="AI22" i="5"/>
  <c r="AF22" i="5"/>
  <c r="AI21" i="5"/>
  <c r="AF21" i="5"/>
  <c r="AI20" i="5"/>
  <c r="AF20" i="5"/>
  <c r="AI19" i="5"/>
  <c r="AF19" i="5"/>
  <c r="AI18" i="5"/>
  <c r="AF18" i="5"/>
  <c r="AI17" i="5"/>
  <c r="AF17" i="5"/>
  <c r="AI16" i="5"/>
  <c r="AF16" i="5"/>
  <c r="AI15" i="5"/>
  <c r="AF15" i="5"/>
  <c r="AI14" i="5"/>
  <c r="AF14" i="5"/>
  <c r="AI13" i="5"/>
  <c r="AF13" i="5"/>
  <c r="AI12" i="5"/>
  <c r="AF12" i="5"/>
  <c r="AI11" i="5"/>
  <c r="AF11" i="5"/>
  <c r="AI10" i="5"/>
  <c r="AF10" i="5"/>
  <c r="AI9" i="5"/>
  <c r="AF9" i="5"/>
  <c r="AI7" i="5"/>
  <c r="AF7" i="5"/>
  <c r="AY6" i="5"/>
  <c r="P6" i="5" s="1"/>
  <c r="AZ6" i="5"/>
  <c r="AA6" i="5" s="1"/>
  <c r="BA6" i="5"/>
  <c r="AI6" i="5" s="1"/>
  <c r="AF6" i="5" l="1"/>
  <c r="X6" i="5"/>
  <c r="S6" i="5"/>
  <c r="AY16" i="15" l="1"/>
  <c r="AZ16" i="15"/>
  <c r="AY17" i="15"/>
  <c r="AZ17" i="15"/>
  <c r="AY18" i="15"/>
  <c r="AZ18" i="15"/>
  <c r="AY19" i="15"/>
  <c r="AZ19" i="15"/>
  <c r="AY20" i="15"/>
  <c r="AZ20" i="15"/>
  <c r="AY21" i="15"/>
  <c r="AZ21" i="15"/>
  <c r="AY22" i="15"/>
  <c r="AZ22" i="15"/>
  <c r="AY23" i="15"/>
  <c r="AZ23" i="15"/>
  <c r="AY24" i="15"/>
  <c r="AZ24" i="15"/>
  <c r="AY25" i="15"/>
  <c r="AZ25" i="15"/>
  <c r="AY26" i="15"/>
  <c r="AZ26" i="15"/>
  <c r="AY27" i="15"/>
  <c r="AZ27" i="15"/>
  <c r="AY28" i="15"/>
  <c r="AZ28" i="15"/>
  <c r="AY29" i="15"/>
  <c r="AZ29" i="15"/>
  <c r="AY30" i="15"/>
  <c r="AZ30" i="15"/>
  <c r="AY31" i="15"/>
  <c r="AZ31" i="15"/>
  <c r="AY32" i="15"/>
  <c r="AZ32" i="15"/>
  <c r="AY33" i="15"/>
  <c r="AZ33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V17" i="15"/>
  <c r="AW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W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W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W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W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W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W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W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W33" i="15"/>
  <c r="AY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E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15" i="15"/>
  <c r="AX15" i="15" s="1"/>
  <c r="BC15" i="15" l="1"/>
  <c r="BD15" i="15" s="1"/>
  <c r="BC16" i="15"/>
  <c r="BD16" i="15" s="1"/>
  <c r="BC26" i="15"/>
  <c r="BD26" i="15" s="1"/>
  <c r="BC28" i="15"/>
  <c r="BD28" i="15" s="1"/>
  <c r="BC20" i="15"/>
  <c r="BD20" i="15" s="1"/>
  <c r="AE34" i="15"/>
  <c r="AO39" i="15"/>
  <c r="N33" i="15"/>
  <c r="AX33" i="15"/>
  <c r="BC33" i="15" s="1"/>
  <c r="BD33" i="15" s="1"/>
  <c r="W32" i="15"/>
  <c r="E32" i="15"/>
  <c r="AX32" i="15"/>
  <c r="BC32" i="15" s="1"/>
  <c r="BD32" i="15" s="1"/>
  <c r="W31" i="15"/>
  <c r="AX30" i="15"/>
  <c r="BC30" i="15" s="1"/>
  <c r="BD30" i="15" s="1"/>
  <c r="E29" i="15"/>
  <c r="AX28" i="15"/>
  <c r="W27" i="15"/>
  <c r="N26" i="15"/>
  <c r="AX26" i="15"/>
  <c r="E25" i="15"/>
  <c r="AX24" i="15"/>
  <c r="BC24" i="15" s="1"/>
  <c r="BD24" i="15" s="1"/>
  <c r="W23" i="15"/>
  <c r="E22" i="15"/>
  <c r="AX22" i="15"/>
  <c r="BC22" i="15" s="1"/>
  <c r="BD22" i="15" s="1"/>
  <c r="E21" i="15"/>
  <c r="AX20" i="15"/>
  <c r="W19" i="15"/>
  <c r="W18" i="15"/>
  <c r="N18" i="15"/>
  <c r="AX18" i="15"/>
  <c r="E17" i="15"/>
  <c r="W16" i="15"/>
  <c r="AX16" i="15"/>
  <c r="W15" i="15"/>
  <c r="BC18" i="15" l="1"/>
  <c r="BD18" i="15" s="1"/>
  <c r="AI34" i="15"/>
  <c r="AM34" i="15"/>
  <c r="AQ34" i="15"/>
  <c r="AU34" i="15"/>
  <c r="AZ34" i="15"/>
  <c r="E24" i="15"/>
  <c r="N25" i="15"/>
  <c r="W26" i="15"/>
  <c r="W24" i="15"/>
  <c r="E30" i="15"/>
  <c r="N16" i="15"/>
  <c r="N17" i="15"/>
  <c r="E33" i="15"/>
  <c r="AF34" i="15"/>
  <c r="AN34" i="15"/>
  <c r="AR34" i="15"/>
  <c r="AV34" i="15"/>
  <c r="E20" i="15"/>
  <c r="N21" i="15"/>
  <c r="N22" i="15"/>
  <c r="E28" i="15"/>
  <c r="N29" i="15"/>
  <c r="N30" i="15"/>
  <c r="AJ34" i="15"/>
  <c r="AG34" i="15"/>
  <c r="AK34" i="15"/>
  <c r="AO34" i="15"/>
  <c r="AS34" i="15"/>
  <c r="AW34" i="15"/>
  <c r="E16" i="15"/>
  <c r="E18" i="15"/>
  <c r="W20" i="15"/>
  <c r="W22" i="15"/>
  <c r="E26" i="15"/>
  <c r="W28" i="15"/>
  <c r="W30" i="15"/>
  <c r="AH34" i="15"/>
  <c r="AL34" i="15"/>
  <c r="AP34" i="15"/>
  <c r="AT34" i="15"/>
  <c r="AY34" i="15"/>
  <c r="Y23" i="15"/>
  <c r="AX27" i="15"/>
  <c r="BC27" i="15" s="1"/>
  <c r="BD27" i="15" s="1"/>
  <c r="Y31" i="15"/>
  <c r="AX31" i="15"/>
  <c r="BC31" i="15" s="1"/>
  <c r="BD31" i="15" s="1"/>
  <c r="Y19" i="15"/>
  <c r="Y27" i="15"/>
  <c r="E15" i="15"/>
  <c r="W17" i="15"/>
  <c r="Y18" i="15"/>
  <c r="E19" i="15"/>
  <c r="N20" i="15"/>
  <c r="W21" i="15"/>
  <c r="Y22" i="15"/>
  <c r="E23" i="15"/>
  <c r="N24" i="15"/>
  <c r="W25" i="15"/>
  <c r="Y26" i="15"/>
  <c r="E27" i="15"/>
  <c r="N28" i="15"/>
  <c r="W29" i="15"/>
  <c r="Y30" i="15"/>
  <c r="E31" i="15"/>
  <c r="N32" i="15"/>
  <c r="W33" i="15"/>
  <c r="AX19" i="15"/>
  <c r="BC19" i="15" s="1"/>
  <c r="BD19" i="15" s="1"/>
  <c r="AX23" i="15"/>
  <c r="BC23" i="15" s="1"/>
  <c r="BD23" i="15" s="1"/>
  <c r="N15" i="15"/>
  <c r="Y17" i="15"/>
  <c r="AX17" i="15"/>
  <c r="BC17" i="15" s="1"/>
  <c r="BD17" i="15" s="1"/>
  <c r="N19" i="15"/>
  <c r="Y21" i="15"/>
  <c r="AX21" i="15"/>
  <c r="BC21" i="15" s="1"/>
  <c r="BD21" i="15" s="1"/>
  <c r="N23" i="15"/>
  <c r="Y25" i="15"/>
  <c r="AX25" i="15"/>
  <c r="BC25" i="15" s="1"/>
  <c r="BD25" i="15" s="1"/>
  <c r="N27" i="15"/>
  <c r="Y29" i="15"/>
  <c r="AX29" i="15"/>
  <c r="BC29" i="15" s="1"/>
  <c r="BD29" i="15" s="1"/>
  <c r="N31" i="15"/>
  <c r="Y33" i="15"/>
  <c r="Y15" i="15"/>
  <c r="Y16" i="15"/>
  <c r="Y20" i="15"/>
  <c r="Y24" i="15"/>
  <c r="Y28" i="15"/>
  <c r="Y32" i="15"/>
  <c r="J3" i="5"/>
  <c r="E3" i="5"/>
  <c r="BD34" i="15" l="1"/>
  <c r="AX34" i="15"/>
  <c r="AY3" i="14"/>
  <c r="B7" i="5" l="1"/>
  <c r="AO7" i="5" s="1"/>
  <c r="B8" i="5"/>
  <c r="AO8" i="5" s="1"/>
  <c r="B9" i="5"/>
  <c r="AO9" i="5" s="1"/>
  <c r="B10" i="5"/>
  <c r="AO10" i="5" s="1"/>
  <c r="B11" i="5"/>
  <c r="AO11" i="5" s="1"/>
  <c r="B12" i="5"/>
  <c r="AO12" i="5" s="1"/>
  <c r="B13" i="5"/>
  <c r="AO13" i="5" s="1"/>
  <c r="B14" i="5"/>
  <c r="AO14" i="5" s="1"/>
  <c r="B15" i="5"/>
  <c r="AO15" i="5" s="1"/>
  <c r="B16" i="5"/>
  <c r="AO16" i="5" s="1"/>
  <c r="B17" i="5"/>
  <c r="AO17" i="5" s="1"/>
  <c r="B18" i="5"/>
  <c r="AO18" i="5" s="1"/>
  <c r="B19" i="5"/>
  <c r="AO19" i="5" s="1"/>
  <c r="B20" i="5"/>
  <c r="AO20" i="5" s="1"/>
  <c r="B21" i="5"/>
  <c r="AO21" i="5" s="1"/>
  <c r="B22" i="5"/>
  <c r="AO22" i="5" s="1"/>
  <c r="B23" i="5"/>
  <c r="AO23" i="5" s="1"/>
  <c r="B24" i="5"/>
  <c r="AO24" i="5" s="1"/>
  <c r="B25" i="5"/>
  <c r="AO25" i="5" s="1"/>
  <c r="B26" i="5"/>
  <c r="AO26" i="5" s="1"/>
  <c r="B27" i="5"/>
  <c r="AO27" i="5" s="1"/>
  <c r="B28" i="5"/>
  <c r="AO28" i="5" s="1"/>
  <c r="B29" i="5"/>
  <c r="AO29" i="5" s="1"/>
  <c r="B30" i="5"/>
  <c r="AO30" i="5" s="1"/>
  <c r="B31" i="5"/>
  <c r="AO31" i="5" s="1"/>
  <c r="B32" i="5"/>
  <c r="AO32" i="5" s="1"/>
  <c r="B33" i="5"/>
  <c r="AO33" i="5" s="1"/>
  <c r="B34" i="5"/>
  <c r="AO34" i="5" s="1"/>
  <c r="B35" i="5"/>
  <c r="AO35" i="5" s="1"/>
  <c r="B36" i="5"/>
  <c r="AO36" i="5" s="1"/>
  <c r="B37" i="5"/>
  <c r="AO37" i="5" s="1"/>
  <c r="B38" i="5"/>
  <c r="AO38" i="5" s="1"/>
  <c r="B39" i="5"/>
  <c r="AO39" i="5" s="1"/>
  <c r="B40" i="5"/>
  <c r="AO40" i="5" s="1"/>
  <c r="B41" i="5"/>
  <c r="AO41" i="5" s="1"/>
  <c r="B42" i="5"/>
  <c r="AO42" i="5" s="1"/>
  <c r="B43" i="5"/>
  <c r="AO43" i="5" s="1"/>
  <c r="B44" i="5"/>
  <c r="AO44" i="5" s="1"/>
  <c r="B45" i="5"/>
  <c r="AO45" i="5" s="1"/>
  <c r="B6" i="5"/>
  <c r="AO6" i="5" s="1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P3" i="14" l="1"/>
  <c r="Q3" i="14" s="1"/>
  <c r="P4" i="14"/>
  <c r="Q4" i="14" s="1"/>
  <c r="P5" i="14"/>
  <c r="Q5" i="14" s="1"/>
  <c r="P6" i="14"/>
  <c r="Q6" i="14" s="1"/>
  <c r="P7" i="14"/>
  <c r="Q7" i="14" s="1"/>
  <c r="P8" i="14"/>
  <c r="Q8" i="14" s="1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Q20" i="14" s="1"/>
  <c r="P21" i="14"/>
  <c r="Q21" i="14" s="1"/>
  <c r="P22" i="14"/>
  <c r="Q22" i="14" s="1"/>
  <c r="P23" i="14"/>
  <c r="Q23" i="14" s="1"/>
  <c r="P24" i="14"/>
  <c r="Q24" i="14" s="1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Q36" i="14" s="1"/>
  <c r="P37" i="14"/>
  <c r="Q37" i="14" s="1"/>
  <c r="P38" i="14"/>
  <c r="Q38" i="14" s="1"/>
  <c r="P39" i="14"/>
  <c r="Q39" i="14" s="1"/>
  <c r="P40" i="14"/>
  <c r="Q40" i="14" s="1"/>
  <c r="P41" i="14"/>
  <c r="Q41" i="14" s="1"/>
  <c r="P2" i="14"/>
  <c r="Q2" i="14" s="1"/>
  <c r="AY5" i="14"/>
  <c r="T2" i="14" l="1"/>
  <c r="C3" i="14"/>
  <c r="B3" i="14" s="1"/>
  <c r="D3" i="14"/>
  <c r="E3" i="14"/>
  <c r="F3" i="14"/>
  <c r="I3" i="14"/>
  <c r="J3" i="14"/>
  <c r="L3" i="14"/>
  <c r="N3" i="14"/>
  <c r="C4" i="14"/>
  <c r="H4" i="14" s="1"/>
  <c r="D4" i="14"/>
  <c r="E4" i="14"/>
  <c r="F4" i="14"/>
  <c r="I4" i="14"/>
  <c r="J4" i="14"/>
  <c r="L4" i="14"/>
  <c r="N4" i="14"/>
  <c r="C5" i="14"/>
  <c r="B5" i="14" s="1"/>
  <c r="D5" i="14"/>
  <c r="E5" i="14"/>
  <c r="F5" i="14"/>
  <c r="I5" i="14"/>
  <c r="J5" i="14"/>
  <c r="L5" i="14"/>
  <c r="N5" i="14"/>
  <c r="C6" i="14"/>
  <c r="H6" i="14" s="1"/>
  <c r="D6" i="14"/>
  <c r="E6" i="14"/>
  <c r="F6" i="14"/>
  <c r="I6" i="14"/>
  <c r="J6" i="14"/>
  <c r="L6" i="14"/>
  <c r="N6" i="14"/>
  <c r="C7" i="14"/>
  <c r="B7" i="14" s="1"/>
  <c r="D7" i="14"/>
  <c r="E7" i="14"/>
  <c r="F7" i="14"/>
  <c r="I7" i="14"/>
  <c r="J7" i="14"/>
  <c r="L7" i="14"/>
  <c r="N7" i="14"/>
  <c r="C8" i="14"/>
  <c r="H8" i="14" s="1"/>
  <c r="D8" i="14"/>
  <c r="E8" i="14"/>
  <c r="F8" i="14"/>
  <c r="I8" i="14"/>
  <c r="J8" i="14"/>
  <c r="L8" i="14"/>
  <c r="N8" i="14"/>
  <c r="C9" i="14"/>
  <c r="B9" i="14" s="1"/>
  <c r="D9" i="14"/>
  <c r="E9" i="14"/>
  <c r="F9" i="14"/>
  <c r="I9" i="14"/>
  <c r="J9" i="14"/>
  <c r="L9" i="14"/>
  <c r="N9" i="14"/>
  <c r="C10" i="14"/>
  <c r="H10" i="14" s="1"/>
  <c r="D10" i="14"/>
  <c r="E10" i="14"/>
  <c r="F10" i="14"/>
  <c r="I10" i="14"/>
  <c r="J10" i="14"/>
  <c r="L10" i="14"/>
  <c r="N10" i="14"/>
  <c r="C11" i="14"/>
  <c r="B11" i="14" s="1"/>
  <c r="D11" i="14"/>
  <c r="E11" i="14"/>
  <c r="F11" i="14"/>
  <c r="I11" i="14"/>
  <c r="J11" i="14"/>
  <c r="L11" i="14"/>
  <c r="N11" i="14"/>
  <c r="C12" i="14"/>
  <c r="H12" i="14" s="1"/>
  <c r="D12" i="14"/>
  <c r="E12" i="14"/>
  <c r="F12" i="14"/>
  <c r="I12" i="14"/>
  <c r="J12" i="14"/>
  <c r="L12" i="14"/>
  <c r="N12" i="14"/>
  <c r="C13" i="14"/>
  <c r="B13" i="14" s="1"/>
  <c r="D13" i="14"/>
  <c r="E13" i="14"/>
  <c r="F13" i="14"/>
  <c r="I13" i="14"/>
  <c r="J13" i="14"/>
  <c r="L13" i="14"/>
  <c r="N13" i="14"/>
  <c r="C14" i="14"/>
  <c r="H14" i="14" s="1"/>
  <c r="D14" i="14"/>
  <c r="E14" i="14"/>
  <c r="F14" i="14"/>
  <c r="I14" i="14"/>
  <c r="J14" i="14"/>
  <c r="L14" i="14"/>
  <c r="N14" i="14"/>
  <c r="C15" i="14"/>
  <c r="B15" i="14" s="1"/>
  <c r="D15" i="14"/>
  <c r="E15" i="14"/>
  <c r="F15" i="14"/>
  <c r="I15" i="14"/>
  <c r="J15" i="14"/>
  <c r="L15" i="14"/>
  <c r="N15" i="14"/>
  <c r="C16" i="14"/>
  <c r="H16" i="14" s="1"/>
  <c r="D16" i="14"/>
  <c r="E16" i="14"/>
  <c r="F16" i="14"/>
  <c r="I16" i="14"/>
  <c r="J16" i="14"/>
  <c r="L16" i="14"/>
  <c r="N16" i="14"/>
  <c r="C17" i="14"/>
  <c r="B17" i="14" s="1"/>
  <c r="D17" i="14"/>
  <c r="E17" i="14"/>
  <c r="F17" i="14"/>
  <c r="I17" i="14"/>
  <c r="J17" i="14"/>
  <c r="L17" i="14"/>
  <c r="N17" i="14"/>
  <c r="C18" i="14"/>
  <c r="H18" i="14" s="1"/>
  <c r="D18" i="14"/>
  <c r="E18" i="14"/>
  <c r="F18" i="14"/>
  <c r="I18" i="14"/>
  <c r="J18" i="14"/>
  <c r="L18" i="14"/>
  <c r="N18" i="14"/>
  <c r="C19" i="14"/>
  <c r="B19" i="14" s="1"/>
  <c r="D19" i="14"/>
  <c r="E19" i="14"/>
  <c r="F19" i="14"/>
  <c r="I19" i="14"/>
  <c r="J19" i="14"/>
  <c r="L19" i="14"/>
  <c r="N19" i="14"/>
  <c r="C20" i="14"/>
  <c r="H20" i="14" s="1"/>
  <c r="D20" i="14"/>
  <c r="E20" i="14"/>
  <c r="F20" i="14"/>
  <c r="I20" i="14"/>
  <c r="J20" i="14"/>
  <c r="L20" i="14"/>
  <c r="N20" i="14"/>
  <c r="C21" i="14"/>
  <c r="B21" i="14" s="1"/>
  <c r="D21" i="14"/>
  <c r="E21" i="14"/>
  <c r="F21" i="14"/>
  <c r="I21" i="14"/>
  <c r="J21" i="14"/>
  <c r="L21" i="14"/>
  <c r="N21" i="14"/>
  <c r="C22" i="14"/>
  <c r="H22" i="14" s="1"/>
  <c r="D22" i="14"/>
  <c r="E22" i="14"/>
  <c r="F22" i="14"/>
  <c r="I22" i="14"/>
  <c r="J22" i="14"/>
  <c r="L22" i="14"/>
  <c r="N22" i="14"/>
  <c r="C23" i="14"/>
  <c r="B23" i="14" s="1"/>
  <c r="D23" i="14"/>
  <c r="E23" i="14"/>
  <c r="F23" i="14"/>
  <c r="I23" i="14"/>
  <c r="J23" i="14"/>
  <c r="L23" i="14"/>
  <c r="N23" i="14"/>
  <c r="C24" i="14"/>
  <c r="H24" i="14" s="1"/>
  <c r="D24" i="14"/>
  <c r="E24" i="14"/>
  <c r="F24" i="14"/>
  <c r="I24" i="14"/>
  <c r="J24" i="14"/>
  <c r="L24" i="14"/>
  <c r="N24" i="14"/>
  <c r="C25" i="14"/>
  <c r="B25" i="14" s="1"/>
  <c r="D25" i="14"/>
  <c r="E25" i="14"/>
  <c r="F25" i="14"/>
  <c r="I25" i="14"/>
  <c r="J25" i="14"/>
  <c r="L25" i="14"/>
  <c r="N25" i="14"/>
  <c r="C26" i="14"/>
  <c r="H26" i="14" s="1"/>
  <c r="D26" i="14"/>
  <c r="E26" i="14"/>
  <c r="F26" i="14"/>
  <c r="I26" i="14"/>
  <c r="J26" i="14"/>
  <c r="L26" i="14"/>
  <c r="N26" i="14"/>
  <c r="C27" i="14"/>
  <c r="B27" i="14" s="1"/>
  <c r="D27" i="14"/>
  <c r="E27" i="14"/>
  <c r="F27" i="14"/>
  <c r="I27" i="14"/>
  <c r="J27" i="14"/>
  <c r="L27" i="14"/>
  <c r="N27" i="14"/>
  <c r="C28" i="14"/>
  <c r="H28" i="14" s="1"/>
  <c r="D28" i="14"/>
  <c r="E28" i="14"/>
  <c r="F28" i="14"/>
  <c r="I28" i="14"/>
  <c r="J28" i="14"/>
  <c r="L28" i="14"/>
  <c r="N28" i="14"/>
  <c r="C29" i="14"/>
  <c r="B29" i="14" s="1"/>
  <c r="D29" i="14"/>
  <c r="E29" i="14"/>
  <c r="F29" i="14"/>
  <c r="I29" i="14"/>
  <c r="J29" i="14"/>
  <c r="L29" i="14"/>
  <c r="N29" i="14"/>
  <c r="C30" i="14"/>
  <c r="H30" i="14" s="1"/>
  <c r="D30" i="14"/>
  <c r="E30" i="14"/>
  <c r="F30" i="14"/>
  <c r="I30" i="14"/>
  <c r="J30" i="14"/>
  <c r="L30" i="14"/>
  <c r="N30" i="14"/>
  <c r="C31" i="14"/>
  <c r="B31" i="14" s="1"/>
  <c r="D31" i="14"/>
  <c r="E31" i="14"/>
  <c r="F31" i="14"/>
  <c r="I31" i="14"/>
  <c r="J31" i="14"/>
  <c r="L31" i="14"/>
  <c r="N31" i="14"/>
  <c r="C32" i="14"/>
  <c r="H32" i="14" s="1"/>
  <c r="D32" i="14"/>
  <c r="E32" i="14"/>
  <c r="F32" i="14"/>
  <c r="I32" i="14"/>
  <c r="J32" i="14"/>
  <c r="L32" i="14"/>
  <c r="N32" i="14"/>
  <c r="C33" i="14"/>
  <c r="B33" i="14" s="1"/>
  <c r="D33" i="14"/>
  <c r="E33" i="14"/>
  <c r="F33" i="14"/>
  <c r="I33" i="14"/>
  <c r="J33" i="14"/>
  <c r="L33" i="14"/>
  <c r="N33" i="14"/>
  <c r="C34" i="14"/>
  <c r="H34" i="14" s="1"/>
  <c r="D34" i="14"/>
  <c r="E34" i="14"/>
  <c r="F34" i="14"/>
  <c r="I34" i="14"/>
  <c r="J34" i="14"/>
  <c r="L34" i="14"/>
  <c r="N34" i="14"/>
  <c r="C35" i="14"/>
  <c r="B35" i="14" s="1"/>
  <c r="D35" i="14"/>
  <c r="E35" i="14"/>
  <c r="F35" i="14"/>
  <c r="I35" i="14"/>
  <c r="J35" i="14"/>
  <c r="L35" i="14"/>
  <c r="N35" i="14"/>
  <c r="C36" i="14"/>
  <c r="H36" i="14" s="1"/>
  <c r="D36" i="14"/>
  <c r="E36" i="14"/>
  <c r="F36" i="14"/>
  <c r="I36" i="14"/>
  <c r="J36" i="14"/>
  <c r="L36" i="14"/>
  <c r="N36" i="14"/>
  <c r="C37" i="14"/>
  <c r="B37" i="14" s="1"/>
  <c r="D37" i="14"/>
  <c r="E37" i="14"/>
  <c r="F37" i="14"/>
  <c r="I37" i="14"/>
  <c r="J37" i="14"/>
  <c r="L37" i="14"/>
  <c r="N37" i="14"/>
  <c r="C38" i="14"/>
  <c r="H38" i="14" s="1"/>
  <c r="D38" i="14"/>
  <c r="E38" i="14"/>
  <c r="F38" i="14"/>
  <c r="I38" i="14"/>
  <c r="J38" i="14"/>
  <c r="L38" i="14"/>
  <c r="N38" i="14"/>
  <c r="C39" i="14"/>
  <c r="B39" i="14" s="1"/>
  <c r="D39" i="14"/>
  <c r="E39" i="14"/>
  <c r="F39" i="14"/>
  <c r="I39" i="14"/>
  <c r="J39" i="14"/>
  <c r="L39" i="14"/>
  <c r="N39" i="14"/>
  <c r="C40" i="14"/>
  <c r="H40" i="14" s="1"/>
  <c r="D40" i="14"/>
  <c r="E40" i="14"/>
  <c r="F40" i="14"/>
  <c r="I40" i="14"/>
  <c r="J40" i="14"/>
  <c r="L40" i="14"/>
  <c r="N40" i="14"/>
  <c r="C41" i="14"/>
  <c r="B41" i="14" s="1"/>
  <c r="D41" i="14"/>
  <c r="E41" i="14"/>
  <c r="F41" i="14"/>
  <c r="I41" i="14"/>
  <c r="J41" i="14"/>
  <c r="L41" i="14"/>
  <c r="N41" i="14"/>
  <c r="V3" i="14"/>
  <c r="W3" i="14"/>
  <c r="X3" i="14"/>
  <c r="Y3" i="14"/>
  <c r="Z3" i="14"/>
  <c r="AB3" i="14"/>
  <c r="AC3" i="14"/>
  <c r="AD3" i="14"/>
  <c r="AE3" i="14"/>
  <c r="AF3" i="14"/>
  <c r="AG3" i="14"/>
  <c r="AH3" i="14"/>
  <c r="AJ3" i="14"/>
  <c r="AK3" i="14"/>
  <c r="AL3" i="14"/>
  <c r="AM3" i="14"/>
  <c r="AN3" i="14"/>
  <c r="AO3" i="14"/>
  <c r="AP3" i="14"/>
  <c r="AR3" i="14"/>
  <c r="AS3" i="14"/>
  <c r="V4" i="14"/>
  <c r="W4" i="14"/>
  <c r="X4" i="14"/>
  <c r="Y4" i="14"/>
  <c r="Z4" i="14"/>
  <c r="AB4" i="14"/>
  <c r="AC4" i="14"/>
  <c r="AD4" i="14"/>
  <c r="AE4" i="14"/>
  <c r="AF4" i="14"/>
  <c r="AG4" i="14"/>
  <c r="AH4" i="14"/>
  <c r="AJ4" i="14"/>
  <c r="AK4" i="14"/>
  <c r="AL4" i="14"/>
  <c r="AM4" i="14"/>
  <c r="AN4" i="14"/>
  <c r="AO4" i="14"/>
  <c r="AP4" i="14"/>
  <c r="AR4" i="14"/>
  <c r="AS4" i="14"/>
  <c r="V5" i="14"/>
  <c r="W5" i="14"/>
  <c r="X5" i="14"/>
  <c r="Y5" i="14"/>
  <c r="Z5" i="14"/>
  <c r="AB5" i="14"/>
  <c r="AC5" i="14"/>
  <c r="AD5" i="14"/>
  <c r="AE5" i="14"/>
  <c r="AF5" i="14"/>
  <c r="AG5" i="14"/>
  <c r="AH5" i="14"/>
  <c r="AJ5" i="14"/>
  <c r="AK5" i="14"/>
  <c r="AL5" i="14"/>
  <c r="AM5" i="14"/>
  <c r="AN5" i="14"/>
  <c r="AO5" i="14"/>
  <c r="AP5" i="14"/>
  <c r="AR5" i="14"/>
  <c r="AS5" i="14"/>
  <c r="V6" i="14"/>
  <c r="W6" i="14"/>
  <c r="X6" i="14"/>
  <c r="Y6" i="14"/>
  <c r="Z6" i="14"/>
  <c r="AB6" i="14"/>
  <c r="AC6" i="14"/>
  <c r="AD6" i="14"/>
  <c r="AE6" i="14"/>
  <c r="AF6" i="14"/>
  <c r="AG6" i="14"/>
  <c r="AH6" i="14"/>
  <c r="AJ6" i="14"/>
  <c r="AK6" i="14"/>
  <c r="AL6" i="14"/>
  <c r="AM6" i="14"/>
  <c r="AN6" i="14"/>
  <c r="AO6" i="14"/>
  <c r="AP6" i="14"/>
  <c r="AR6" i="14"/>
  <c r="AS6" i="14"/>
  <c r="V7" i="14"/>
  <c r="W7" i="14"/>
  <c r="X7" i="14"/>
  <c r="Y7" i="14"/>
  <c r="Z7" i="14"/>
  <c r="AB7" i="14"/>
  <c r="AC7" i="14"/>
  <c r="AD7" i="14"/>
  <c r="AE7" i="14"/>
  <c r="AF7" i="14"/>
  <c r="AG7" i="14"/>
  <c r="AH7" i="14"/>
  <c r="AJ7" i="14"/>
  <c r="AK7" i="14"/>
  <c r="AL7" i="14"/>
  <c r="AM7" i="14"/>
  <c r="AN7" i="14"/>
  <c r="AO7" i="14"/>
  <c r="AP7" i="14"/>
  <c r="AR7" i="14"/>
  <c r="AS7" i="14"/>
  <c r="V8" i="14"/>
  <c r="W8" i="14"/>
  <c r="X8" i="14"/>
  <c r="Y8" i="14"/>
  <c r="Z8" i="14"/>
  <c r="AB8" i="14"/>
  <c r="AC8" i="14"/>
  <c r="AD8" i="14"/>
  <c r="AE8" i="14"/>
  <c r="AF8" i="14"/>
  <c r="AG8" i="14"/>
  <c r="AH8" i="14"/>
  <c r="AJ8" i="14"/>
  <c r="AK8" i="14"/>
  <c r="AL8" i="14"/>
  <c r="AM8" i="14"/>
  <c r="AN8" i="14"/>
  <c r="AO8" i="14"/>
  <c r="AP8" i="14"/>
  <c r="AR8" i="14"/>
  <c r="AS8" i="14"/>
  <c r="V9" i="14"/>
  <c r="W9" i="14"/>
  <c r="X9" i="14"/>
  <c r="Y9" i="14"/>
  <c r="Z9" i="14"/>
  <c r="AB9" i="14"/>
  <c r="AC9" i="14"/>
  <c r="AD9" i="14"/>
  <c r="AE9" i="14"/>
  <c r="AF9" i="14"/>
  <c r="AG9" i="14"/>
  <c r="AH9" i="14"/>
  <c r="AJ9" i="14"/>
  <c r="AK9" i="14"/>
  <c r="AL9" i="14"/>
  <c r="AM9" i="14"/>
  <c r="AN9" i="14"/>
  <c r="AO9" i="14"/>
  <c r="AP9" i="14"/>
  <c r="AR9" i="14"/>
  <c r="AS9" i="14"/>
  <c r="V10" i="14"/>
  <c r="W10" i="14"/>
  <c r="X10" i="14"/>
  <c r="Y10" i="14"/>
  <c r="Z10" i="14"/>
  <c r="AB10" i="14"/>
  <c r="AC10" i="14"/>
  <c r="AD10" i="14"/>
  <c r="AE10" i="14"/>
  <c r="AF10" i="14"/>
  <c r="AG10" i="14"/>
  <c r="AH10" i="14"/>
  <c r="AJ10" i="14"/>
  <c r="AK10" i="14"/>
  <c r="AL10" i="14"/>
  <c r="AM10" i="14"/>
  <c r="AN10" i="14"/>
  <c r="AO10" i="14"/>
  <c r="AP10" i="14"/>
  <c r="AR10" i="14"/>
  <c r="AS10" i="14"/>
  <c r="V11" i="14"/>
  <c r="W11" i="14"/>
  <c r="X11" i="14"/>
  <c r="Y11" i="14"/>
  <c r="Z11" i="14"/>
  <c r="AB11" i="14"/>
  <c r="AC11" i="14"/>
  <c r="AD11" i="14"/>
  <c r="AE11" i="14"/>
  <c r="AF11" i="14"/>
  <c r="AG11" i="14"/>
  <c r="AH11" i="14"/>
  <c r="AJ11" i="14"/>
  <c r="AK11" i="14"/>
  <c r="AL11" i="14"/>
  <c r="AM11" i="14"/>
  <c r="AN11" i="14"/>
  <c r="AO11" i="14"/>
  <c r="AP11" i="14"/>
  <c r="AR11" i="14"/>
  <c r="AS11" i="14"/>
  <c r="V12" i="14"/>
  <c r="W12" i="14"/>
  <c r="X12" i="14"/>
  <c r="Y12" i="14"/>
  <c r="Z12" i="14"/>
  <c r="AB12" i="14"/>
  <c r="AC12" i="14"/>
  <c r="AD12" i="14"/>
  <c r="AE12" i="14"/>
  <c r="AF12" i="14"/>
  <c r="AG12" i="14"/>
  <c r="AH12" i="14"/>
  <c r="AJ12" i="14"/>
  <c r="AK12" i="14"/>
  <c r="AL12" i="14"/>
  <c r="AM12" i="14"/>
  <c r="AN12" i="14"/>
  <c r="AO12" i="14"/>
  <c r="AP12" i="14"/>
  <c r="AR12" i="14"/>
  <c r="AS12" i="14"/>
  <c r="V13" i="14"/>
  <c r="W13" i="14"/>
  <c r="X13" i="14"/>
  <c r="Y13" i="14"/>
  <c r="Z13" i="14"/>
  <c r="AB13" i="14"/>
  <c r="AC13" i="14"/>
  <c r="AD13" i="14"/>
  <c r="AE13" i="14"/>
  <c r="AF13" i="14"/>
  <c r="AG13" i="14"/>
  <c r="AH13" i="14"/>
  <c r="AJ13" i="14"/>
  <c r="AK13" i="14"/>
  <c r="AL13" i="14"/>
  <c r="AM13" i="14"/>
  <c r="AN13" i="14"/>
  <c r="AO13" i="14"/>
  <c r="AP13" i="14"/>
  <c r="AR13" i="14"/>
  <c r="AS13" i="14"/>
  <c r="V14" i="14"/>
  <c r="W14" i="14"/>
  <c r="X14" i="14"/>
  <c r="Y14" i="14"/>
  <c r="Z14" i="14"/>
  <c r="AB14" i="14"/>
  <c r="AC14" i="14"/>
  <c r="AD14" i="14"/>
  <c r="AE14" i="14"/>
  <c r="AF14" i="14"/>
  <c r="AG14" i="14"/>
  <c r="AH14" i="14"/>
  <c r="AJ14" i="14"/>
  <c r="AK14" i="14"/>
  <c r="AL14" i="14"/>
  <c r="AM14" i="14"/>
  <c r="AN14" i="14"/>
  <c r="AO14" i="14"/>
  <c r="AP14" i="14"/>
  <c r="AR14" i="14"/>
  <c r="AS14" i="14"/>
  <c r="V15" i="14"/>
  <c r="W15" i="14"/>
  <c r="X15" i="14"/>
  <c r="Y15" i="14"/>
  <c r="Z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R15" i="14"/>
  <c r="AS15" i="14"/>
  <c r="V16" i="14"/>
  <c r="W16" i="14"/>
  <c r="X16" i="14"/>
  <c r="Y16" i="14"/>
  <c r="Z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R16" i="14"/>
  <c r="AS16" i="14"/>
  <c r="V17" i="14"/>
  <c r="W17" i="14"/>
  <c r="X17" i="14"/>
  <c r="Y17" i="14"/>
  <c r="Z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R17" i="14"/>
  <c r="AS17" i="14"/>
  <c r="V18" i="14"/>
  <c r="W18" i="14"/>
  <c r="X18" i="14"/>
  <c r="Y18" i="14"/>
  <c r="Z18" i="14"/>
  <c r="AB18" i="14"/>
  <c r="AC18" i="14"/>
  <c r="AD18" i="14"/>
  <c r="AE18" i="14"/>
  <c r="AF18" i="14"/>
  <c r="AG18" i="14"/>
  <c r="AH18" i="14"/>
  <c r="AJ18" i="14"/>
  <c r="AK18" i="14"/>
  <c r="AL18" i="14"/>
  <c r="AM18" i="14"/>
  <c r="AN18" i="14"/>
  <c r="AO18" i="14"/>
  <c r="AP18" i="14"/>
  <c r="AR18" i="14"/>
  <c r="AS18" i="14"/>
  <c r="V19" i="14"/>
  <c r="W19" i="14"/>
  <c r="X19" i="14"/>
  <c r="Y19" i="14"/>
  <c r="Z19" i="14"/>
  <c r="AB19" i="14"/>
  <c r="AC19" i="14"/>
  <c r="AD19" i="14"/>
  <c r="AE19" i="14"/>
  <c r="AF19" i="14"/>
  <c r="AG19" i="14"/>
  <c r="AH19" i="14"/>
  <c r="AJ19" i="14"/>
  <c r="AK19" i="14"/>
  <c r="AL19" i="14"/>
  <c r="AM19" i="14"/>
  <c r="AN19" i="14"/>
  <c r="AO19" i="14"/>
  <c r="AP19" i="14"/>
  <c r="AR19" i="14"/>
  <c r="AS19" i="14"/>
  <c r="V20" i="14"/>
  <c r="W20" i="14"/>
  <c r="X20" i="14"/>
  <c r="Y20" i="14"/>
  <c r="Z20" i="14"/>
  <c r="AB20" i="14"/>
  <c r="AC20" i="14"/>
  <c r="AD20" i="14"/>
  <c r="AE20" i="14"/>
  <c r="AF20" i="14"/>
  <c r="AG20" i="14"/>
  <c r="AH20" i="14"/>
  <c r="AJ20" i="14"/>
  <c r="AK20" i="14"/>
  <c r="AL20" i="14"/>
  <c r="AM20" i="14"/>
  <c r="AN20" i="14"/>
  <c r="AO20" i="14"/>
  <c r="AP20" i="14"/>
  <c r="AR20" i="14"/>
  <c r="AS20" i="14"/>
  <c r="V21" i="14"/>
  <c r="W21" i="14"/>
  <c r="X21" i="14"/>
  <c r="Y21" i="14"/>
  <c r="Z21" i="14"/>
  <c r="AB21" i="14"/>
  <c r="AC21" i="14"/>
  <c r="AD21" i="14"/>
  <c r="AE21" i="14"/>
  <c r="AF21" i="14"/>
  <c r="AG21" i="14"/>
  <c r="AH21" i="14"/>
  <c r="AJ21" i="14"/>
  <c r="AK21" i="14"/>
  <c r="AL21" i="14"/>
  <c r="AM21" i="14"/>
  <c r="AN21" i="14"/>
  <c r="AO21" i="14"/>
  <c r="AP21" i="14"/>
  <c r="AR21" i="14"/>
  <c r="AS21" i="14"/>
  <c r="V22" i="14"/>
  <c r="W22" i="14"/>
  <c r="X22" i="14"/>
  <c r="Y22" i="14"/>
  <c r="Z22" i="14"/>
  <c r="AB22" i="14"/>
  <c r="AC22" i="14"/>
  <c r="AD22" i="14"/>
  <c r="AE22" i="14"/>
  <c r="AF22" i="14"/>
  <c r="AG22" i="14"/>
  <c r="AH22" i="14"/>
  <c r="AJ22" i="14"/>
  <c r="AK22" i="14"/>
  <c r="AL22" i="14"/>
  <c r="AM22" i="14"/>
  <c r="AN22" i="14"/>
  <c r="AO22" i="14"/>
  <c r="AP22" i="14"/>
  <c r="AR22" i="14"/>
  <c r="AS22" i="14"/>
  <c r="V23" i="14"/>
  <c r="W23" i="14"/>
  <c r="X23" i="14"/>
  <c r="Y23" i="14"/>
  <c r="Z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R23" i="14"/>
  <c r="AS23" i="14"/>
  <c r="V24" i="14"/>
  <c r="W24" i="14"/>
  <c r="X24" i="14"/>
  <c r="Y24" i="14"/>
  <c r="Z24" i="14"/>
  <c r="AB24" i="14"/>
  <c r="AC24" i="14"/>
  <c r="AD24" i="14"/>
  <c r="AE24" i="14"/>
  <c r="AF24" i="14"/>
  <c r="AG24" i="14"/>
  <c r="AH24" i="14"/>
  <c r="AJ24" i="14"/>
  <c r="AK24" i="14"/>
  <c r="AL24" i="14"/>
  <c r="AM24" i="14"/>
  <c r="AN24" i="14"/>
  <c r="AO24" i="14"/>
  <c r="AP24" i="14"/>
  <c r="AR24" i="14"/>
  <c r="AS24" i="14"/>
  <c r="V25" i="14"/>
  <c r="W25" i="14"/>
  <c r="X25" i="14"/>
  <c r="Y25" i="14"/>
  <c r="Z25" i="14"/>
  <c r="AB25" i="14"/>
  <c r="AC25" i="14"/>
  <c r="AD25" i="14"/>
  <c r="AE25" i="14"/>
  <c r="AF25" i="14"/>
  <c r="AG25" i="14"/>
  <c r="AH25" i="14"/>
  <c r="AJ25" i="14"/>
  <c r="AK25" i="14"/>
  <c r="AL25" i="14"/>
  <c r="AM25" i="14"/>
  <c r="AN25" i="14"/>
  <c r="AO25" i="14"/>
  <c r="AP25" i="14"/>
  <c r="AR25" i="14"/>
  <c r="AS25" i="14"/>
  <c r="V26" i="14"/>
  <c r="W26" i="14"/>
  <c r="X26" i="14"/>
  <c r="Y26" i="14"/>
  <c r="Z26" i="14"/>
  <c r="AB26" i="14"/>
  <c r="AC26" i="14"/>
  <c r="AD26" i="14"/>
  <c r="AE26" i="14"/>
  <c r="AF26" i="14"/>
  <c r="AG26" i="14"/>
  <c r="AH26" i="14"/>
  <c r="AJ26" i="14"/>
  <c r="AK26" i="14"/>
  <c r="AL26" i="14"/>
  <c r="AM26" i="14"/>
  <c r="AN26" i="14"/>
  <c r="AO26" i="14"/>
  <c r="AP26" i="14"/>
  <c r="AR26" i="14"/>
  <c r="AS26" i="14"/>
  <c r="V27" i="14"/>
  <c r="W27" i="14"/>
  <c r="X27" i="14"/>
  <c r="Y27" i="14"/>
  <c r="Z27" i="14"/>
  <c r="AB27" i="14"/>
  <c r="AC27" i="14"/>
  <c r="AD27" i="14"/>
  <c r="AE27" i="14"/>
  <c r="AF27" i="14"/>
  <c r="AG27" i="14"/>
  <c r="AH27" i="14"/>
  <c r="AJ27" i="14"/>
  <c r="AK27" i="14"/>
  <c r="AL27" i="14"/>
  <c r="AM27" i="14"/>
  <c r="AN27" i="14"/>
  <c r="AO27" i="14"/>
  <c r="AP27" i="14"/>
  <c r="AR27" i="14"/>
  <c r="AS27" i="14"/>
  <c r="V28" i="14"/>
  <c r="W28" i="14"/>
  <c r="X28" i="14"/>
  <c r="Y28" i="14"/>
  <c r="Z28" i="14"/>
  <c r="AB28" i="14"/>
  <c r="AC28" i="14"/>
  <c r="AD28" i="14"/>
  <c r="AE28" i="14"/>
  <c r="AF28" i="14"/>
  <c r="AG28" i="14"/>
  <c r="AH28" i="14"/>
  <c r="AJ28" i="14"/>
  <c r="AK28" i="14"/>
  <c r="AL28" i="14"/>
  <c r="AM28" i="14"/>
  <c r="AN28" i="14"/>
  <c r="AO28" i="14"/>
  <c r="AP28" i="14"/>
  <c r="AR28" i="14"/>
  <c r="AS28" i="14"/>
  <c r="V29" i="14"/>
  <c r="W29" i="14"/>
  <c r="X29" i="14"/>
  <c r="Y29" i="14"/>
  <c r="Z29" i="14"/>
  <c r="AB29" i="14"/>
  <c r="AC29" i="14"/>
  <c r="AD29" i="14"/>
  <c r="AE29" i="14"/>
  <c r="AF29" i="14"/>
  <c r="AG29" i="14"/>
  <c r="AH29" i="14"/>
  <c r="AJ29" i="14"/>
  <c r="AK29" i="14"/>
  <c r="AL29" i="14"/>
  <c r="AM29" i="14"/>
  <c r="AN29" i="14"/>
  <c r="AO29" i="14"/>
  <c r="AP29" i="14"/>
  <c r="AR29" i="14"/>
  <c r="AS29" i="14"/>
  <c r="V30" i="14"/>
  <c r="W30" i="14"/>
  <c r="X30" i="14"/>
  <c r="Y30" i="14"/>
  <c r="Z30" i="14"/>
  <c r="AB30" i="14"/>
  <c r="AC30" i="14"/>
  <c r="AD30" i="14"/>
  <c r="AE30" i="14"/>
  <c r="AF30" i="14"/>
  <c r="AG30" i="14"/>
  <c r="AH30" i="14"/>
  <c r="AJ30" i="14"/>
  <c r="AK30" i="14"/>
  <c r="AL30" i="14"/>
  <c r="AM30" i="14"/>
  <c r="AN30" i="14"/>
  <c r="AO30" i="14"/>
  <c r="AP30" i="14"/>
  <c r="AR30" i="14"/>
  <c r="AS30" i="14"/>
  <c r="V31" i="14"/>
  <c r="W31" i="14"/>
  <c r="X31" i="14"/>
  <c r="Y31" i="14"/>
  <c r="Z31" i="14"/>
  <c r="AB31" i="14"/>
  <c r="AC31" i="14"/>
  <c r="AD31" i="14"/>
  <c r="AE31" i="14"/>
  <c r="AF31" i="14"/>
  <c r="AG31" i="14"/>
  <c r="AH31" i="14"/>
  <c r="AJ31" i="14"/>
  <c r="AK31" i="14"/>
  <c r="AL31" i="14"/>
  <c r="AM31" i="14"/>
  <c r="AN31" i="14"/>
  <c r="AO31" i="14"/>
  <c r="AP31" i="14"/>
  <c r="AR31" i="14"/>
  <c r="AS31" i="14"/>
  <c r="V32" i="14"/>
  <c r="W32" i="14"/>
  <c r="X32" i="14"/>
  <c r="Y32" i="14"/>
  <c r="Z32" i="14"/>
  <c r="AB32" i="14"/>
  <c r="AC32" i="14"/>
  <c r="AD32" i="14"/>
  <c r="AE32" i="14"/>
  <c r="AF32" i="14"/>
  <c r="AG32" i="14"/>
  <c r="AH32" i="14"/>
  <c r="AJ32" i="14"/>
  <c r="AK32" i="14"/>
  <c r="AL32" i="14"/>
  <c r="AM32" i="14"/>
  <c r="AN32" i="14"/>
  <c r="AO32" i="14"/>
  <c r="AP32" i="14"/>
  <c r="AR32" i="14"/>
  <c r="AS32" i="14"/>
  <c r="V33" i="14"/>
  <c r="W33" i="14"/>
  <c r="X33" i="14"/>
  <c r="Y33" i="14"/>
  <c r="Z33" i="14"/>
  <c r="AB33" i="14"/>
  <c r="AC33" i="14"/>
  <c r="AD33" i="14"/>
  <c r="AE33" i="14"/>
  <c r="AF33" i="14"/>
  <c r="AG33" i="14"/>
  <c r="AH33" i="14"/>
  <c r="AJ33" i="14"/>
  <c r="AK33" i="14"/>
  <c r="AL33" i="14"/>
  <c r="AM33" i="14"/>
  <c r="AN33" i="14"/>
  <c r="AO33" i="14"/>
  <c r="AP33" i="14"/>
  <c r="AR33" i="14"/>
  <c r="AS33" i="14"/>
  <c r="V34" i="14"/>
  <c r="W34" i="14"/>
  <c r="X34" i="14"/>
  <c r="Y34" i="14"/>
  <c r="Z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R34" i="14"/>
  <c r="AS34" i="14"/>
  <c r="V35" i="14"/>
  <c r="W35" i="14"/>
  <c r="X35" i="14"/>
  <c r="Y35" i="14"/>
  <c r="Z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R35" i="14"/>
  <c r="AS35" i="14"/>
  <c r="V36" i="14"/>
  <c r="W36" i="14"/>
  <c r="X36" i="14"/>
  <c r="Y36" i="14"/>
  <c r="Z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R36" i="14"/>
  <c r="AS36" i="14"/>
  <c r="V37" i="14"/>
  <c r="W37" i="14"/>
  <c r="X37" i="14"/>
  <c r="Y37" i="14"/>
  <c r="Z37" i="14"/>
  <c r="AB37" i="14"/>
  <c r="AC37" i="14"/>
  <c r="AD37" i="14"/>
  <c r="AE37" i="14"/>
  <c r="AF37" i="14"/>
  <c r="AG37" i="14"/>
  <c r="AH37" i="14"/>
  <c r="AJ37" i="14"/>
  <c r="AK37" i="14"/>
  <c r="AL37" i="14"/>
  <c r="AM37" i="14"/>
  <c r="AN37" i="14"/>
  <c r="AO37" i="14"/>
  <c r="AP37" i="14"/>
  <c r="AR37" i="14"/>
  <c r="AS37" i="14"/>
  <c r="V38" i="14"/>
  <c r="W38" i="14"/>
  <c r="X38" i="14"/>
  <c r="Y38" i="14"/>
  <c r="Z38" i="14"/>
  <c r="AB38" i="14"/>
  <c r="AC38" i="14"/>
  <c r="AD38" i="14"/>
  <c r="AE38" i="14"/>
  <c r="AF38" i="14"/>
  <c r="AG38" i="14"/>
  <c r="AH38" i="14"/>
  <c r="AJ38" i="14"/>
  <c r="AK38" i="14"/>
  <c r="AL38" i="14"/>
  <c r="AM38" i="14"/>
  <c r="AN38" i="14"/>
  <c r="AO38" i="14"/>
  <c r="AP38" i="14"/>
  <c r="AR38" i="14"/>
  <c r="AS38" i="14"/>
  <c r="V39" i="14"/>
  <c r="W39" i="14"/>
  <c r="X39" i="14"/>
  <c r="Y39" i="14"/>
  <c r="Z39" i="14"/>
  <c r="AB39" i="14"/>
  <c r="AC39" i="14"/>
  <c r="AD39" i="14"/>
  <c r="AE39" i="14"/>
  <c r="AF39" i="14"/>
  <c r="AG39" i="14"/>
  <c r="AH39" i="14"/>
  <c r="AJ39" i="14"/>
  <c r="AK39" i="14"/>
  <c r="AL39" i="14"/>
  <c r="AM39" i="14"/>
  <c r="AN39" i="14"/>
  <c r="AO39" i="14"/>
  <c r="AP39" i="14"/>
  <c r="AR39" i="14"/>
  <c r="AS39" i="14"/>
  <c r="V40" i="14"/>
  <c r="W40" i="14"/>
  <c r="X40" i="14"/>
  <c r="Y40" i="14"/>
  <c r="Z40" i="14"/>
  <c r="AB40" i="14"/>
  <c r="AC40" i="14"/>
  <c r="AD40" i="14"/>
  <c r="AE40" i="14"/>
  <c r="AF40" i="14"/>
  <c r="AG40" i="14"/>
  <c r="AH40" i="14"/>
  <c r="AJ40" i="14"/>
  <c r="AK40" i="14"/>
  <c r="AL40" i="14"/>
  <c r="AM40" i="14"/>
  <c r="AN40" i="14"/>
  <c r="AO40" i="14"/>
  <c r="AP40" i="14"/>
  <c r="AR40" i="14"/>
  <c r="AS40" i="14"/>
  <c r="V41" i="14"/>
  <c r="W41" i="14"/>
  <c r="X41" i="14"/>
  <c r="Y41" i="14"/>
  <c r="Z41" i="14"/>
  <c r="AB41" i="14"/>
  <c r="AC41" i="14"/>
  <c r="AD41" i="14"/>
  <c r="AE41" i="14"/>
  <c r="AF41" i="14"/>
  <c r="AG41" i="14"/>
  <c r="AH41" i="14"/>
  <c r="AJ41" i="14"/>
  <c r="AK41" i="14"/>
  <c r="AL41" i="14"/>
  <c r="AM41" i="14"/>
  <c r="AN41" i="14"/>
  <c r="AO41" i="14"/>
  <c r="AP41" i="14"/>
  <c r="AR41" i="14"/>
  <c r="AS41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L2" i="14"/>
  <c r="AM2" i="14"/>
  <c r="AN2" i="14"/>
  <c r="AO2" i="14"/>
  <c r="AP2" i="14"/>
  <c r="AR2" i="14"/>
  <c r="AS2" i="14"/>
  <c r="AD2" i="14"/>
  <c r="AE2" i="14"/>
  <c r="AG2" i="14"/>
  <c r="AH2" i="14"/>
  <c r="AJ2" i="14"/>
  <c r="AK2" i="14"/>
  <c r="X2" i="14"/>
  <c r="W2" i="14"/>
  <c r="Y2" i="14"/>
  <c r="Z2" i="14"/>
  <c r="AB2" i="14"/>
  <c r="AC2" i="14"/>
  <c r="V2" i="14"/>
  <c r="AQ43" i="14"/>
  <c r="AN43" i="14"/>
  <c r="AI43" i="14"/>
  <c r="AF43" i="14"/>
  <c r="AA43" i="14"/>
  <c r="X43" i="14"/>
  <c r="N2" i="14"/>
  <c r="L2" i="14"/>
  <c r="J2" i="14"/>
  <c r="I2" i="14"/>
  <c r="F2" i="14"/>
  <c r="E2" i="14"/>
  <c r="D2" i="14"/>
  <c r="C2" i="14"/>
  <c r="B2" i="14" s="1"/>
  <c r="G39" i="14" l="1"/>
  <c r="G5" i="14"/>
  <c r="G3" i="14"/>
  <c r="G27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H3" i="14"/>
  <c r="G41" i="14"/>
  <c r="G2" i="14"/>
  <c r="G40" i="14"/>
  <c r="G30" i="14"/>
  <c r="G28" i="14"/>
  <c r="H41" i="14"/>
  <c r="B40" i="14"/>
  <c r="H39" i="14"/>
  <c r="B38" i="14"/>
  <c r="H37" i="14"/>
  <c r="B36" i="14"/>
  <c r="H35" i="14"/>
  <c r="B34" i="14"/>
  <c r="H33" i="14"/>
  <c r="B32" i="14"/>
  <c r="H31" i="14"/>
  <c r="B30" i="14"/>
  <c r="H29" i="14"/>
  <c r="B28" i="14"/>
  <c r="H27" i="14"/>
  <c r="B26" i="14"/>
  <c r="H25" i="14"/>
  <c r="B24" i="14"/>
  <c r="H23" i="14"/>
  <c r="B22" i="14"/>
  <c r="H21" i="14"/>
  <c r="B20" i="14"/>
  <c r="H19" i="14"/>
  <c r="B18" i="14"/>
  <c r="H17" i="14"/>
  <c r="B16" i="14"/>
  <c r="H15" i="14"/>
  <c r="B14" i="14"/>
  <c r="H13" i="14"/>
  <c r="B12" i="14"/>
  <c r="H11" i="14"/>
  <c r="B10" i="14"/>
  <c r="H9" i="14"/>
  <c r="B8" i="14"/>
  <c r="H7" i="14"/>
  <c r="B6" i="14"/>
  <c r="H5" i="14"/>
  <c r="B4" i="14"/>
  <c r="G32" i="14"/>
  <c r="G24" i="14"/>
  <c r="G20" i="14"/>
  <c r="G25" i="14"/>
  <c r="G38" i="14"/>
  <c r="G36" i="14"/>
  <c r="G34" i="14"/>
  <c r="G26" i="14"/>
  <c r="AQ3" i="14" l="1"/>
  <c r="O3" i="14" s="1"/>
  <c r="AQ5" i="14"/>
  <c r="O5" i="14" s="1"/>
  <c r="AQ6" i="14"/>
  <c r="O6" i="14" s="1"/>
  <c r="AQ8" i="14"/>
  <c r="O8" i="14" s="1"/>
  <c r="AQ9" i="14"/>
  <c r="O9" i="14" s="1"/>
  <c r="AQ10" i="14"/>
  <c r="O10" i="14" s="1"/>
  <c r="AQ11" i="14"/>
  <c r="O11" i="14" s="1"/>
  <c r="AQ12" i="14"/>
  <c r="O12" i="14" s="1"/>
  <c r="AQ13" i="14"/>
  <c r="O13" i="14" s="1"/>
  <c r="AQ14" i="14"/>
  <c r="O14" i="14" s="1"/>
  <c r="AQ15" i="14"/>
  <c r="O15" i="14" s="1"/>
  <c r="AQ16" i="14"/>
  <c r="O16" i="14" s="1"/>
  <c r="AQ17" i="14"/>
  <c r="O17" i="14" s="1"/>
  <c r="AQ18" i="14"/>
  <c r="O18" i="14" s="1"/>
  <c r="AQ19" i="14"/>
  <c r="O19" i="14" s="1"/>
  <c r="AQ20" i="14"/>
  <c r="O20" i="14" s="1"/>
  <c r="AQ21" i="14"/>
  <c r="O21" i="14" s="1"/>
  <c r="AQ22" i="14"/>
  <c r="O22" i="14" s="1"/>
  <c r="AQ23" i="14"/>
  <c r="O23" i="14" s="1"/>
  <c r="AQ24" i="14"/>
  <c r="O24" i="14" s="1"/>
  <c r="AQ25" i="14"/>
  <c r="O25" i="14" s="1"/>
  <c r="AQ26" i="14"/>
  <c r="O26" i="14" s="1"/>
  <c r="AQ27" i="14"/>
  <c r="O27" i="14" s="1"/>
  <c r="AQ28" i="14"/>
  <c r="O28" i="14" s="1"/>
  <c r="AQ29" i="14"/>
  <c r="O29" i="14" s="1"/>
  <c r="AQ30" i="14"/>
  <c r="O30" i="14" s="1"/>
  <c r="AQ31" i="14"/>
  <c r="O31" i="14" s="1"/>
  <c r="AQ32" i="14"/>
  <c r="O32" i="14" s="1"/>
  <c r="AQ33" i="14"/>
  <c r="O33" i="14" s="1"/>
  <c r="AQ34" i="14"/>
  <c r="O34" i="14" s="1"/>
  <c r="AQ35" i="14"/>
  <c r="O35" i="14" s="1"/>
  <c r="AQ36" i="14"/>
  <c r="O36" i="14" s="1"/>
  <c r="AQ37" i="14"/>
  <c r="O37" i="14" s="1"/>
  <c r="AQ38" i="14"/>
  <c r="O38" i="14" s="1"/>
  <c r="AQ39" i="14"/>
  <c r="O39" i="14" s="1"/>
  <c r="AQ40" i="14"/>
  <c r="O40" i="14" s="1"/>
  <c r="AQ41" i="14"/>
  <c r="O41" i="14" s="1"/>
  <c r="AF2" i="14"/>
  <c r="AY7" i="5"/>
  <c r="AZ7" i="5"/>
  <c r="AY8" i="5"/>
  <c r="AZ8" i="5"/>
  <c r="AY9" i="5"/>
  <c r="AZ9" i="5"/>
  <c r="AY10" i="5"/>
  <c r="AZ10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AQ2" i="14"/>
  <c r="O2" i="14" s="1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AF8" i="5" l="1"/>
  <c r="AI8" i="5"/>
  <c r="AQ4" i="14" s="1"/>
  <c r="O4" i="14" s="1"/>
  <c r="AA43" i="5"/>
  <c r="AI39" i="14" s="1"/>
  <c r="M39" i="14" s="1"/>
  <c r="X43" i="5"/>
  <c r="AA37" i="5"/>
  <c r="AI33" i="14" s="1"/>
  <c r="M33" i="14" s="1"/>
  <c r="X37" i="5"/>
  <c r="AA29" i="5"/>
  <c r="AI25" i="14" s="1"/>
  <c r="M25" i="14" s="1"/>
  <c r="X29" i="5"/>
  <c r="X44" i="5"/>
  <c r="AA44" i="5"/>
  <c r="AI40" i="14" s="1"/>
  <c r="M40" i="14" s="1"/>
  <c r="X40" i="5"/>
  <c r="AA40" i="5"/>
  <c r="AA38" i="5"/>
  <c r="AI34" i="14" s="1"/>
  <c r="M34" i="14" s="1"/>
  <c r="X38" i="5"/>
  <c r="AA34" i="5"/>
  <c r="AI30" i="14" s="1"/>
  <c r="M30" i="14" s="1"/>
  <c r="X34" i="5"/>
  <c r="X30" i="5"/>
  <c r="AA30" i="5"/>
  <c r="AI26" i="14" s="1"/>
  <c r="M26" i="14" s="1"/>
  <c r="X24" i="5"/>
  <c r="AA24" i="5"/>
  <c r="AI20" i="14" s="1"/>
  <c r="M20" i="14" s="1"/>
  <c r="AA20" i="5"/>
  <c r="AI16" i="14" s="1"/>
  <c r="M16" i="14" s="1"/>
  <c r="X20" i="5"/>
  <c r="AA16" i="5"/>
  <c r="AI12" i="14" s="1"/>
  <c r="M12" i="14" s="1"/>
  <c r="X16" i="5"/>
  <c r="AA14" i="5"/>
  <c r="AI10" i="14" s="1"/>
  <c r="M10" i="14" s="1"/>
  <c r="X14" i="5"/>
  <c r="AA8" i="5"/>
  <c r="AI4" i="14" s="1"/>
  <c r="M4" i="14" s="1"/>
  <c r="X8" i="5"/>
  <c r="AA41" i="5"/>
  <c r="AI37" i="14" s="1"/>
  <c r="M37" i="14" s="1"/>
  <c r="X41" i="5"/>
  <c r="X35" i="5"/>
  <c r="AA35" i="5"/>
  <c r="AA31" i="5"/>
  <c r="AI27" i="14" s="1"/>
  <c r="M27" i="14" s="1"/>
  <c r="X31" i="5"/>
  <c r="X42" i="5"/>
  <c r="AA42" i="5"/>
  <c r="AI38" i="14" s="1"/>
  <c r="M38" i="14" s="1"/>
  <c r="AA36" i="5"/>
  <c r="AI32" i="14" s="1"/>
  <c r="M32" i="14" s="1"/>
  <c r="X36" i="5"/>
  <c r="X32" i="5"/>
  <c r="AA32" i="5"/>
  <c r="AI28" i="14" s="1"/>
  <c r="M28" i="14" s="1"/>
  <c r="AA28" i="5"/>
  <c r="AI24" i="14" s="1"/>
  <c r="M24" i="14" s="1"/>
  <c r="X28" i="5"/>
  <c r="AA26" i="5"/>
  <c r="AI22" i="14" s="1"/>
  <c r="M22" i="14" s="1"/>
  <c r="X26" i="5"/>
  <c r="AA22" i="5"/>
  <c r="AI18" i="14" s="1"/>
  <c r="M18" i="14" s="1"/>
  <c r="X22" i="5"/>
  <c r="X18" i="5"/>
  <c r="AA18" i="5"/>
  <c r="AI14" i="14" s="1"/>
  <c r="M14" i="14" s="1"/>
  <c r="X12" i="5"/>
  <c r="AA12" i="5"/>
  <c r="AI8" i="14" s="1"/>
  <c r="M8" i="14" s="1"/>
  <c r="AA10" i="5"/>
  <c r="AI6" i="14" s="1"/>
  <c r="M6" i="14" s="1"/>
  <c r="X10" i="5"/>
  <c r="X45" i="5"/>
  <c r="AA45" i="5"/>
  <c r="AI41" i="14" s="1"/>
  <c r="M41" i="14" s="1"/>
  <c r="AA39" i="5"/>
  <c r="AI35" i="14" s="1"/>
  <c r="M35" i="14" s="1"/>
  <c r="X39" i="5"/>
  <c r="AA33" i="5"/>
  <c r="AI29" i="14" s="1"/>
  <c r="M29" i="14" s="1"/>
  <c r="X33" i="5"/>
  <c r="AA27" i="5"/>
  <c r="AI23" i="14" s="1"/>
  <c r="M23" i="14" s="1"/>
  <c r="X27" i="5"/>
  <c r="AA25" i="5"/>
  <c r="AI21" i="14" s="1"/>
  <c r="M21" i="14" s="1"/>
  <c r="X25" i="5"/>
  <c r="AA23" i="5"/>
  <c r="AI19" i="14" s="1"/>
  <c r="M19" i="14" s="1"/>
  <c r="X23" i="5"/>
  <c r="AA21" i="5"/>
  <c r="AI17" i="14" s="1"/>
  <c r="M17" i="14" s="1"/>
  <c r="X21" i="5"/>
  <c r="AA19" i="5"/>
  <c r="AI15" i="14" s="1"/>
  <c r="M15" i="14" s="1"/>
  <c r="X19" i="5"/>
  <c r="AA17" i="5"/>
  <c r="AI13" i="14" s="1"/>
  <c r="M13" i="14" s="1"/>
  <c r="X17" i="5"/>
  <c r="X15" i="5"/>
  <c r="AA15" i="5"/>
  <c r="AI11" i="14" s="1"/>
  <c r="M11" i="14" s="1"/>
  <c r="AA13" i="5"/>
  <c r="AI9" i="14" s="1"/>
  <c r="M9" i="14" s="1"/>
  <c r="X13" i="5"/>
  <c r="AA11" i="5"/>
  <c r="AI7" i="14" s="1"/>
  <c r="M7" i="14" s="1"/>
  <c r="X11" i="5"/>
  <c r="X9" i="5"/>
  <c r="AA9" i="5"/>
  <c r="AI5" i="14" s="1"/>
  <c r="M5" i="14" s="1"/>
  <c r="X7" i="5"/>
  <c r="AA7" i="5"/>
  <c r="AI3" i="14" s="1"/>
  <c r="M3" i="14" s="1"/>
  <c r="S21" i="5"/>
  <c r="AA17" i="14" s="1"/>
  <c r="K17" i="14" s="1"/>
  <c r="P21" i="5"/>
  <c r="S19" i="5"/>
  <c r="AA15" i="14" s="1"/>
  <c r="K15" i="14" s="1"/>
  <c r="P19" i="5"/>
  <c r="S17" i="5"/>
  <c r="AA13" i="14" s="1"/>
  <c r="K13" i="14" s="1"/>
  <c r="P17" i="5"/>
  <c r="S15" i="5"/>
  <c r="AA11" i="14" s="1"/>
  <c r="K11" i="14" s="1"/>
  <c r="P15" i="5"/>
  <c r="S11" i="5"/>
  <c r="AA7" i="14" s="1"/>
  <c r="K7" i="14" s="1"/>
  <c r="P11" i="5"/>
  <c r="P9" i="5"/>
  <c r="S9" i="5"/>
  <c r="AA5" i="14" s="1"/>
  <c r="K5" i="14" s="1"/>
  <c r="P7" i="5"/>
  <c r="S7" i="5"/>
  <c r="AA3" i="14" s="1"/>
  <c r="K3" i="14" s="1"/>
  <c r="S45" i="5"/>
  <c r="AA41" i="14" s="1"/>
  <c r="K41" i="14" s="1"/>
  <c r="P45" i="5"/>
  <c r="S43" i="5"/>
  <c r="AA39" i="14" s="1"/>
  <c r="K39" i="14" s="1"/>
  <c r="P43" i="5"/>
  <c r="S39" i="5"/>
  <c r="AA35" i="14" s="1"/>
  <c r="K35" i="14" s="1"/>
  <c r="P39" i="5"/>
  <c r="S35" i="5"/>
  <c r="AA31" i="14" s="1"/>
  <c r="K31" i="14" s="1"/>
  <c r="P35" i="5"/>
  <c r="S31" i="5"/>
  <c r="AA27" i="14" s="1"/>
  <c r="K27" i="14" s="1"/>
  <c r="P31" i="5"/>
  <c r="S27" i="5"/>
  <c r="AA23" i="14" s="1"/>
  <c r="K23" i="14" s="1"/>
  <c r="P27" i="5"/>
  <c r="S23" i="5"/>
  <c r="AA19" i="14" s="1"/>
  <c r="K19" i="14" s="1"/>
  <c r="P23" i="5"/>
  <c r="P44" i="5"/>
  <c r="S44" i="5"/>
  <c r="AA40" i="14" s="1"/>
  <c r="K40" i="14" s="1"/>
  <c r="S40" i="5"/>
  <c r="AA36" i="14" s="1"/>
  <c r="K36" i="14" s="1"/>
  <c r="P40" i="5"/>
  <c r="S34" i="5"/>
  <c r="AA30" i="14" s="1"/>
  <c r="K30" i="14" s="1"/>
  <c r="P34" i="5"/>
  <c r="P30" i="5"/>
  <c r="S30" i="5"/>
  <c r="AA26" i="14" s="1"/>
  <c r="K26" i="14" s="1"/>
  <c r="S26" i="5"/>
  <c r="AA22" i="14" s="1"/>
  <c r="K22" i="14" s="1"/>
  <c r="P26" i="5"/>
  <c r="P22" i="5"/>
  <c r="S22" i="5"/>
  <c r="AA18" i="14" s="1"/>
  <c r="K18" i="14" s="1"/>
  <c r="P18" i="5"/>
  <c r="S18" i="5"/>
  <c r="AA14" i="14" s="1"/>
  <c r="K14" i="14" s="1"/>
  <c r="P14" i="5"/>
  <c r="S14" i="5"/>
  <c r="AA10" i="14" s="1"/>
  <c r="K10" i="14" s="1"/>
  <c r="S12" i="5"/>
  <c r="AA8" i="14" s="1"/>
  <c r="K8" i="14" s="1"/>
  <c r="P12" i="5"/>
  <c r="S8" i="5"/>
  <c r="AA4" i="14" s="1"/>
  <c r="K4" i="14" s="1"/>
  <c r="P8" i="5"/>
  <c r="S41" i="5"/>
  <c r="AA37" i="14" s="1"/>
  <c r="K37" i="14" s="1"/>
  <c r="P41" i="5"/>
  <c r="S37" i="5"/>
  <c r="AA33" i="14" s="1"/>
  <c r="K33" i="14" s="1"/>
  <c r="P37" i="5"/>
  <c r="S33" i="5"/>
  <c r="AA29" i="14" s="1"/>
  <c r="K29" i="14" s="1"/>
  <c r="P33" i="5"/>
  <c r="S29" i="5"/>
  <c r="AA25" i="14" s="1"/>
  <c r="K25" i="14" s="1"/>
  <c r="P29" i="5"/>
  <c r="S25" i="5"/>
  <c r="AA21" i="14" s="1"/>
  <c r="K21" i="14" s="1"/>
  <c r="P25" i="5"/>
  <c r="P42" i="5"/>
  <c r="S42" i="5"/>
  <c r="AA38" i="14" s="1"/>
  <c r="K38" i="14" s="1"/>
  <c r="P38" i="5"/>
  <c r="S38" i="5"/>
  <c r="AA34" i="14" s="1"/>
  <c r="K34" i="14" s="1"/>
  <c r="S36" i="5"/>
  <c r="AA32" i="14" s="1"/>
  <c r="K32" i="14" s="1"/>
  <c r="P36" i="5"/>
  <c r="P32" i="5"/>
  <c r="S32" i="5"/>
  <c r="AA28" i="14" s="1"/>
  <c r="K28" i="14" s="1"/>
  <c r="P28" i="5"/>
  <c r="S28" i="5"/>
  <c r="AA24" i="14" s="1"/>
  <c r="K24" i="14" s="1"/>
  <c r="P24" i="5"/>
  <c r="S24" i="5"/>
  <c r="AA20" i="14" s="1"/>
  <c r="K20" i="14" s="1"/>
  <c r="S20" i="5"/>
  <c r="AA16" i="14" s="1"/>
  <c r="K16" i="14" s="1"/>
  <c r="P20" i="5"/>
  <c r="S16" i="5"/>
  <c r="AA12" i="14" s="1"/>
  <c r="K12" i="14" s="1"/>
  <c r="P16" i="5"/>
  <c r="S10" i="5"/>
  <c r="AA6" i="14" s="1"/>
  <c r="K6" i="14" s="1"/>
  <c r="P10" i="5"/>
  <c r="P13" i="5"/>
  <c r="S13" i="5"/>
  <c r="AA9" i="14" s="1"/>
  <c r="K9" i="14" s="1"/>
  <c r="AI31" i="14"/>
  <c r="M31" i="14" s="1"/>
  <c r="AI36" i="14"/>
  <c r="M36" i="14" s="1"/>
  <c r="AQ7" i="14"/>
  <c r="O7" i="14" s="1"/>
  <c r="AI2" i="14"/>
  <c r="M2" i="14" s="1"/>
  <c r="AA2" i="14"/>
  <c r="K2" i="14" s="1"/>
  <c r="AE18" i="2" l="1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E15" i="2"/>
  <c r="AE35" i="2" s="1"/>
  <c r="AV35" i="2" l="1"/>
  <c r="AV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15"/>
  <c r="AT35" i="2"/>
  <c r="AT35" i="15" s="1"/>
  <c r="AL35" i="2"/>
  <c r="AL35" i="15" s="1"/>
  <c r="AW35" i="2"/>
  <c r="AW35" i="15" s="1"/>
  <c r="AS35" i="2"/>
  <c r="AS35" i="15" s="1"/>
  <c r="AO35" i="2"/>
  <c r="AO35" i="15" s="1"/>
  <c r="AK35" i="2"/>
  <c r="AK35" i="15" s="1"/>
  <c r="AG35" i="2"/>
  <c r="AG35" i="15" s="1"/>
  <c r="AU35" i="2"/>
  <c r="AU35" i="15" s="1"/>
  <c r="AQ35" i="2"/>
  <c r="AQ35" i="15" s="1"/>
  <c r="AM35" i="2"/>
  <c r="AM35" i="15" s="1"/>
  <c r="AI35" i="2"/>
  <c r="AI35" i="15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15" i="2"/>
  <c r="C3" i="2"/>
  <c r="V4" i="2"/>
  <c r="AA4" i="2"/>
  <c r="N4" i="2"/>
  <c r="AO39" i="2"/>
  <c r="D2" i="5" l="1"/>
  <c r="M37" i="15"/>
  <c r="B1" i="15"/>
  <c r="A4" i="12"/>
  <c r="AZ35" i="2"/>
  <c r="AZ35" i="15" s="1"/>
  <c r="B1" i="2"/>
  <c r="AY35" i="2"/>
  <c r="AY35" i="15" s="1"/>
  <c r="M37" i="2"/>
  <c r="E5" i="10"/>
  <c r="B34" i="2"/>
  <c r="Y34" i="2" s="1"/>
  <c r="B33" i="2"/>
  <c r="B32" i="2"/>
  <c r="N32" i="2" s="1"/>
  <c r="B31" i="2"/>
  <c r="B30" i="2"/>
  <c r="E30" i="2" s="1"/>
  <c r="B29" i="2"/>
  <c r="N29" i="2" s="1"/>
  <c r="B28" i="2"/>
  <c r="N28" i="2" s="1"/>
  <c r="B27" i="2"/>
  <c r="B26" i="2"/>
  <c r="Y26" i="2" s="1"/>
  <c r="B25" i="2"/>
  <c r="Y25" i="2" s="1"/>
  <c r="B24" i="2"/>
  <c r="Y24" i="2" s="1"/>
  <c r="B23" i="2"/>
  <c r="Y23" i="2" s="1"/>
  <c r="B22" i="2"/>
  <c r="B21" i="2"/>
  <c r="N21" i="2" s="1"/>
  <c r="B20" i="2"/>
  <c r="Y20" i="2" s="1"/>
  <c r="B19" i="2"/>
  <c r="Y19" i="2" s="1"/>
  <c r="B18" i="2"/>
  <c r="N18" i="2" s="1"/>
  <c r="B17" i="2"/>
  <c r="E17" i="2" s="1"/>
  <c r="B16" i="2"/>
  <c r="N16" i="2" s="1"/>
  <c r="B15" i="2"/>
  <c r="E15" i="2" s="1"/>
  <c r="E26" i="2" l="1"/>
  <c r="E16" i="2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AX27" i="2"/>
  <c r="BC27" i="2" s="1"/>
  <c r="BD27" i="2" s="1"/>
  <c r="W17" i="2"/>
  <c r="AX17" i="2"/>
  <c r="BC17" i="2" s="1"/>
  <c r="BD17" i="2" s="1"/>
  <c r="W20" i="2"/>
  <c r="AX20" i="2"/>
  <c r="BC20" i="2" s="1"/>
  <c r="BD20" i="2" s="1"/>
  <c r="W24" i="2"/>
  <c r="AX24" i="2"/>
  <c r="BC24" i="2" s="1"/>
  <c r="BD24" i="2" s="1"/>
  <c r="W28" i="2"/>
  <c r="AX28" i="2"/>
  <c r="BC28" i="2" s="1"/>
  <c r="BD28" i="2" s="1"/>
  <c r="W32" i="2"/>
  <c r="AX32" i="2"/>
  <c r="BC32" i="2" s="1"/>
  <c r="BD32" i="2" s="1"/>
  <c r="W23" i="2"/>
  <c r="AX23" i="2"/>
  <c r="BC23" i="2" s="1"/>
  <c r="BD23" i="2" s="1"/>
  <c r="W31" i="2"/>
  <c r="AX31" i="2"/>
  <c r="BC31" i="2" s="1"/>
  <c r="BD31" i="2" s="1"/>
  <c r="N15" i="2"/>
  <c r="AX15" i="2"/>
  <c r="W18" i="2"/>
  <c r="AX18" i="2"/>
  <c r="BC18" i="2" s="1"/>
  <c r="BD18" i="2" s="1"/>
  <c r="W21" i="2"/>
  <c r="AX21" i="2"/>
  <c r="BC21" i="2" s="1"/>
  <c r="BD21" i="2" s="1"/>
  <c r="W25" i="2"/>
  <c r="AX25" i="2"/>
  <c r="BC25" i="2" s="1"/>
  <c r="BD25" i="2" s="1"/>
  <c r="W29" i="2"/>
  <c r="AX29" i="2"/>
  <c r="BC29" i="2" s="1"/>
  <c r="BD29" i="2" s="1"/>
  <c r="W33" i="2"/>
  <c r="AX33" i="2"/>
  <c r="BC33" i="2" s="1"/>
  <c r="BD33" i="2" s="1"/>
  <c r="N23" i="2"/>
  <c r="W16" i="2"/>
  <c r="AX16" i="2"/>
  <c r="BC16" i="2" s="1"/>
  <c r="BD16" i="2" s="1"/>
  <c r="W19" i="2"/>
  <c r="AX19" i="2"/>
  <c r="BC19" i="2" s="1"/>
  <c r="BD19" i="2" s="1"/>
  <c r="W22" i="2"/>
  <c r="AX22" i="2"/>
  <c r="BC22" i="2" s="1"/>
  <c r="BD22" i="2" s="1"/>
  <c r="W26" i="2"/>
  <c r="AX26" i="2"/>
  <c r="BC26" i="2" s="1"/>
  <c r="BD26" i="2" s="1"/>
  <c r="W30" i="2"/>
  <c r="AX30" i="2"/>
  <c r="BC30" i="2" s="1"/>
  <c r="BD30" i="2" s="1"/>
  <c r="W34" i="2"/>
  <c r="AX34" i="2"/>
  <c r="BC34" i="2" s="1"/>
  <c r="BD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H2" i="14"/>
  <c r="Y27" i="2"/>
  <c r="E34" i="2"/>
  <c r="E31" i="2"/>
  <c r="Y22" i="2"/>
  <c r="N17" i="2"/>
  <c r="N22" i="2"/>
  <c r="N30" i="2"/>
  <c r="N31" i="2"/>
  <c r="E33" i="2"/>
  <c r="BC15" i="2" l="1"/>
  <c r="BD15" i="2" s="1"/>
  <c r="BD35" i="2" s="1"/>
  <c r="BD35" i="15" s="1"/>
  <c r="AX35" i="2"/>
  <c r="AX35" i="15" s="1"/>
  <c r="AK3" i="2"/>
  <c r="AW4" i="2" l="1"/>
  <c r="AW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L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M6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N6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  <comment ref="AL6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得点だけ入力してください。
詳細は混成様式にて入力してください。</t>
        </r>
      </text>
    </comment>
  </commentList>
</comments>
</file>

<file path=xl/sharedStrings.xml><?xml version="1.0" encoding="utf-8"?>
<sst xmlns="http://schemas.openxmlformats.org/spreadsheetml/2006/main" count="370" uniqueCount="286">
  <si>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</si>
  <si>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</si>
  <si>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</si>
  <si>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</si>
  <si>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</si>
  <si>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</si>
  <si>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</si>
  <si>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</si>
  <si>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</si>
  <si>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</si>
  <si>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</si>
  <si>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</si>
  <si>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</si>
  <si>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</si>
  <si>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</si>
  <si>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</si>
  <si>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</si>
  <si>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</si>
  <si>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</si>
  <si>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</si>
  <si>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</si>
  <si>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</si>
  <si>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</si>
  <si>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申込一覧表（男子）</t>
    <rPh sb="0" eb="2">
      <t>モウシコミ</t>
    </rPh>
    <rPh sb="2" eb="5">
      <t>イチランヒョウ</t>
    </rPh>
    <rPh sb="6" eb="8">
      <t>ダンシ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</si>
  <si>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</si>
  <si>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</si>
  <si>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</si>
  <si>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</si>
  <si>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</si>
  <si>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</si>
  <si>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</si>
  <si>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</si>
  <si>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</si>
  <si>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</si>
  <si>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</si>
  <si>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</si>
  <si>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</si>
  <si>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</si>
  <si>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</si>
  <si>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</si>
  <si>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</si>
  <si>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</si>
  <si>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</si>
  <si>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</si>
  <si>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</si>
  <si>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</si>
  <si>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</si>
  <si>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</si>
  <si>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</si>
  <si>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</si>
  <si>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</si>
  <si>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</si>
  <si>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</si>
  <si>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</si>
  <si>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</si>
  <si>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</si>
  <si>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</si>
  <si>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</si>
  <si>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</si>
  <si>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</si>
  <si>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</si>
  <si>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</si>
  <si>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</si>
  <si>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</si>
  <si>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</si>
  <si>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</si>
  <si>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</si>
  <si>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</si>
  <si>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</si>
  <si>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</si>
  <si>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</si>
  <si>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</si>
  <si>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</si>
  <si>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</si>
  <si>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</si>
  <si>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</si>
  <si>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</si>
  <si>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</si>
  <si>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</si>
  <si>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</si>
  <si>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</si>
  <si>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</si>
  <si>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</si>
  <si>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</si>
  <si>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</si>
  <si>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</si>
  <si>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</si>
  <si>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</si>
  <si>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</si>
  <si>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</si>
  <si>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</si>
  <si>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</si>
  <si>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</si>
  <si>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</si>
  <si>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</si>
  <si>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</si>
  <si>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</si>
  <si>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</si>
  <si>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</si>
  <si>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</si>
  <si>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</si>
  <si>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</si>
  <si>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</si>
  <si>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</si>
  <si>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</si>
  <si>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</si>
  <si>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</si>
  <si>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</si>
  <si>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</si>
  <si>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</si>
  <si>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</si>
  <si>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</si>
  <si>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</si>
  <si>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</si>
  <si>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</si>
  <si>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</si>
  <si>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</si>
  <si>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</si>
  <si>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</si>
  <si>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</si>
  <si>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</si>
  <si>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</si>
  <si>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</si>
  <si>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</si>
  <si>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</si>
  <si>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</si>
  <si>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</si>
  <si>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</si>
  <si>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</si>
  <si>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</si>
  <si>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</si>
  <si>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</si>
  <si>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</si>
  <si>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</si>
  <si>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</si>
  <si>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</si>
  <si>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</si>
  <si>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</si>
  <si>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</si>
  <si>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</si>
  <si>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</si>
  <si>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</si>
  <si>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</si>
  <si>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</si>
  <si>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８００Ｍ</t>
    <phoneticPr fontId="3"/>
  </si>
  <si>
    <t>１５００Ｍ</t>
    <phoneticPr fontId="3"/>
  </si>
  <si>
    <t>２００Ｍ</t>
    <phoneticPr fontId="3"/>
  </si>
  <si>
    <t>４００Ｍ</t>
    <phoneticPr fontId="3"/>
  </si>
  <si>
    <t>１５００Ｍ</t>
    <phoneticPr fontId="3"/>
  </si>
  <si>
    <t>５０００Ｍ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</si>
  <si>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</si>
  <si>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</si>
  <si>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</si>
  <si>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</si>
  <si>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</si>
  <si>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</si>
  <si>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</si>
  <si>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</si>
  <si>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</si>
  <si>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</si>
  <si>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</si>
  <si>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</si>
  <si>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</si>
  <si>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</si>
  <si>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</si>
  <si>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</si>
  <si>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</si>
  <si>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５０００ＭＷ</t>
    <phoneticPr fontId="3"/>
  </si>
  <si>
    <t>ハンマー投</t>
    <rPh sb="4" eb="5">
      <t>ナ</t>
    </rPh>
    <phoneticPr fontId="3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</si>
  <si>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</si>
  <si>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</si>
  <si>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</si>
  <si>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</si>
  <si>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</si>
  <si>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</si>
  <si>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</si>
  <si>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</si>
  <si>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</si>
  <si>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</si>
  <si>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</si>
  <si>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</si>
  <si>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</si>
  <si>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</si>
  <si>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</si>
  <si>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</si>
  <si>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</si>
  <si>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男子</t>
    <rPh sb="0" eb="2">
      <t>ダンシ</t>
    </rPh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</si>
  <si>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</si>
  <si>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</si>
  <si>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</si>
  <si>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</si>
  <si>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</si>
  <si>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</si>
  <si>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</si>
  <si>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</si>
  <si>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</si>
  <si>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混成得点</t>
    <rPh sb="0" eb="2">
      <t>コンセイ</t>
    </rPh>
    <rPh sb="2" eb="4">
      <t>トクテン</t>
    </rPh>
    <phoneticPr fontId="3"/>
  </si>
  <si>
    <t>学校名</t>
    <rPh sb="0" eb="3">
      <t>ガッコウメイ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</si>
  <si>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</si>
  <si>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</si>
  <si>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</si>
  <si>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</si>
  <si>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</si>
  <si>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</si>
  <si>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</si>
  <si>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</si>
  <si>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１１０ＭＨ</t>
    <phoneticPr fontId="3"/>
  </si>
  <si>
    <t>３０００ＭＳＣ</t>
    <phoneticPr fontId="3"/>
  </si>
  <si>
    <t>１１０ＭＨ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</si>
  <si>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</si>
  <si>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</si>
  <si>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</si>
  <si>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</si>
  <si>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４００Ｍ</t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</si>
  <si>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</si>
  <si>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</si>
  <si>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</si>
  <si>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</si>
  <si>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審判希望２</t>
    <rPh sb="0" eb="2">
      <t>シンパン</t>
    </rPh>
    <rPh sb="2" eb="4">
      <t>キボウ</t>
    </rPh>
    <phoneticPr fontId="3"/>
  </si>
  <si>
    <t>一任</t>
    <rPh sb="0" eb="2">
      <t>イチニン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</si>
  <si>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</si>
  <si>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審判</t>
    <rPh sb="0" eb="2">
      <t>シンパン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</si>
  <si>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</si>
  <si>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</si>
  <si>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</si>
  <si>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</si>
  <si>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アナウンサー</t>
    <phoneticPr fontId="3"/>
  </si>
  <si>
    <t>マーシャル</t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</si>
  <si>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</si>
  <si>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</si>
  <si>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</si>
  <si>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</si>
  <si>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</si>
  <si>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</si>
  <si>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</si>
  <si>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</si>
  <si>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</si>
  <si>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</si>
  <si>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</si>
  <si>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</si>
  <si>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</si>
  <si>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</si>
  <si>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</si>
  <si>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</si>
  <si>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</si>
  <si>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監察員</t>
    <rPh sb="0" eb="2">
      <t>カンサツ</t>
    </rPh>
    <rPh sb="2" eb="3">
      <t>イン</t>
    </rPh>
    <phoneticPr fontId="3"/>
  </si>
  <si>
    <t>５０００ＭＷ</t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</si>
  <si>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</si>
  <si>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</si>
  <si>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</si>
  <si>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氏　　　名</t>
    <rPh sb="0" eb="1">
      <t>シ</t>
    </rPh>
    <rPh sb="4" eb="5">
      <t>メイ</t>
    </rPh>
    <phoneticPr fontId="3"/>
  </si>
  <si>
    <t>顧　問</t>
    <rPh sb="0" eb="1">
      <t>コ</t>
    </rPh>
    <rPh sb="2" eb="3">
      <t>トイ</t>
    </rPh>
    <phoneticPr fontId="3"/>
  </si>
  <si>
    <t>番 号</t>
    <rPh sb="0" eb="1">
      <t>バン</t>
    </rPh>
    <rPh sb="2" eb="3">
      <t>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</si>
  <si>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</si>
  <si>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</si>
  <si>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</si>
  <si>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←校長名を入力してください（７文字になるように　例）北○見○次○郎）</t>
    <rPh sb="1" eb="3">
      <t>コウチョウ</t>
    </rPh>
    <rPh sb="3" eb="4">
      <t>メイ</t>
    </rPh>
    <rPh sb="5" eb="7">
      <t>ニュウリョク</t>
    </rPh>
    <rPh sb="15" eb="17">
      <t>モジ</t>
    </rPh>
    <rPh sb="24" eb="25">
      <t>レイ</t>
    </rPh>
    <rPh sb="26" eb="27">
      <t>キタ</t>
    </rPh>
    <rPh sb="28" eb="29">
      <t>ケン</t>
    </rPh>
    <rPh sb="30" eb="31">
      <t>ジ</t>
    </rPh>
    <rPh sb="32" eb="33">
      <t>ロウ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</si>
  <si>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</si>
  <si>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</si>
  <si>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</si>
  <si>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</si>
  <si>
    <t>風力</t>
    <rPh sb="0" eb="2">
      <t>フウリョク</t>
    </rPh>
    <phoneticPr fontId="3"/>
  </si>
  <si>
    <t>+</t>
    <phoneticPr fontId="3"/>
  </si>
  <si>
    <t>-</t>
    <phoneticPr fontId="3"/>
  </si>
  <si>
    <t>学校名</t>
    <rPh sb="0" eb="2">
      <t>ガッコウ</t>
    </rPh>
    <rPh sb="2" eb="3">
      <t>ゾクメイ</t>
    </rPh>
    <phoneticPr fontId="9"/>
  </si>
  <si>
    <t>申込書郵送時に入力→印刷の上、提出願います。</t>
    <rPh sb="0" eb="3">
      <t>モウシコミショ</t>
    </rPh>
    <rPh sb="3" eb="5">
      <t>ユウソウ</t>
    </rPh>
    <rPh sb="5" eb="6">
      <t>ジ</t>
    </rPh>
    <rPh sb="7" eb="9">
      <t>ニュウリョク</t>
    </rPh>
    <rPh sb="10" eb="12">
      <t>インサツ</t>
    </rPh>
    <rPh sb="13" eb="14">
      <t>ウエ</t>
    </rPh>
    <rPh sb="15" eb="17">
      <t>テイシュツ</t>
    </rPh>
    <rPh sb="17" eb="18">
      <t>ネガ</t>
    </rPh>
    <phoneticPr fontId="9"/>
  </si>
  <si>
    <t>記入者氏名</t>
    <rPh sb="0" eb="3">
      <t>キニュウシャ</t>
    </rPh>
    <rPh sb="3" eb="5">
      <t>シメイ</t>
    </rPh>
    <phoneticPr fontId="9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</si>
  <si>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</si>
  <si>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</si>
  <si>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審判員氏名</t>
    <rPh sb="0" eb="3">
      <t>シンパンイン</t>
    </rPh>
    <rPh sb="3" eb="5">
      <t>シメイ</t>
    </rPh>
    <phoneticPr fontId="3"/>
  </si>
  <si>
    <t>審判資格</t>
    <rPh sb="0" eb="2">
      <t>シンパン</t>
    </rPh>
    <rPh sb="2" eb="4">
      <t>シカク</t>
    </rPh>
    <phoneticPr fontId="3"/>
  </si>
  <si>
    <t>S級</t>
    <rPh sb="1" eb="2">
      <t>キュウ</t>
    </rPh>
    <phoneticPr fontId="3"/>
  </si>
  <si>
    <t>A級</t>
    <rPh sb="1" eb="2">
      <t>キュウ</t>
    </rPh>
    <phoneticPr fontId="3"/>
  </si>
  <si>
    <t>B級</t>
    <rPh sb="1" eb="2">
      <t>キュウ</t>
    </rPh>
    <phoneticPr fontId="3"/>
  </si>
  <si>
    <t>審判資格なし</t>
    <rPh sb="0" eb="2">
      <t>シンパン</t>
    </rPh>
    <rPh sb="2" eb="4">
      <t>シカク</t>
    </rPh>
    <phoneticPr fontId="3"/>
  </si>
  <si>
    <t>各校顧問審判希望調査</t>
    <rPh sb="0" eb="2">
      <t>カクコウ</t>
    </rPh>
    <rPh sb="2" eb="4">
      <t>コモン</t>
    </rPh>
    <rPh sb="4" eb="6">
      <t>シンパン</t>
    </rPh>
    <rPh sb="6" eb="8">
      <t>キボウ</t>
    </rPh>
    <rPh sb="8" eb="10">
      <t>チョウサ</t>
    </rPh>
    <phoneticPr fontId="9"/>
  </si>
  <si>
    <t>×</t>
    <phoneticPr fontId="3"/>
  </si>
  <si>
    <t>各種調査票</t>
    <rPh sb="0" eb="2">
      <t>カクシュ</t>
    </rPh>
    <rPh sb="2" eb="5">
      <t>チョウサヒョウ</t>
    </rPh>
    <phoneticPr fontId="9"/>
  </si>
  <si>
    <t>Ｃ級審判員調査</t>
    <rPh sb="1" eb="2">
      <t>キュウ</t>
    </rPh>
    <rPh sb="2" eb="5">
      <t>シンパンイン</t>
    </rPh>
    <rPh sb="5" eb="7">
      <t>チョウサ</t>
    </rPh>
    <phoneticPr fontId="9"/>
  </si>
  <si>
    <t>補助員調査</t>
    <rPh sb="0" eb="3">
      <t>ホジョイン</t>
    </rPh>
    <rPh sb="3" eb="5">
      <t>チョウサ</t>
    </rPh>
    <phoneticPr fontId="9"/>
  </si>
  <si>
    <t>補助員数</t>
    <rPh sb="0" eb="3">
      <t>ホジョイン</t>
    </rPh>
    <rPh sb="3" eb="4">
      <t>スウ</t>
    </rPh>
    <phoneticPr fontId="9"/>
  </si>
  <si>
    <t>補助員氏名</t>
    <rPh sb="0" eb="3">
      <t>ホジョイン</t>
    </rPh>
    <rPh sb="3" eb="5">
      <t>シメイ</t>
    </rPh>
    <phoneticPr fontId="3"/>
  </si>
  <si>
    <t>合　　　　　計</t>
    <rPh sb="0" eb="1">
      <t>ゴウ</t>
    </rPh>
    <rPh sb="6" eb="7">
      <t>ケイ</t>
    </rPh>
    <phoneticPr fontId="3"/>
  </si>
  <si>
    <t>Ｃ級審判員数</t>
    <rPh sb="1" eb="2">
      <t>キュウ</t>
    </rPh>
    <rPh sb="2" eb="5">
      <t>シンパンイン</t>
    </rPh>
    <rPh sb="5" eb="6">
      <t>インズウ</t>
    </rPh>
    <phoneticPr fontId="9"/>
  </si>
  <si>
    <t>Ｃ級審判員氏名</t>
    <rPh sb="1" eb="2">
      <t>キュウ</t>
    </rPh>
    <rPh sb="2" eb="5">
      <t>シンパンイン</t>
    </rPh>
    <rPh sb="5" eb="7">
      <t>シメイ</t>
    </rPh>
    <phoneticPr fontId="3"/>
  </si>
  <si>
    <t>連絡先
（携帯番号）</t>
    <rPh sb="0" eb="3">
      <t>レンラクサキ</t>
    </rPh>
    <rPh sb="5" eb="7">
      <t>ケイタイ</t>
    </rPh>
    <rPh sb="7" eb="9">
      <t>バンゴウ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</si>
</sst>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;\-General;&quot;-&quot;"/>
    <numFmt numFmtId="177" formatCode="[DBNum3][$-411]#,##0"/>
    <numFmt numFmtId="184" formatCode="m/d;@"/>
    <numFmt numFmtId="185" formatCode="General&quot;名&quot;"/>
    <numFmt numFmtId="186" formatCode="General&quot;年&quot;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rgb="FFFFFF00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0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1" xfId="0" applyBorder="1">
      <alignment vertical="center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0" fontId="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top"/>
    </xf>
    <xf numFmtId="1" fontId="7" fillId="0" borderId="21" xfId="0" applyNumberFormat="1" applyFont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Border="1" applyAlignment="1">
      <alignment horizontal="center" vertical="center" shrinkToFit="1"/>
    </xf>
    <xf numFmtId="1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16" fillId="0" borderId="29" xfId="0" applyFont="1" applyBorder="1" applyAlignment="1">
      <alignment vertical="center" shrinkToFit="1"/>
    </xf>
    <xf numFmtId="1" fontId="15" fillId="0" borderId="21" xfId="0" applyNumberFormat="1" applyFont="1" applyBorder="1" applyAlignment="1">
      <alignment vertical="center" shrinkToFit="1"/>
    </xf>
    <xf numFmtId="1" fontId="15" fillId="0" borderId="44" xfId="0" applyNumberFormat="1" applyFont="1" applyBorder="1" applyAlignment="1">
      <alignment vertical="center" shrinkToFit="1"/>
    </xf>
    <xf numFmtId="1" fontId="15" fillId="0" borderId="23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7" fillId="6" borderId="1" xfId="0" applyFont="1" applyFill="1" applyBorder="1" applyAlignment="1">
      <alignment vertical="center" shrinkToFit="1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>
      <alignment vertical="center" shrinkToFit="1"/>
    </xf>
    <xf numFmtId="0" fontId="18" fillId="0" borderId="1" xfId="0" applyFont="1" applyBorder="1" applyAlignment="1">
      <alignment horizontal="distributed" vertical="center" shrinkToFit="1"/>
    </xf>
    <xf numFmtId="0" fontId="17" fillId="0" borderId="1" xfId="0" applyFont="1" applyBorder="1" applyAlignment="1">
      <alignment vertical="center" shrinkToFi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2" fontId="14" fillId="0" borderId="0" xfId="0" applyNumberFormat="1" applyFont="1" applyAlignment="1">
      <alignment horizontal="right" vertical="center" shrinkToFit="1"/>
    </xf>
    <xf numFmtId="2" fontId="14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1" fillId="0" borderId="0" xfId="3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4" borderId="22" xfId="0" applyFont="1" applyFill="1" applyBorder="1" applyProtection="1">
      <alignment vertical="center"/>
      <protection locked="0"/>
    </xf>
    <xf numFmtId="0" fontId="19" fillId="4" borderId="23" xfId="0" applyFont="1" applyFill="1" applyBorder="1" applyProtection="1">
      <alignment vertical="center"/>
      <protection locked="0"/>
    </xf>
    <xf numFmtId="0" fontId="19" fillId="4" borderId="0" xfId="0" applyFont="1" applyFill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Border="1" applyAlignment="1">
      <alignment horizontal="center" vertical="center" shrinkToFit="1"/>
    </xf>
    <xf numFmtId="1" fontId="11" fillId="0" borderId="23" xfId="0" applyNumberFormat="1" applyFont="1" applyBorder="1" applyAlignment="1" applyProtection="1">
      <alignment horizontal="center" vertical="center" shrinkToFit="1"/>
      <protection locked="0"/>
    </xf>
    <xf numFmtId="1" fontId="11" fillId="0" borderId="49" xfId="0" applyNumberFormat="1" applyFont="1" applyBorder="1" applyAlignment="1">
      <alignment horizontal="center" vertical="center" shrinkToFit="1"/>
    </xf>
    <xf numFmtId="1" fontId="11" fillId="0" borderId="52" xfId="0" applyNumberFormat="1" applyFont="1" applyBorder="1" applyAlignment="1" applyProtection="1">
      <alignment horizontal="center" vertical="center" shrinkToFit="1"/>
      <protection locked="0"/>
    </xf>
    <xf numFmtId="1" fontId="11" fillId="0" borderId="52" xfId="0" applyNumberFormat="1" applyFont="1" applyBorder="1" applyAlignment="1">
      <alignment horizontal="center" vertical="center" shrinkToFit="1"/>
    </xf>
    <xf numFmtId="1" fontId="11" fillId="0" borderId="18" xfId="0" applyNumberFormat="1" applyFont="1" applyBorder="1" applyAlignment="1" applyProtection="1">
      <alignment horizontal="center" vertical="center" shrinkToFit="1"/>
      <protection locked="0"/>
    </xf>
    <xf numFmtId="1" fontId="11" fillId="0" borderId="17" xfId="0" applyNumberFormat="1" applyFont="1" applyBorder="1" applyAlignment="1" applyProtection="1">
      <alignment horizontal="center" vertical="center" shrinkToFit="1"/>
      <protection locked="0"/>
    </xf>
    <xf numFmtId="1" fontId="11" fillId="0" borderId="53" xfId="0" applyNumberFormat="1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1" fontId="11" fillId="0" borderId="51" xfId="0" applyNumberFormat="1" applyFont="1" applyBorder="1" applyAlignment="1">
      <alignment horizontal="center" vertical="center" shrinkToFit="1"/>
    </xf>
    <xf numFmtId="0" fontId="19" fillId="0" borderId="13" xfId="0" applyFont="1" applyBorder="1" applyAlignment="1" applyProtection="1">
      <alignment horizontal="center" vertical="center"/>
      <protection locked="0"/>
    </xf>
    <xf numFmtId="1" fontId="11" fillId="0" borderId="36" xfId="0" applyNumberFormat="1" applyFont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Border="1" applyAlignment="1">
      <alignment horizontal="center" vertical="center" shrinkToFit="1"/>
    </xf>
    <xf numFmtId="1" fontId="11" fillId="0" borderId="37" xfId="0" applyNumberFormat="1" applyFont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Border="1" applyAlignment="1">
      <alignment horizontal="center" vertical="center" shrinkToFit="1"/>
    </xf>
    <xf numFmtId="0" fontId="22" fillId="0" borderId="9" xfId="0" applyFont="1" applyBorder="1" applyAlignment="1" applyProtection="1">
      <alignment horizontal="left" vertical="center" justifyLastLine="1"/>
      <protection locked="0"/>
    </xf>
    <xf numFmtId="1" fontId="11" fillId="0" borderId="59" xfId="0" applyNumberFormat="1" applyFont="1" applyBorder="1" applyAlignment="1" applyProtection="1">
      <alignment horizontal="center" vertical="center" shrinkToFit="1"/>
      <protection locked="0"/>
    </xf>
    <xf numFmtId="1" fontId="11" fillId="0" borderId="61" xfId="0" applyNumberFormat="1" applyFont="1" applyBorder="1" applyAlignment="1">
      <alignment horizontal="center" vertical="center" shrinkToFit="1"/>
    </xf>
    <xf numFmtId="1" fontId="11" fillId="0" borderId="62" xfId="0" applyNumberFormat="1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distributed" vertical="center" indent="1"/>
    </xf>
    <xf numFmtId="0" fontId="20" fillId="4" borderId="1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 shrinkToFit="1"/>
    </xf>
    <xf numFmtId="0" fontId="25" fillId="3" borderId="46" xfId="0" applyFont="1" applyFill="1" applyBorder="1" applyAlignment="1">
      <alignment horizontal="center" vertical="center" shrinkToFit="1"/>
    </xf>
    <xf numFmtId="2" fontId="25" fillId="3" borderId="46" xfId="0" applyNumberFormat="1" applyFont="1" applyFill="1" applyBorder="1" applyAlignment="1">
      <alignment horizontal="center" vertical="center" shrinkToFit="1"/>
    </xf>
    <xf numFmtId="0" fontId="25" fillId="3" borderId="47" xfId="0" applyFont="1" applyFill="1" applyBorder="1" applyAlignment="1">
      <alignment horizontal="center" vertical="center" shrinkToFit="1"/>
    </xf>
    <xf numFmtId="0" fontId="25" fillId="3" borderId="0" xfId="0" applyFont="1" applyFill="1" applyAlignment="1">
      <alignment horizontal="center" vertical="center" shrinkToFit="1"/>
    </xf>
    <xf numFmtId="0" fontId="19" fillId="0" borderId="0" xfId="0" applyFont="1">
      <alignment vertical="center"/>
    </xf>
    <xf numFmtId="0" fontId="26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19" fillId="0" borderId="4" xfId="0" applyFont="1" applyBorder="1">
      <alignment vertical="center"/>
    </xf>
    <xf numFmtId="0" fontId="28" fillId="0" borderId="0" xfId="0" applyFont="1">
      <alignment vertical="center"/>
    </xf>
    <xf numFmtId="0" fontId="19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0" fontId="28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" xfId="2" applyFont="1" applyBorder="1" applyAlignment="1" applyProtection="1">
      <alignment horizontal="center" vertical="center" shrinkToFit="1"/>
      <protection locked="0"/>
    </xf>
    <xf numFmtId="0" fontId="19" fillId="0" borderId="13" xfId="2" applyFont="1" applyBorder="1" applyAlignment="1" applyProtection="1">
      <alignment horizontal="center" vertical="center" shrinkToFit="1"/>
      <protection locked="0"/>
    </xf>
    <xf numFmtId="0" fontId="30" fillId="0" borderId="58" xfId="0" applyFont="1" applyBorder="1" applyAlignment="1">
      <alignment horizontal="center" vertical="center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1" fillId="0" borderId="11" xfId="0" applyFont="1" applyBorder="1" applyAlignment="1" applyProtection="1">
      <alignment horizontal="center" vertical="center"/>
      <protection locked="0"/>
    </xf>
    <xf numFmtId="57" fontId="19" fillId="0" borderId="1" xfId="0" applyNumberFormat="1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 shrinkToFit="1"/>
      <protection locked="0"/>
    </xf>
    <xf numFmtId="0" fontId="33" fillId="0" borderId="1" xfId="0" applyFont="1" applyBorder="1">
      <alignment vertical="center"/>
    </xf>
    <xf numFmtId="0" fontId="33" fillId="0" borderId="0" xfId="0" applyFont="1">
      <alignment vertical="center"/>
    </xf>
    <xf numFmtId="0" fontId="33" fillId="0" borderId="1" xfId="0" applyFont="1" applyBorder="1" applyAlignment="1">
      <alignment horizontal="center" vertical="center"/>
    </xf>
    <xf numFmtId="0" fontId="33" fillId="7" borderId="1" xfId="0" applyFont="1" applyFill="1" applyBorder="1" applyProtection="1">
      <alignment vertical="center"/>
      <protection locked="0"/>
    </xf>
    <xf numFmtId="0" fontId="33" fillId="0" borderId="9" xfId="0" applyFont="1" applyBorder="1">
      <alignment vertical="center"/>
    </xf>
    <xf numFmtId="0" fontId="33" fillId="8" borderId="1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38" fontId="33" fillId="0" borderId="1" xfId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33" fillId="3" borderId="21" xfId="0" applyFont="1" applyFill="1" applyBorder="1" applyAlignment="1" applyProtection="1">
      <alignment horizontal="center" vertical="center"/>
      <protection locked="0"/>
    </xf>
    <xf numFmtId="0" fontId="33" fillId="3" borderId="23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distributed" vertical="center" indent="2"/>
    </xf>
    <xf numFmtId="0" fontId="19" fillId="4" borderId="2" xfId="0" applyFont="1" applyFill="1" applyBorder="1" applyAlignment="1">
      <alignment horizontal="distributed" vertical="center" indent="2"/>
    </xf>
    <xf numFmtId="0" fontId="19" fillId="4" borderId="3" xfId="0" applyFont="1" applyFill="1" applyBorder="1" applyAlignment="1">
      <alignment horizontal="distributed" vertical="center" indent="2"/>
    </xf>
    <xf numFmtId="0" fontId="24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" fontId="11" fillId="0" borderId="50" xfId="0" applyNumberFormat="1" applyFont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Border="1" applyAlignment="1" applyProtection="1">
      <alignment horizontal="center" vertical="center" shrinkToFit="1"/>
      <protection locked="0"/>
    </xf>
    <xf numFmtId="1" fontId="11" fillId="0" borderId="4" xfId="0" applyNumberFormat="1" applyFont="1" applyBorder="1" applyAlignment="1" applyProtection="1">
      <alignment horizontal="center" vertical="center" shrinkToFit="1"/>
      <protection locked="0"/>
    </xf>
    <xf numFmtId="1" fontId="11" fillId="0" borderId="0" xfId="0" applyNumberFormat="1" applyFont="1" applyAlignment="1" applyProtection="1">
      <alignment horizontal="center" vertical="center" shrinkToFit="1"/>
      <protection locked="0"/>
    </xf>
    <xf numFmtId="1" fontId="11" fillId="0" borderId="6" xfId="0" applyNumberFormat="1" applyFont="1" applyBorder="1" applyAlignment="1" applyProtection="1">
      <alignment horizontal="center" vertical="center" shrinkToFit="1"/>
      <protection locked="0"/>
    </xf>
    <xf numFmtId="1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71" xfId="0" applyFont="1" applyBorder="1" applyAlignment="1" applyProtection="1">
      <alignment horizontal="center" vertical="center" shrinkToFit="1"/>
      <protection locked="0"/>
    </xf>
    <xf numFmtId="0" fontId="11" fillId="0" borderId="60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9" fillId="4" borderId="1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distributed" vertical="center" indent="2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distributed" vertical="center" indent="1" shrinkToFit="1"/>
    </xf>
    <xf numFmtId="0" fontId="28" fillId="0" borderId="7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textRotation="255"/>
    </xf>
    <xf numFmtId="0" fontId="19" fillId="0" borderId="33" xfId="0" applyFont="1" applyBorder="1" applyAlignment="1">
      <alignment vertical="center" textRotation="255"/>
    </xf>
    <xf numFmtId="0" fontId="28" fillId="0" borderId="0" xfId="0" applyFont="1">
      <alignment vertical="center"/>
    </xf>
    <xf numFmtId="0" fontId="19" fillId="0" borderId="21" xfId="0" applyFont="1" applyBorder="1" applyAlignment="1">
      <alignment horizontal="distributed" vertical="center" indent="2"/>
    </xf>
    <xf numFmtId="0" fontId="19" fillId="0" borderId="22" xfId="0" applyFont="1" applyBorder="1" applyAlignment="1">
      <alignment horizontal="distributed" vertical="center" indent="2"/>
    </xf>
    <xf numFmtId="0" fontId="19" fillId="0" borderId="23" xfId="0" applyFont="1" applyBorder="1" applyAlignment="1">
      <alignment horizontal="distributed" vertical="center" indent="2"/>
    </xf>
    <xf numFmtId="0" fontId="19" fillId="0" borderId="1" xfId="0" applyFont="1" applyBorder="1" applyAlignment="1">
      <alignment vertical="top" textRotation="255"/>
    </xf>
    <xf numFmtId="0" fontId="19" fillId="0" borderId="32" xfId="0" applyFont="1" applyBorder="1" applyAlignment="1">
      <alignment vertical="top" textRotation="255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" xfId="0" applyFont="1" applyBorder="1" applyAlignment="1">
      <alignment horizontal="distributed" vertical="center" indent="1"/>
    </xf>
    <xf numFmtId="0" fontId="26" fillId="0" borderId="32" xfId="0" applyFont="1" applyBorder="1" applyAlignment="1">
      <alignment horizontal="distributed" vertical="center" inden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textRotation="255"/>
    </xf>
    <xf numFmtId="0" fontId="19" fillId="0" borderId="1" xfId="0" applyFont="1" applyBorder="1" applyAlignment="1">
      <alignment vertical="center" textRotation="255"/>
    </xf>
    <xf numFmtId="0" fontId="27" fillId="0" borderId="1" xfId="0" applyFont="1" applyBorder="1" applyAlignment="1">
      <alignment horizontal="distributed" vertical="center" indent="1"/>
    </xf>
    <xf numFmtId="0" fontId="27" fillId="0" borderId="32" xfId="0" applyFont="1" applyBorder="1" applyAlignment="1">
      <alignment horizontal="distributed" vertical="center" indent="1"/>
    </xf>
    <xf numFmtId="0" fontId="27" fillId="0" borderId="17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distributed" vertical="center" indent="2"/>
    </xf>
    <xf numFmtId="0" fontId="28" fillId="0" borderId="43" xfId="0" applyFont="1" applyBorder="1" applyAlignment="1">
      <alignment horizontal="distributed" vertical="center" indent="2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0" fontId="19" fillId="0" borderId="32" xfId="0" applyFont="1" applyBorder="1" applyAlignment="1">
      <alignment vertical="center" textRotation="255"/>
    </xf>
    <xf numFmtId="0" fontId="19" fillId="0" borderId="32" xfId="0" applyFont="1" applyBorder="1" applyAlignment="1">
      <alignment horizontal="center" vertical="distributed" textRotation="255" indent="1"/>
    </xf>
    <xf numFmtId="0" fontId="19" fillId="0" borderId="29" xfId="0" applyFont="1" applyBorder="1" applyAlignment="1">
      <alignment horizontal="center" vertical="distributed" textRotation="255" indent="1"/>
    </xf>
    <xf numFmtId="0" fontId="19" fillId="0" borderId="41" xfId="0" applyFont="1" applyBorder="1" applyAlignment="1">
      <alignment horizontal="center" vertical="distributed" textRotation="255" indent="1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3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7" fillId="4" borderId="1" xfId="3" applyFont="1" applyFill="1" applyBorder="1" applyAlignment="1">
      <alignment horizontal="center" vertical="center" wrapText="1" shrinkToFit="1"/>
    </xf>
    <xf numFmtId="0" fontId="7" fillId="4" borderId="1" xfId="3" applyFont="1" applyFill="1" applyBorder="1" applyAlignment="1">
      <alignment horizontal="center" vertical="center" shrinkToFit="1"/>
    </xf>
    <xf numFmtId="0" fontId="13" fillId="0" borderId="19" xfId="3" applyFont="1" applyBorder="1" applyAlignment="1">
      <alignment horizontal="center" vertical="center" shrinkToFit="1"/>
    </xf>
    <xf numFmtId="0" fontId="13" fillId="0" borderId="20" xfId="3" applyFont="1" applyBorder="1" applyAlignment="1">
      <alignment horizontal="center" vertical="center" shrinkToFit="1"/>
    </xf>
    <xf numFmtId="0" fontId="13" fillId="0" borderId="26" xfId="3" applyFont="1" applyBorder="1" applyAlignment="1">
      <alignment horizontal="center" vertical="center" shrinkToFit="1"/>
    </xf>
    <xf numFmtId="0" fontId="13" fillId="0" borderId="27" xfId="3" applyFont="1" applyBorder="1" applyAlignment="1">
      <alignment horizontal="center" vertical="center" shrinkToFit="1"/>
    </xf>
    <xf numFmtId="0" fontId="13" fillId="0" borderId="28" xfId="3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8" fillId="5" borderId="0" xfId="3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3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  <protection locked="0"/>
    </xf>
    <xf numFmtId="0" fontId="11" fillId="0" borderId="25" xfId="3" applyFont="1" applyBorder="1" applyAlignment="1" applyProtection="1">
      <alignment horizontal="center" vertical="center"/>
      <protection locked="0"/>
    </xf>
    <xf numFmtId="0" fontId="11" fillId="0" borderId="18" xfId="3" applyFont="1" applyBorder="1" applyAlignment="1" applyProtection="1">
      <alignment horizontal="center" vertical="center"/>
      <protection locked="0"/>
    </xf>
    <xf numFmtId="0" fontId="11" fillId="0" borderId="26" xfId="3" applyFont="1" applyBorder="1" applyAlignment="1" applyProtection="1">
      <alignment horizontal="center" vertical="center"/>
      <protection locked="0"/>
    </xf>
    <xf numFmtId="0" fontId="11" fillId="0" borderId="27" xfId="3" applyFont="1" applyBorder="1" applyAlignment="1" applyProtection="1">
      <alignment horizontal="center" vertical="center"/>
      <protection locked="0"/>
    </xf>
    <xf numFmtId="0" fontId="11" fillId="0" borderId="28" xfId="3" applyFont="1" applyBorder="1" applyAlignment="1" applyProtection="1">
      <alignment horizontal="center" vertical="center"/>
      <protection locked="0"/>
    </xf>
    <xf numFmtId="0" fontId="11" fillId="0" borderId="18" xfId="3" applyFont="1" applyBorder="1" applyAlignment="1" applyProtection="1">
      <alignment horizontal="center" vertical="center" shrinkToFit="1"/>
      <protection locked="0"/>
    </xf>
    <xf numFmtId="0" fontId="11" fillId="0" borderId="26" xfId="3" applyFont="1" applyBorder="1" applyAlignment="1" applyProtection="1">
      <alignment horizontal="center" vertical="center" shrinkToFit="1"/>
      <protection locked="0"/>
    </xf>
    <xf numFmtId="0" fontId="11" fillId="0" borderId="28" xfId="3" applyFont="1" applyBorder="1" applyAlignment="1" applyProtection="1">
      <alignment horizontal="center" vertical="center" shrinkToFit="1"/>
      <protection locked="0"/>
    </xf>
    <xf numFmtId="184" fontId="11" fillId="0" borderId="17" xfId="3" applyNumberFormat="1" applyFont="1" applyBorder="1" applyAlignment="1" applyProtection="1">
      <alignment horizontal="center" vertical="center" shrinkToFit="1"/>
      <protection locked="0"/>
    </xf>
    <xf numFmtId="184" fontId="11" fillId="0" borderId="18" xfId="3" applyNumberFormat="1" applyFont="1" applyBorder="1" applyAlignment="1" applyProtection="1">
      <alignment horizontal="center" vertical="center" shrinkToFit="1"/>
      <protection locked="0"/>
    </xf>
    <xf numFmtId="184" fontId="11" fillId="0" borderId="26" xfId="3" applyNumberFormat="1" applyFont="1" applyBorder="1" applyAlignment="1" applyProtection="1">
      <alignment horizontal="center" vertical="center" shrinkToFit="1"/>
      <protection locked="0"/>
    </xf>
    <xf numFmtId="184" fontId="11" fillId="0" borderId="28" xfId="3" applyNumberFormat="1" applyFont="1" applyBorder="1" applyAlignment="1" applyProtection="1">
      <alignment horizontal="center" vertical="center" shrinkToFit="1"/>
      <protection locked="0"/>
    </xf>
    <xf numFmtId="0" fontId="13" fillId="0" borderId="1" xfId="3" applyFont="1" applyBorder="1" applyAlignment="1">
      <alignment horizontal="center" vertical="center" shrinkToFit="1"/>
    </xf>
    <xf numFmtId="0" fontId="13" fillId="0" borderId="17" xfId="3" applyFont="1" applyBorder="1" applyAlignment="1">
      <alignment horizontal="center" vertical="center" shrinkToFit="1"/>
    </xf>
    <xf numFmtId="0" fontId="13" fillId="0" borderId="18" xfId="3" applyFont="1" applyBorder="1" applyAlignment="1">
      <alignment horizontal="center" vertical="center" shrinkToFit="1"/>
    </xf>
    <xf numFmtId="0" fontId="13" fillId="0" borderId="25" xfId="3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11" fillId="0" borderId="17" xfId="3" applyFont="1" applyBorder="1" applyAlignment="1" applyProtection="1">
      <alignment horizontal="center" vertical="center" shrinkToFit="1"/>
      <protection locked="0"/>
    </xf>
    <xf numFmtId="0" fontId="11" fillId="0" borderId="25" xfId="3" applyFont="1" applyBorder="1" applyAlignment="1" applyProtection="1">
      <alignment horizontal="center" vertical="center" shrinkToFit="1"/>
      <protection locked="0"/>
    </xf>
    <xf numFmtId="0" fontId="11" fillId="0" borderId="19" xfId="3" applyFont="1" applyBorder="1" applyAlignment="1" applyProtection="1">
      <alignment horizontal="center" vertical="center" shrinkToFit="1"/>
      <protection locked="0"/>
    </xf>
    <xf numFmtId="0" fontId="11" fillId="0" borderId="20" xfId="3" applyFont="1" applyBorder="1" applyAlignment="1" applyProtection="1">
      <alignment horizontal="center" vertical="center" shrinkToFit="1"/>
      <protection locked="0"/>
    </xf>
    <xf numFmtId="0" fontId="11" fillId="0" borderId="1" xfId="3" applyFont="1" applyBorder="1" applyAlignment="1" applyProtection="1">
      <alignment horizontal="center" vertical="center" shrinkToFit="1"/>
      <protection locked="0"/>
    </xf>
    <xf numFmtId="0" fontId="10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vertical="center" shrinkToFit="1"/>
      <protection locked="0"/>
    </xf>
    <xf numFmtId="0" fontId="11" fillId="0" borderId="0" xfId="3" applyFont="1" applyBorder="1" applyAlignment="1" applyProtection="1">
      <alignment horizontal="center" vertical="center" shrinkToFit="1"/>
      <protection locked="0"/>
    </xf>
    <xf numFmtId="186" fontId="11" fillId="0" borderId="17" xfId="3" applyNumberFormat="1" applyFont="1" applyBorder="1" applyAlignment="1" applyProtection="1">
      <alignment horizontal="center" vertical="center" shrinkToFit="1"/>
      <protection locked="0"/>
    </xf>
    <xf numFmtId="186" fontId="11" fillId="0" borderId="18" xfId="3" applyNumberFormat="1" applyFont="1" applyBorder="1" applyAlignment="1" applyProtection="1">
      <alignment horizontal="center" vertical="center" shrinkToFit="1"/>
      <protection locked="0"/>
    </xf>
    <xf numFmtId="186" fontId="11" fillId="0" borderId="26" xfId="3" applyNumberFormat="1" applyFont="1" applyBorder="1" applyAlignment="1" applyProtection="1">
      <alignment horizontal="center" vertical="center" shrinkToFit="1"/>
      <protection locked="0"/>
    </xf>
    <xf numFmtId="186" fontId="11" fillId="0" borderId="28" xfId="3" applyNumberFormat="1" applyFont="1" applyBorder="1" applyAlignment="1" applyProtection="1">
      <alignment horizontal="center" vertical="center" shrinkToFit="1"/>
      <protection locked="0"/>
    </xf>
    <xf numFmtId="184" fontId="11" fillId="9" borderId="17" xfId="3" applyNumberFormat="1" applyFont="1" applyFill="1" applyBorder="1" applyAlignment="1" applyProtection="1">
      <alignment horizontal="center" vertical="center" shrinkToFit="1"/>
      <protection locked="0"/>
    </xf>
    <xf numFmtId="184" fontId="11" fillId="9" borderId="18" xfId="3" applyNumberFormat="1" applyFont="1" applyFill="1" applyBorder="1" applyAlignment="1" applyProtection="1">
      <alignment horizontal="center" vertical="center" shrinkToFit="1"/>
      <protection locked="0"/>
    </xf>
    <xf numFmtId="184" fontId="11" fillId="9" borderId="26" xfId="3" applyNumberFormat="1" applyFont="1" applyFill="1" applyBorder="1" applyAlignment="1" applyProtection="1">
      <alignment horizontal="center" vertical="center" shrinkToFit="1"/>
      <protection locked="0"/>
    </xf>
    <xf numFmtId="184" fontId="11" fillId="9" borderId="28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3" applyFont="1" applyBorder="1" applyAlignment="1" applyProtection="1">
      <alignment horizontal="center" vertical="center" shrinkToFit="1"/>
      <protection locked="0"/>
    </xf>
    <xf numFmtId="0" fontId="11" fillId="9" borderId="17" xfId="3" applyFont="1" applyFill="1" applyBorder="1" applyAlignment="1" applyProtection="1">
      <alignment horizontal="center" vertical="center" shrinkToFit="1"/>
      <protection locked="0"/>
    </xf>
    <xf numFmtId="0" fontId="11" fillId="9" borderId="25" xfId="3" applyFont="1" applyFill="1" applyBorder="1" applyAlignment="1" applyProtection="1">
      <alignment horizontal="center" vertical="center" shrinkToFit="1"/>
      <protection locked="0"/>
    </xf>
    <xf numFmtId="0" fontId="11" fillId="9" borderId="18" xfId="3" applyFont="1" applyFill="1" applyBorder="1" applyAlignment="1" applyProtection="1">
      <alignment horizontal="center" vertical="center" shrinkToFit="1"/>
      <protection locked="0"/>
    </xf>
    <xf numFmtId="0" fontId="11" fillId="9" borderId="26" xfId="3" applyFont="1" applyFill="1" applyBorder="1" applyAlignment="1" applyProtection="1">
      <alignment horizontal="center" vertical="center" shrinkToFit="1"/>
      <protection locked="0"/>
    </xf>
    <xf numFmtId="0" fontId="11" fillId="9" borderId="27" xfId="3" applyFont="1" applyFill="1" applyBorder="1" applyAlignment="1" applyProtection="1">
      <alignment horizontal="center" vertical="center" shrinkToFit="1"/>
      <protection locked="0"/>
    </xf>
    <xf numFmtId="0" fontId="11" fillId="9" borderId="28" xfId="3" applyFont="1" applyFill="1" applyBorder="1" applyAlignment="1" applyProtection="1">
      <alignment horizontal="center" vertical="center" shrinkToFit="1"/>
      <protection locked="0"/>
    </xf>
    <xf numFmtId="0" fontId="11" fillId="9" borderId="17" xfId="3" applyFont="1" applyFill="1" applyBorder="1" applyAlignment="1" applyProtection="1">
      <alignment horizontal="center" vertical="center" textRotation="255" shrinkToFit="1"/>
      <protection locked="0"/>
    </xf>
    <xf numFmtId="0" fontId="11" fillId="9" borderId="18" xfId="3" applyFont="1" applyFill="1" applyBorder="1" applyAlignment="1" applyProtection="1">
      <alignment horizontal="center" vertical="center" textRotation="255" shrinkToFit="1"/>
      <protection locked="0"/>
    </xf>
    <xf numFmtId="0" fontId="11" fillId="9" borderId="19" xfId="3" applyFont="1" applyFill="1" applyBorder="1" applyAlignment="1" applyProtection="1">
      <alignment horizontal="center" vertical="center" textRotation="255" shrinkToFit="1"/>
      <protection locked="0"/>
    </xf>
    <xf numFmtId="0" fontId="11" fillId="9" borderId="20" xfId="3" applyFont="1" applyFill="1" applyBorder="1" applyAlignment="1" applyProtection="1">
      <alignment horizontal="center" vertical="center" textRotation="255" shrinkToFit="1"/>
      <protection locked="0"/>
    </xf>
    <xf numFmtId="0" fontId="11" fillId="9" borderId="26" xfId="3" applyFont="1" applyFill="1" applyBorder="1" applyAlignment="1" applyProtection="1">
      <alignment horizontal="center" vertical="center" textRotation="255" shrinkToFit="1"/>
      <protection locked="0"/>
    </xf>
    <xf numFmtId="0" fontId="11" fillId="9" borderId="28" xfId="3" applyFont="1" applyFill="1" applyBorder="1" applyAlignment="1" applyProtection="1">
      <alignment horizontal="center" vertical="center" textRotation="255" shrinkToFit="1"/>
      <protection locked="0"/>
    </xf>
    <xf numFmtId="186" fontId="11" fillId="0" borderId="19" xfId="3" applyNumberFormat="1" applyFont="1" applyBorder="1" applyAlignment="1" applyProtection="1">
      <alignment horizontal="center" vertical="center" shrinkToFit="1"/>
      <protection locked="0"/>
    </xf>
    <xf numFmtId="186" fontId="11" fillId="0" borderId="20" xfId="3" applyNumberFormat="1" applyFont="1" applyBorder="1" applyAlignment="1" applyProtection="1">
      <alignment horizontal="center" vertical="center" shrinkToFit="1"/>
      <protection locked="0"/>
    </xf>
    <xf numFmtId="0" fontId="13" fillId="0" borderId="32" xfId="3" applyFont="1" applyBorder="1" applyAlignment="1">
      <alignment horizontal="center" vertical="center" shrinkToFit="1"/>
    </xf>
    <xf numFmtId="0" fontId="35" fillId="4" borderId="17" xfId="3" applyFont="1" applyFill="1" applyBorder="1" applyAlignment="1">
      <alignment horizontal="center" vertical="center" shrinkToFit="1"/>
    </xf>
    <xf numFmtId="0" fontId="35" fillId="4" borderId="25" xfId="3" applyFont="1" applyFill="1" applyBorder="1" applyAlignment="1">
      <alignment horizontal="center" vertical="center" shrinkToFit="1"/>
    </xf>
    <xf numFmtId="0" fontId="35" fillId="4" borderId="18" xfId="3" applyFont="1" applyFill="1" applyBorder="1" applyAlignment="1">
      <alignment horizontal="center" vertical="center" shrinkToFit="1"/>
    </xf>
    <xf numFmtId="0" fontId="35" fillId="4" borderId="26" xfId="3" applyFont="1" applyFill="1" applyBorder="1" applyAlignment="1">
      <alignment horizontal="center" vertical="center" shrinkToFit="1"/>
    </xf>
    <xf numFmtId="0" fontId="35" fillId="4" borderId="27" xfId="3" applyFont="1" applyFill="1" applyBorder="1" applyAlignment="1">
      <alignment horizontal="center" vertical="center" shrinkToFit="1"/>
    </xf>
    <xf numFmtId="0" fontId="35" fillId="4" borderId="28" xfId="3" applyFont="1" applyFill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 shrinkToFit="1"/>
    </xf>
    <xf numFmtId="0" fontId="37" fillId="4" borderId="1" xfId="3" applyFont="1" applyFill="1" applyBorder="1" applyAlignment="1">
      <alignment horizontal="center" vertical="center" shrinkToFit="1"/>
    </xf>
    <xf numFmtId="185" fontId="11" fillId="9" borderId="17" xfId="3" applyNumberFormat="1" applyFont="1" applyFill="1" applyBorder="1" applyAlignment="1" applyProtection="1">
      <alignment horizontal="center" vertical="center" shrinkToFit="1"/>
      <protection locked="0"/>
    </xf>
    <xf numFmtId="185" fontId="11" fillId="9" borderId="25" xfId="3" applyNumberFormat="1" applyFont="1" applyFill="1" applyBorder="1" applyAlignment="1" applyProtection="1">
      <alignment horizontal="center" vertical="center" shrinkToFit="1"/>
      <protection locked="0"/>
    </xf>
    <xf numFmtId="185" fontId="11" fillId="9" borderId="18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Border="1" applyAlignment="1" applyProtection="1">
      <alignment horizontal="center" vertical="center" shrinkToFit="1"/>
      <protection locked="0"/>
    </xf>
    <xf numFmtId="185" fontId="11" fillId="9" borderId="19" xfId="3" applyNumberFormat="1" applyFont="1" applyFill="1" applyBorder="1" applyAlignment="1" applyProtection="1">
      <alignment horizontal="center" vertical="center" shrinkToFit="1"/>
      <protection locked="0"/>
    </xf>
    <xf numFmtId="185" fontId="11" fillId="9" borderId="0" xfId="3" applyNumberFormat="1" applyFont="1" applyFill="1" applyBorder="1" applyAlignment="1" applyProtection="1">
      <alignment horizontal="center" vertical="center" shrinkToFit="1"/>
      <protection locked="0"/>
    </xf>
    <xf numFmtId="185" fontId="11" fillId="9" borderId="20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74" xfId="3" applyFont="1" applyBorder="1" applyAlignment="1" applyProtection="1">
      <alignment horizontal="center" vertical="center" shrinkToFit="1"/>
      <protection locked="0"/>
    </xf>
    <xf numFmtId="185" fontId="11" fillId="9" borderId="26" xfId="3" applyNumberFormat="1" applyFont="1" applyFill="1" applyBorder="1" applyAlignment="1" applyProtection="1">
      <alignment horizontal="center" vertical="center" shrinkToFit="1"/>
      <protection locked="0"/>
    </xf>
    <xf numFmtId="185" fontId="11" fillId="9" borderId="27" xfId="3" applyNumberFormat="1" applyFont="1" applyFill="1" applyBorder="1" applyAlignment="1" applyProtection="1">
      <alignment horizontal="center" vertical="center" shrinkToFit="1"/>
      <protection locked="0"/>
    </xf>
    <xf numFmtId="185" fontId="11" fillId="9" borderId="28" xfId="3" applyNumberFormat="1" applyFont="1" applyFill="1" applyBorder="1" applyAlignment="1" applyProtection="1">
      <alignment horizontal="center" vertical="center" shrinkToFit="1"/>
      <protection locked="0"/>
    </xf>
    <xf numFmtId="0" fontId="36" fillId="5" borderId="75" xfId="3" applyFont="1" applyFill="1" applyBorder="1" applyAlignment="1" applyProtection="1">
      <alignment horizontal="center" vertical="center" shrinkToFit="1"/>
      <protection locked="0"/>
    </xf>
    <xf numFmtId="0" fontId="11" fillId="5" borderId="76" xfId="3" applyFont="1" applyFill="1" applyBorder="1" applyAlignment="1" applyProtection="1">
      <alignment horizontal="center" vertical="center" shrinkToFit="1"/>
      <protection locked="0"/>
    </xf>
    <xf numFmtId="0" fontId="11" fillId="5" borderId="77" xfId="3" applyFont="1" applyFill="1" applyBorder="1" applyAlignment="1" applyProtection="1">
      <alignment horizontal="center" vertical="center" shrinkToFit="1"/>
      <protection locked="0"/>
    </xf>
    <xf numFmtId="0" fontId="11" fillId="5" borderId="78" xfId="3" applyFont="1" applyFill="1" applyBorder="1" applyAlignment="1" applyProtection="1">
      <alignment horizontal="center" vertical="center" shrinkToFit="1"/>
      <protection locked="0"/>
    </xf>
    <xf numFmtId="0" fontId="11" fillId="5" borderId="79" xfId="3" applyFont="1" applyFill="1" applyBorder="1" applyAlignment="1" applyProtection="1">
      <alignment horizontal="center" vertical="center" shrinkToFit="1"/>
      <protection locked="0"/>
    </xf>
    <xf numFmtId="0" fontId="12" fillId="5" borderId="0" xfId="3" applyFont="1" applyFill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Sheet3" xfId="2" xr:uid="{00000000-0005-0000-0000-000003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&#25945;&#21729;&#29992;\&#65320;&#65299;&#65297;\10&#12288;&#25968;&#23398;&#31185;\&#38520;&#19978;&#37096;\&#28151;&#25104;&#22823;&#20250;\&#28151;&#25104;&#22823;&#20250;&#21442;&#21152;&#30003;&#36796;&#65288;&#26012;&#37324;&#39640;&#2665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表"/>
      <sheetName val="混成様式（高男八）"/>
      <sheetName val="混成様式（女七）"/>
      <sheetName val="混成様式（中男四）"/>
      <sheetName val="混成様式（中女四）"/>
      <sheetName val="申込確認"/>
      <sheetName val="●貼付（事務局）"/>
      <sheetName val="Sheet1"/>
      <sheetName val="混成大会参加申込（斜里高校）"/>
    </sheetNames>
    <sheetDataSet>
      <sheetData sheetId="0">
        <row r="10">
          <cell r="EF10" t="str">
            <v>400R</v>
          </cell>
          <cell r="EG10"/>
          <cell r="EH10" t="str">
            <v>MR</v>
          </cell>
          <cell r="EI10"/>
          <cell r="EJ10" t="str">
            <v>立五段跳</v>
          </cell>
          <cell r="EK1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9"/>
  <sheetViews>
    <sheetView workbookViewId="0">
      <selection activeCell="D4" sqref="D4:D6"/>
    </sheetView>
  </sheetViews>
  <sheetFormatPr defaultRowHeight="13.2"/>
  <cols>
    <col min="2" max="2" width="10.6640625" bestFit="1" customWidth="1"/>
    <col min="3" max="3" width="9.44140625" customWidth="1"/>
    <col min="5" max="5" width="29.6640625" bestFit="1" customWidth="1"/>
    <col min="8" max="8" width="29" bestFit="1" customWidth="1"/>
    <col min="9" max="9" width="13.88671875" bestFit="1" customWidth="1"/>
    <col min="10" max="10" width="13.33203125" customWidth="1"/>
  </cols>
  <sheetData>
    <row r="1" spans="1:12">
      <c r="A1" t="s">
        <v>55</v>
      </c>
      <c r="B1" s="2">
        <v>77</v>
      </c>
      <c r="C1" t="str">
        <f>"回高体連"&amp;$K$4&amp;"支部陸上競技選手権大会"</f>
        <v>回高体連オホーツク支部陸上競技選手権大会</v>
      </c>
    </row>
    <row r="3" spans="1:12">
      <c r="A3" s="3" t="s">
        <v>1</v>
      </c>
      <c r="B3" s="1" t="s">
        <v>30</v>
      </c>
      <c r="C3" s="1" t="s">
        <v>32</v>
      </c>
      <c r="D3" s="9" t="s">
        <v>53</v>
      </c>
      <c r="E3" s="1" t="s">
        <v>0</v>
      </c>
      <c r="F3" s="3" t="s">
        <v>33</v>
      </c>
      <c r="G3" s="1" t="s">
        <v>57</v>
      </c>
      <c r="H3" s="1" t="s">
        <v>58</v>
      </c>
      <c r="I3" s="1" t="s">
        <v>59</v>
      </c>
      <c r="J3" s="121" t="s">
        <v>221</v>
      </c>
      <c r="K3" s="3" t="s">
        <v>259</v>
      </c>
      <c r="L3" s="1" t="s">
        <v>261</v>
      </c>
    </row>
    <row r="4" spans="1:12">
      <c r="A4" s="3">
        <v>1</v>
      </c>
      <c r="B4" s="1"/>
      <c r="C4" s="1"/>
      <c r="D4" s="293"/>
      <c r="E4" s="1"/>
      <c r="F4" s="3"/>
      <c r="G4" s="1"/>
      <c r="H4" s="1"/>
      <c r="I4" s="1"/>
      <c r="J4" s="121"/>
      <c r="K4" s="125" t="s">
        <v>260</v>
      </c>
      <c r="L4" s="1" t="s">
        <v>262</v>
      </c>
    </row>
    <row r="5" spans="1:12">
      <c r="A5" s="3">
        <v>2</v>
      </c>
      <c r="B5" s="10" t="s">
        <v>3</v>
      </c>
      <c r="C5" s="15" t="s">
        <v>159</v>
      </c>
      <c r="D5" s="293" t="s">
        <v>60</v>
      </c>
      <c r="E5" s="1" t="str">
        <f>"北海道"&amp;F5&amp;"高等学校"</f>
        <v>北海道北見北斗高等学校</v>
      </c>
      <c r="F5" s="7" t="s">
        <v>34</v>
      </c>
      <c r="G5" s="6" t="s">
        <v>65</v>
      </c>
      <c r="H5" s="1" t="s">
        <v>87</v>
      </c>
      <c r="I5" s="6" t="s">
        <v>109</v>
      </c>
      <c r="J5" s="122" t="s">
        <v>219</v>
      </c>
      <c r="L5" s="1" t="s">
        <v>263</v>
      </c>
    </row>
    <row r="6" spans="1:12" ht="13.5" customHeight="1">
      <c r="A6" s="3">
        <v>3</v>
      </c>
      <c r="B6" s="10" t="s">
        <v>143</v>
      </c>
      <c r="C6" s="15" t="s">
        <v>160</v>
      </c>
      <c r="D6" s="273" t="s">
        <v>276</v>
      </c>
      <c r="E6" s="1" t="str">
        <f t="shared" ref="E6:E26" si="0">"北海道"&amp;F6&amp;"高等学校"</f>
        <v>北海道北見柏陽高等学校</v>
      </c>
      <c r="F6" s="7" t="s">
        <v>35</v>
      </c>
      <c r="G6" s="6" t="s">
        <v>66</v>
      </c>
      <c r="H6" s="1" t="s">
        <v>88</v>
      </c>
      <c r="I6" s="6" t="s">
        <v>110</v>
      </c>
      <c r="J6" s="122" t="s">
        <v>222</v>
      </c>
      <c r="K6" s="274"/>
    </row>
    <row r="7" spans="1:12">
      <c r="B7" s="10" t="s">
        <v>213</v>
      </c>
      <c r="C7" s="15" t="s">
        <v>161</v>
      </c>
      <c r="E7" s="1" t="str">
        <f t="shared" si="0"/>
        <v>北海道北見緑陵高等学校</v>
      </c>
      <c r="F7" s="7" t="s">
        <v>40</v>
      </c>
      <c r="G7" s="6" t="s">
        <v>67</v>
      </c>
      <c r="H7" s="1" t="s">
        <v>89</v>
      </c>
      <c r="I7" s="6" t="s">
        <v>111</v>
      </c>
      <c r="J7" s="122" t="s">
        <v>223</v>
      </c>
      <c r="K7" s="274" t="s">
        <v>271</v>
      </c>
    </row>
    <row r="8" spans="1:12">
      <c r="B8" s="10" t="s">
        <v>144</v>
      </c>
      <c r="C8" s="15" t="s">
        <v>162</v>
      </c>
      <c r="E8" s="1" t="str">
        <f t="shared" si="0"/>
        <v>北海道常呂高等学校</v>
      </c>
      <c r="F8" s="7" t="s">
        <v>38</v>
      </c>
      <c r="G8" s="6" t="s">
        <v>68</v>
      </c>
      <c r="H8" s="1" t="s">
        <v>90</v>
      </c>
      <c r="I8" s="6" t="s">
        <v>112</v>
      </c>
      <c r="J8" s="122" t="s">
        <v>224</v>
      </c>
      <c r="K8" s="274" t="s">
        <v>272</v>
      </c>
    </row>
    <row r="9" spans="1:12">
      <c r="B9" s="10" t="s">
        <v>145</v>
      </c>
      <c r="C9" s="15" t="s">
        <v>163</v>
      </c>
      <c r="E9" s="1" t="str">
        <f t="shared" si="0"/>
        <v>北海道留辺蘂高等学校</v>
      </c>
      <c r="F9" s="7" t="s">
        <v>37</v>
      </c>
      <c r="G9" s="6" t="s">
        <v>69</v>
      </c>
      <c r="H9" s="1" t="s">
        <v>91</v>
      </c>
      <c r="I9" s="6" t="s">
        <v>113</v>
      </c>
      <c r="J9" s="122" t="s">
        <v>225</v>
      </c>
      <c r="K9" s="274" t="s">
        <v>273</v>
      </c>
    </row>
    <row r="10" spans="1:12">
      <c r="B10" s="10" t="s">
        <v>149</v>
      </c>
      <c r="C10" s="15" t="s">
        <v>164</v>
      </c>
      <c r="E10" s="1" t="str">
        <f t="shared" si="0"/>
        <v>北海道北見商業高等学校</v>
      </c>
      <c r="F10" s="7" t="s">
        <v>39</v>
      </c>
      <c r="G10" s="6" t="s">
        <v>70</v>
      </c>
      <c r="H10" s="1" t="s">
        <v>92</v>
      </c>
      <c r="I10" s="6" t="s">
        <v>114</v>
      </c>
      <c r="J10" s="122" t="s">
        <v>240</v>
      </c>
      <c r="K10" s="274" t="s">
        <v>274</v>
      </c>
    </row>
    <row r="11" spans="1:12">
      <c r="B11" s="10" t="s">
        <v>208</v>
      </c>
      <c r="C11" s="15" t="s">
        <v>165</v>
      </c>
      <c r="E11" s="1" t="str">
        <f t="shared" si="0"/>
        <v>北海道北見工業高等学校</v>
      </c>
      <c r="F11" s="7" t="s">
        <v>36</v>
      </c>
      <c r="G11" s="6" t="s">
        <v>71</v>
      </c>
      <c r="H11" s="1" t="s">
        <v>93</v>
      </c>
      <c r="I11" s="6" t="s">
        <v>115</v>
      </c>
      <c r="J11" s="122" t="s">
        <v>241</v>
      </c>
    </row>
    <row r="12" spans="1:12">
      <c r="B12" s="10" t="s">
        <v>166</v>
      </c>
      <c r="C12" s="15" t="s">
        <v>166</v>
      </c>
      <c r="E12" s="1" t="str">
        <f t="shared" si="0"/>
        <v>北海道網走南ケ丘高等学校</v>
      </c>
      <c r="F12" s="7" t="s">
        <v>62</v>
      </c>
      <c r="G12" s="6" t="s">
        <v>72</v>
      </c>
      <c r="H12" s="1" t="s">
        <v>94</v>
      </c>
      <c r="I12" s="6" t="s">
        <v>116</v>
      </c>
      <c r="J12" s="122" t="s">
        <v>242</v>
      </c>
    </row>
    <row r="13" spans="1:12">
      <c r="B13" s="10" t="s">
        <v>207</v>
      </c>
      <c r="C13" s="15" t="s">
        <v>209</v>
      </c>
      <c r="E13" s="1" t="str">
        <f t="shared" si="0"/>
        <v>北海道網走桂陽高等学校</v>
      </c>
      <c r="F13" s="7" t="s">
        <v>63</v>
      </c>
      <c r="G13" s="6" t="s">
        <v>73</v>
      </c>
      <c r="H13" s="1" t="s">
        <v>95</v>
      </c>
      <c r="I13" s="6" t="s">
        <v>117</v>
      </c>
      <c r="J13" s="122" t="s">
        <v>226</v>
      </c>
    </row>
    <row r="14" spans="1:12">
      <c r="B14" s="10" t="s">
        <v>209</v>
      </c>
      <c r="C14" s="15" t="s">
        <v>4</v>
      </c>
      <c r="E14" s="1" t="str">
        <f t="shared" si="0"/>
        <v>北海道紋別高等学校</v>
      </c>
      <c r="F14" s="7" t="s">
        <v>41</v>
      </c>
      <c r="G14" s="6" t="s">
        <v>74</v>
      </c>
      <c r="H14" s="1" t="s">
        <v>96</v>
      </c>
      <c r="I14" s="6" t="s">
        <v>118</v>
      </c>
      <c r="J14" s="122" t="s">
        <v>227</v>
      </c>
    </row>
    <row r="15" spans="1:12">
      <c r="B15" s="10" t="s">
        <v>4</v>
      </c>
      <c r="C15" s="15" t="s">
        <v>154</v>
      </c>
      <c r="E15" s="1" t="str">
        <f t="shared" si="0"/>
        <v>北海道美幌高等学校</v>
      </c>
      <c r="F15" s="7" t="s">
        <v>42</v>
      </c>
      <c r="G15" s="6" t="s">
        <v>75</v>
      </c>
      <c r="H15" s="1" t="s">
        <v>97</v>
      </c>
      <c r="I15" s="6" t="s">
        <v>119</v>
      </c>
      <c r="J15" s="122" t="s">
        <v>220</v>
      </c>
    </row>
    <row r="16" spans="1:12">
      <c r="B16" s="10" t="s">
        <v>5</v>
      </c>
      <c r="C16" s="15" t="s">
        <v>155</v>
      </c>
      <c r="E16" s="1" t="str">
        <f t="shared" si="0"/>
        <v>北海道津別高等学校</v>
      </c>
      <c r="F16" s="7" t="s">
        <v>43</v>
      </c>
      <c r="G16" s="6" t="s">
        <v>76</v>
      </c>
      <c r="H16" s="1" t="s">
        <v>98</v>
      </c>
      <c r="I16" s="6" t="s">
        <v>120</v>
      </c>
      <c r="J16" s="122" t="s">
        <v>228</v>
      </c>
    </row>
    <row r="17" spans="2:10">
      <c r="B17" s="10" t="s">
        <v>6</v>
      </c>
      <c r="C17" s="15" t="s">
        <v>156</v>
      </c>
      <c r="E17" s="1" t="str">
        <f t="shared" si="0"/>
        <v>北海道斜里高等学校</v>
      </c>
      <c r="F17" s="7" t="s">
        <v>44</v>
      </c>
      <c r="G17" s="6" t="s">
        <v>77</v>
      </c>
      <c r="H17" s="1" t="s">
        <v>99</v>
      </c>
      <c r="I17" s="6" t="s">
        <v>121</v>
      </c>
      <c r="J17" s="122" t="s">
        <v>229</v>
      </c>
    </row>
    <row r="18" spans="2:10">
      <c r="B18" s="10" t="s">
        <v>7</v>
      </c>
      <c r="C18" s="15" t="s">
        <v>8</v>
      </c>
      <c r="E18" s="1" t="str">
        <f t="shared" si="0"/>
        <v>北海道清里高等学校</v>
      </c>
      <c r="F18" s="7" t="s">
        <v>45</v>
      </c>
      <c r="G18" s="6" t="s">
        <v>78</v>
      </c>
      <c r="H18" s="1" t="s">
        <v>100</v>
      </c>
      <c r="I18" s="6" t="s">
        <v>122</v>
      </c>
      <c r="J18" s="122" t="s">
        <v>230</v>
      </c>
    </row>
    <row r="19" spans="2:10">
      <c r="B19" s="10" t="s">
        <v>8</v>
      </c>
      <c r="C19" s="15" t="s">
        <v>157</v>
      </c>
      <c r="E19" s="1" t="str">
        <f t="shared" si="0"/>
        <v>北海道訓子府高等学校</v>
      </c>
      <c r="F19" s="7" t="s">
        <v>46</v>
      </c>
      <c r="G19" s="6" t="s">
        <v>79</v>
      </c>
      <c r="H19" s="1" t="s">
        <v>101</v>
      </c>
      <c r="I19" s="6" t="s">
        <v>123</v>
      </c>
      <c r="J19" s="122" t="s">
        <v>231</v>
      </c>
    </row>
    <row r="20" spans="2:10">
      <c r="B20" s="10" t="s">
        <v>9</v>
      </c>
      <c r="C20" s="15" t="s">
        <v>168</v>
      </c>
      <c r="E20" s="1" t="str">
        <f t="shared" si="0"/>
        <v>北海道置戸高等学校</v>
      </c>
      <c r="F20" s="7" t="s">
        <v>47</v>
      </c>
      <c r="G20" s="6" t="s">
        <v>80</v>
      </c>
      <c r="H20" s="1" t="s">
        <v>102</v>
      </c>
      <c r="I20" s="6" t="s">
        <v>124</v>
      </c>
      <c r="J20" s="122" t="s">
        <v>232</v>
      </c>
    </row>
    <row r="21" spans="2:10">
      <c r="B21" s="10" t="s">
        <v>10</v>
      </c>
      <c r="C21" s="15" t="s">
        <v>11</v>
      </c>
      <c r="E21" s="1" t="str">
        <f t="shared" si="0"/>
        <v>北海道佐呂間高等学校</v>
      </c>
      <c r="F21" s="7" t="s">
        <v>48</v>
      </c>
      <c r="G21" s="6" t="s">
        <v>81</v>
      </c>
      <c r="H21" s="1" t="s">
        <v>103</v>
      </c>
      <c r="I21" s="6" t="s">
        <v>125</v>
      </c>
      <c r="J21" s="122" t="s">
        <v>233</v>
      </c>
    </row>
    <row r="22" spans="2:10">
      <c r="B22" s="10" t="s">
        <v>11</v>
      </c>
      <c r="C22" s="15" t="s">
        <v>158</v>
      </c>
      <c r="E22" s="1" t="str">
        <f t="shared" si="0"/>
        <v>北海道遠軽高等学校</v>
      </c>
      <c r="F22" s="7" t="s">
        <v>49</v>
      </c>
      <c r="G22" s="6" t="s">
        <v>82</v>
      </c>
      <c r="H22" s="1" t="s">
        <v>104</v>
      </c>
      <c r="I22" s="6" t="s">
        <v>126</v>
      </c>
      <c r="J22" s="122" t="s">
        <v>245</v>
      </c>
    </row>
    <row r="23" spans="2:10">
      <c r="B23" s="10" t="s">
        <v>12</v>
      </c>
      <c r="C23" s="15"/>
      <c r="E23" s="1" t="str">
        <f t="shared" si="0"/>
        <v>北海道湧別高等学校</v>
      </c>
      <c r="F23" s="7" t="s">
        <v>50</v>
      </c>
      <c r="G23" s="6" t="s">
        <v>83</v>
      </c>
      <c r="H23" s="1" t="s">
        <v>105</v>
      </c>
      <c r="I23" s="6" t="s">
        <v>127</v>
      </c>
      <c r="J23" s="122" t="s">
        <v>234</v>
      </c>
    </row>
    <row r="24" spans="2:10">
      <c r="E24" s="1" t="str">
        <f t="shared" si="0"/>
        <v>北海道興部高等学校</v>
      </c>
      <c r="F24" s="7" t="s">
        <v>51</v>
      </c>
      <c r="G24" s="6" t="s">
        <v>84</v>
      </c>
      <c r="H24" s="1" t="s">
        <v>106</v>
      </c>
      <c r="I24" s="6" t="s">
        <v>128</v>
      </c>
      <c r="J24" s="122" t="s">
        <v>235</v>
      </c>
    </row>
    <row r="25" spans="2:10">
      <c r="E25" s="1" t="str">
        <f t="shared" si="0"/>
        <v>北海道雄武高等学校</v>
      </c>
      <c r="F25" s="7" t="s">
        <v>52</v>
      </c>
      <c r="G25" s="6" t="s">
        <v>85</v>
      </c>
      <c r="H25" s="1" t="s">
        <v>107</v>
      </c>
      <c r="I25" s="6" t="s">
        <v>129</v>
      </c>
      <c r="J25" s="121" t="s">
        <v>236</v>
      </c>
    </row>
    <row r="26" spans="2:10">
      <c r="E26" s="5" t="str">
        <f t="shared" si="0"/>
        <v>北海道大空高等学校</v>
      </c>
      <c r="F26" s="4" t="s">
        <v>258</v>
      </c>
      <c r="G26" s="6" t="s">
        <v>86</v>
      </c>
      <c r="H26" s="1" t="s">
        <v>108</v>
      </c>
      <c r="I26" s="6" t="s">
        <v>130</v>
      </c>
      <c r="J26" s="121" t="s">
        <v>237</v>
      </c>
    </row>
    <row r="27" spans="2:10">
      <c r="E27" s="1" t="s">
        <v>61</v>
      </c>
      <c r="F27" s="8" t="s">
        <v>64</v>
      </c>
      <c r="G27" s="1" t="s">
        <v>131</v>
      </c>
      <c r="H27" s="1" t="s">
        <v>132</v>
      </c>
      <c r="I27" s="1" t="s">
        <v>133</v>
      </c>
      <c r="J27" s="121" t="s">
        <v>238</v>
      </c>
    </row>
    <row r="28" spans="2:10">
      <c r="E28" s="1" t="s">
        <v>189</v>
      </c>
      <c r="F28" s="8" t="s">
        <v>188</v>
      </c>
      <c r="G28" s="1" t="s">
        <v>190</v>
      </c>
      <c r="H28" s="1" t="s">
        <v>191</v>
      </c>
      <c r="I28" s="1" t="s">
        <v>192</v>
      </c>
      <c r="J28" s="121" t="s">
        <v>239</v>
      </c>
    </row>
    <row r="29" spans="2:10">
      <c r="E29" s="1"/>
      <c r="F29" s="3"/>
      <c r="G29" s="1"/>
      <c r="H29" s="1"/>
      <c r="I29" s="1"/>
      <c r="J29" s="121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F13"/>
  <sheetViews>
    <sheetView workbookViewId="0">
      <selection activeCell="B1" sqref="B1:C1"/>
    </sheetView>
  </sheetViews>
  <sheetFormatPr defaultColWidth="0" defaultRowHeight="33" customHeight="1" zeroHeight="1"/>
  <cols>
    <col min="1" max="1" width="13" style="115" customWidth="1"/>
    <col min="2" max="4" width="27.109375" style="115" customWidth="1"/>
    <col min="5" max="5" width="40.77734375" style="115" bestFit="1" customWidth="1"/>
    <col min="6" max="6" width="8.44140625" style="115" customWidth="1"/>
    <col min="7" max="16384" width="8.44140625" style="115" hidden="1"/>
  </cols>
  <sheetData>
    <row r="1" spans="1:5" ht="22.5" customHeight="1">
      <c r="A1" s="116" t="s">
        <v>15</v>
      </c>
      <c r="B1" s="128" t="str">
        <f>初期設定!A1&amp;初期設定!B1&amp;初期設定!C1</f>
        <v>第77回高体連オホーツク支部陸上競技選手権大会</v>
      </c>
      <c r="C1" s="128"/>
    </row>
    <row r="2" spans="1:5" ht="22.5" customHeight="1">
      <c r="A2" s="116" t="s">
        <v>0</v>
      </c>
      <c r="B2" s="126"/>
      <c r="C2" s="127"/>
      <c r="D2" s="115" t="s">
        <v>56</v>
      </c>
    </row>
    <row r="3" spans="1:5" ht="22.5" customHeight="1">
      <c r="A3" s="116"/>
      <c r="B3" s="116" t="s">
        <v>243</v>
      </c>
      <c r="C3" s="116" t="s">
        <v>216</v>
      </c>
      <c r="D3" s="116" t="s">
        <v>217</v>
      </c>
    </row>
    <row r="4" spans="1:5" ht="22.5" customHeight="1">
      <c r="A4" s="116" t="s">
        <v>214</v>
      </c>
      <c r="B4" s="119"/>
      <c r="C4" s="119"/>
      <c r="D4" s="119"/>
      <c r="E4" s="115" t="s">
        <v>29</v>
      </c>
    </row>
    <row r="5" spans="1:5" ht="22.5" customHeight="1">
      <c r="A5" s="116" t="s">
        <v>215</v>
      </c>
      <c r="B5" s="120"/>
      <c r="C5" s="120"/>
      <c r="D5" s="120"/>
      <c r="E5" s="115" t="s">
        <v>244</v>
      </c>
    </row>
    <row r="6" spans="1:5" ht="22.5" customHeight="1">
      <c r="A6" s="116" t="s">
        <v>218</v>
      </c>
      <c r="B6" s="120"/>
      <c r="C6" s="120"/>
      <c r="D6" s="120"/>
      <c r="E6" s="115" t="s">
        <v>244</v>
      </c>
    </row>
    <row r="7" spans="1:5" ht="22.5" customHeight="1">
      <c r="A7" s="116" t="s">
        <v>16</v>
      </c>
      <c r="B7" s="118" t="str">
        <f>IF(B2="","",VLOOKUP($B$2,初期設定!$E$5:$I$30,3,0))</f>
        <v/>
      </c>
    </row>
    <row r="8" spans="1:5" ht="22.5" customHeight="1">
      <c r="A8" s="116" t="s">
        <v>17</v>
      </c>
      <c r="B8" s="114" t="str">
        <f>IF(B2="","",VLOOKUP($B$2,初期設定!$E$5:$I$30,4,0))</f>
        <v/>
      </c>
    </row>
    <row r="9" spans="1:5" ht="22.5" customHeight="1">
      <c r="A9" s="116" t="s">
        <v>18</v>
      </c>
      <c r="B9" s="114" t="str">
        <f>IF(B2="","",VLOOKUP($B$2,初期設定!$E$5:$I$30,5,0))</f>
        <v/>
      </c>
    </row>
    <row r="10" spans="1:5" ht="22.5" customHeight="1">
      <c r="A10" s="116" t="s">
        <v>19</v>
      </c>
      <c r="B10" s="117"/>
      <c r="C10" s="115" t="s">
        <v>256</v>
      </c>
    </row>
    <row r="11" spans="1:5" ht="22.5" customHeight="1">
      <c r="A11" s="116" t="s">
        <v>21</v>
      </c>
      <c r="B11" s="114" t="str">
        <f>IF(B2="","",VLOOKUP($B$2,初期設定!$E$5:$I$30,2,0))</f>
        <v/>
      </c>
    </row>
    <row r="12" spans="1:5" ht="22.5" customHeight="1">
      <c r="A12" s="116" t="s">
        <v>253</v>
      </c>
      <c r="B12" s="123">
        <v>1800</v>
      </c>
      <c r="C12" s="115" t="s">
        <v>257</v>
      </c>
    </row>
    <row r="13" spans="1:5" ht="17.25" customHeight="1"/>
  </sheetData>
  <sheetProtection selectLockedCells="1"/>
  <mergeCells count="2">
    <mergeCell ref="B2:C2"/>
    <mergeCell ref="B1:C1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初期設定!$J$4:$J$28</xm:f>
          </x14:formula1>
          <xm:sqref>B5:D6</xm:sqref>
        </x14:dataValidation>
        <x14:dataValidation type="list" allowBlank="1" showInputMessage="1" showErrorMessage="1" xr:uid="{00000000-0002-0000-0100-000001000000}">
          <x14:formula1>
            <xm:f>初期設定!$E$4:$E$29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3"/>
    <pageSetUpPr fitToPage="1"/>
  </sheetPr>
  <dimension ref="A1:BG46"/>
  <sheetViews>
    <sheetView view="pageBreakPreview" zoomScaleNormal="100" zoomScaleSheetLayoutView="100" workbookViewId="0">
      <pane xSplit="4" ySplit="5" topLeftCell="E6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0" defaultRowHeight="13.2" zeroHeight="1"/>
  <cols>
    <col min="1" max="2" width="0" style="37" hidden="1" customWidth="1"/>
    <col min="3" max="3" width="0" style="38" hidden="1" customWidth="1"/>
    <col min="4" max="4" width="8.44140625" style="37" bestFit="1" customWidth="1"/>
    <col min="5" max="5" width="15" style="38" customWidth="1"/>
    <col min="6" max="6" width="11.88671875" style="37" bestFit="1" customWidth="1"/>
    <col min="7" max="7" width="5.21875" style="38" bestFit="1" customWidth="1"/>
    <col min="8" max="8" width="11" style="37" bestFit="1" customWidth="1"/>
    <col min="9" max="11" width="10.6640625" style="37" bestFit="1" customWidth="1"/>
    <col min="12" max="13" width="8.88671875" style="38" bestFit="1" customWidth="1"/>
    <col min="14" max="49" width="2.21875" style="37" customWidth="1"/>
    <col min="50" max="50" width="9" style="37" customWidth="1"/>
    <col min="51" max="59" width="0" style="37" hidden="1" customWidth="1"/>
    <col min="60" max="16384" width="9" style="37" hidden="1"/>
  </cols>
  <sheetData>
    <row r="1" spans="1:53">
      <c r="AX1" s="39"/>
      <c r="AY1" s="39"/>
      <c r="AZ1" s="39"/>
      <c r="BA1" s="40"/>
    </row>
    <row r="2" spans="1:53" ht="48.75" customHeight="1" thickBot="1">
      <c r="D2" s="135" t="str">
        <f>基本入力!B1&amp;"申込データ一覧表（男子）"</f>
        <v>第77回高体連オホーツク支部陸上競技選手権大会申込データ一覧表（男子）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41"/>
      <c r="AY2" s="41"/>
      <c r="AZ2" s="41"/>
      <c r="BA2" s="41"/>
    </row>
    <row r="3" spans="1:53" ht="27.75" customHeight="1" thickBot="1">
      <c r="D3" s="65" t="s">
        <v>197</v>
      </c>
      <c r="E3" s="144" t="str">
        <f>IF(基本入力!$B$2="","",基本入力!$B$2)</f>
        <v/>
      </c>
      <c r="F3" s="144"/>
      <c r="G3" s="144"/>
      <c r="H3" s="144" t="s">
        <v>201</v>
      </c>
      <c r="I3" s="144"/>
      <c r="J3" s="144" t="str">
        <f>IF(基本入力!$B$4="","",基本入力!$B$4)</f>
        <v/>
      </c>
      <c r="K3" s="144"/>
      <c r="L3" s="145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41"/>
      <c r="AY3" s="41"/>
      <c r="AZ3" s="41"/>
      <c r="BA3" s="41"/>
    </row>
    <row r="4" spans="1:53">
      <c r="D4" s="157" t="s">
        <v>20</v>
      </c>
      <c r="E4" s="155" t="s">
        <v>28</v>
      </c>
      <c r="F4" s="155" t="s">
        <v>198</v>
      </c>
      <c r="G4" s="155" t="s">
        <v>1</v>
      </c>
      <c r="H4" s="155" t="s">
        <v>2</v>
      </c>
      <c r="I4" s="159" t="s">
        <v>54</v>
      </c>
      <c r="J4" s="159"/>
      <c r="K4" s="159"/>
      <c r="L4" s="159"/>
      <c r="M4" s="159"/>
      <c r="N4" s="132" t="s">
        <v>138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4"/>
    </row>
    <row r="5" spans="1:53" s="38" customFormat="1">
      <c r="A5" s="38" t="s">
        <v>31</v>
      </c>
      <c r="B5" s="38" t="s">
        <v>193</v>
      </c>
      <c r="C5" s="38" t="s">
        <v>194</v>
      </c>
      <c r="D5" s="158"/>
      <c r="E5" s="156"/>
      <c r="F5" s="156"/>
      <c r="G5" s="156"/>
      <c r="H5" s="156"/>
      <c r="I5" s="67" t="s">
        <v>139</v>
      </c>
      <c r="J5" s="67" t="s">
        <v>140</v>
      </c>
      <c r="K5" s="67" t="s">
        <v>141</v>
      </c>
      <c r="L5" s="68" t="s">
        <v>136</v>
      </c>
      <c r="M5" s="68" t="s">
        <v>137</v>
      </c>
      <c r="N5" s="163" t="s">
        <v>142</v>
      </c>
      <c r="O5" s="163"/>
      <c r="P5" s="163"/>
      <c r="Q5" s="163"/>
      <c r="R5" s="163"/>
      <c r="S5" s="163"/>
      <c r="T5" s="163"/>
      <c r="U5" s="163"/>
      <c r="V5" s="163" t="s">
        <v>150</v>
      </c>
      <c r="W5" s="163"/>
      <c r="X5" s="163"/>
      <c r="Y5" s="163"/>
      <c r="Z5" s="163"/>
      <c r="AA5" s="163"/>
      <c r="AB5" s="163"/>
      <c r="AC5" s="163"/>
      <c r="AD5" s="163" t="s">
        <v>151</v>
      </c>
      <c r="AE5" s="163"/>
      <c r="AF5" s="163"/>
      <c r="AG5" s="163"/>
      <c r="AH5" s="163"/>
      <c r="AI5" s="163"/>
      <c r="AJ5" s="163"/>
      <c r="AK5" s="163"/>
      <c r="AL5" s="160" t="s">
        <v>196</v>
      </c>
      <c r="AM5" s="161"/>
      <c r="AN5" s="161"/>
      <c r="AO5" s="162"/>
      <c r="AP5" s="129" t="s">
        <v>202</v>
      </c>
      <c r="AQ5" s="130"/>
      <c r="AR5" s="130"/>
      <c r="AS5" s="130"/>
      <c r="AT5" s="130"/>
      <c r="AU5" s="130"/>
      <c r="AV5" s="130"/>
      <c r="AW5" s="131"/>
    </row>
    <row r="6" spans="1:53" ht="15" customHeight="1">
      <c r="A6" s="38">
        <v>1</v>
      </c>
      <c r="B6" s="38">
        <f t="shared" ref="B6:B45" si="0">COUNTIF(I6:K6,"八種競技")</f>
        <v>0</v>
      </c>
      <c r="C6" s="38">
        <f>SUM(B6)</f>
        <v>0</v>
      </c>
      <c r="D6" s="110"/>
      <c r="E6" s="94"/>
      <c r="F6" s="97"/>
      <c r="G6" s="42"/>
      <c r="H6" s="42"/>
      <c r="I6" s="92"/>
      <c r="J6" s="92"/>
      <c r="K6" s="92"/>
      <c r="L6" s="92"/>
      <c r="M6" s="92"/>
      <c r="N6" s="43"/>
      <c r="O6" s="44"/>
      <c r="P6" s="45" t="str">
        <f t="shared" ref="P6:P45" si="1">IF(I6="","",IF(AY6=0,"","分"))</f>
        <v/>
      </c>
      <c r="Q6" s="44"/>
      <c r="R6" s="44"/>
      <c r="S6" s="45" t="str">
        <f t="shared" ref="S6:S45" si="2">IF(I6="","",IF(AY6=0,"m","秒"))</f>
        <v/>
      </c>
      <c r="T6" s="44"/>
      <c r="U6" s="46"/>
      <c r="V6" s="43"/>
      <c r="W6" s="44"/>
      <c r="X6" s="45" t="str">
        <f t="shared" ref="X6:X45" si="3">IF(J6="","",IF(AZ6=0,"","分"))</f>
        <v/>
      </c>
      <c r="Y6" s="44"/>
      <c r="Z6" s="44"/>
      <c r="AA6" s="45" t="str">
        <f t="shared" ref="AA6:AA45" si="4">IF(J6="","",IF(AZ6=0,"m","秒"))</f>
        <v/>
      </c>
      <c r="AB6" s="44"/>
      <c r="AC6" s="46"/>
      <c r="AD6" s="43"/>
      <c r="AE6" s="44"/>
      <c r="AF6" s="45" t="str">
        <f t="shared" ref="AF6:AF45" si="5">IF(K6="","",IF(BA6=0,"","分"))</f>
        <v/>
      </c>
      <c r="AG6" s="44"/>
      <c r="AH6" s="44"/>
      <c r="AI6" s="45" t="str">
        <f t="shared" ref="AI6:AI45" si="6">IF(K6="","",IF(BA6=0,"m","秒"))</f>
        <v/>
      </c>
      <c r="AJ6" s="44"/>
      <c r="AK6" s="46"/>
      <c r="AL6" s="150"/>
      <c r="AM6" s="151"/>
      <c r="AN6" s="152"/>
      <c r="AO6" s="47" t="str">
        <f>IF(B6=1,"点","")</f>
        <v/>
      </c>
      <c r="AP6" s="66"/>
      <c r="AQ6" s="49"/>
      <c r="AR6" s="49"/>
      <c r="AS6" s="48"/>
      <c r="AT6" s="48"/>
      <c r="AU6" s="49" t="s">
        <v>152</v>
      </c>
      <c r="AV6" s="48"/>
      <c r="AW6" s="52"/>
      <c r="AY6" s="53">
        <f t="shared" ref="AY6:AY45" si="7">COUNTIF(I6,"*Ｍ*")</f>
        <v>0</v>
      </c>
      <c r="AZ6" s="53">
        <f t="shared" ref="AZ6:AZ45" si="8">COUNTIF(J6,"*Ｍ*")</f>
        <v>0</v>
      </c>
      <c r="BA6" s="53">
        <f t="shared" ref="BA6:BA45" si="9">COUNTIF(K6,"*Ｍ*")</f>
        <v>0</v>
      </c>
    </row>
    <row r="7" spans="1:53" ht="15" customHeight="1">
      <c r="A7" s="38">
        <v>2</v>
      </c>
      <c r="B7" s="38">
        <f t="shared" si="0"/>
        <v>0</v>
      </c>
      <c r="C7" s="38">
        <f>SUM($B$6:B7)</f>
        <v>0</v>
      </c>
      <c r="D7" s="110"/>
      <c r="E7" s="94"/>
      <c r="F7" s="97"/>
      <c r="G7" s="42"/>
      <c r="H7" s="42"/>
      <c r="I7" s="92"/>
      <c r="J7" s="92"/>
      <c r="K7" s="92"/>
      <c r="L7" s="92"/>
      <c r="M7" s="92"/>
      <c r="N7" s="43"/>
      <c r="O7" s="44"/>
      <c r="P7" s="45" t="str">
        <f t="shared" si="1"/>
        <v/>
      </c>
      <c r="Q7" s="44"/>
      <c r="R7" s="44"/>
      <c r="S7" s="45" t="str">
        <f t="shared" si="2"/>
        <v/>
      </c>
      <c r="T7" s="44"/>
      <c r="U7" s="46"/>
      <c r="V7" s="43"/>
      <c r="W7" s="44"/>
      <c r="X7" s="45" t="str">
        <f t="shared" si="3"/>
        <v/>
      </c>
      <c r="Y7" s="44"/>
      <c r="Z7" s="44"/>
      <c r="AA7" s="45" t="str">
        <f t="shared" si="4"/>
        <v/>
      </c>
      <c r="AB7" s="44"/>
      <c r="AC7" s="46"/>
      <c r="AD7" s="43"/>
      <c r="AE7" s="44"/>
      <c r="AF7" s="45" t="str">
        <f t="shared" si="5"/>
        <v/>
      </c>
      <c r="AG7" s="44"/>
      <c r="AH7" s="44"/>
      <c r="AI7" s="45" t="str">
        <f t="shared" si="6"/>
        <v/>
      </c>
      <c r="AJ7" s="44"/>
      <c r="AK7" s="46"/>
      <c r="AL7" s="146"/>
      <c r="AM7" s="147"/>
      <c r="AN7" s="147"/>
      <c r="AO7" s="54" t="str">
        <f t="shared" ref="AO7:AO45" si="10">IF(B7=1,"点","")</f>
        <v/>
      </c>
      <c r="AP7" s="129" t="s">
        <v>137</v>
      </c>
      <c r="AQ7" s="130"/>
      <c r="AR7" s="130"/>
      <c r="AS7" s="130"/>
      <c r="AT7" s="130"/>
      <c r="AU7" s="130"/>
      <c r="AV7" s="130"/>
      <c r="AW7" s="131"/>
      <c r="AY7" s="53">
        <f t="shared" si="7"/>
        <v>0</v>
      </c>
      <c r="AZ7" s="53">
        <f t="shared" si="8"/>
        <v>0</v>
      </c>
      <c r="BA7" s="53">
        <f t="shared" si="9"/>
        <v>0</v>
      </c>
    </row>
    <row r="8" spans="1:53" ht="15" customHeight="1" thickBot="1">
      <c r="A8" s="38">
        <v>3</v>
      </c>
      <c r="B8" s="38">
        <f t="shared" si="0"/>
        <v>0</v>
      </c>
      <c r="C8" s="38">
        <f>SUM($B$6:B8)</f>
        <v>0</v>
      </c>
      <c r="D8" s="110"/>
      <c r="E8" s="94"/>
      <c r="F8" s="97"/>
      <c r="G8" s="42"/>
      <c r="H8" s="42"/>
      <c r="I8" s="92"/>
      <c r="J8" s="92"/>
      <c r="K8" s="92"/>
      <c r="L8" s="92"/>
      <c r="M8" s="92"/>
      <c r="N8" s="51"/>
      <c r="O8" s="48"/>
      <c r="P8" s="49" t="str">
        <f t="shared" si="1"/>
        <v/>
      </c>
      <c r="Q8" s="48"/>
      <c r="R8" s="48"/>
      <c r="S8" s="49" t="str">
        <f t="shared" si="2"/>
        <v/>
      </c>
      <c r="T8" s="48"/>
      <c r="U8" s="50"/>
      <c r="V8" s="51"/>
      <c r="W8" s="48"/>
      <c r="X8" s="49" t="str">
        <f t="shared" si="3"/>
        <v/>
      </c>
      <c r="Y8" s="48"/>
      <c r="Z8" s="48"/>
      <c r="AA8" s="49" t="str">
        <f t="shared" si="4"/>
        <v/>
      </c>
      <c r="AB8" s="48"/>
      <c r="AC8" s="50"/>
      <c r="AD8" s="51"/>
      <c r="AE8" s="48"/>
      <c r="AF8" s="49" t="str">
        <f t="shared" si="5"/>
        <v/>
      </c>
      <c r="AG8" s="48"/>
      <c r="AH8" s="48"/>
      <c r="AI8" s="49" t="str">
        <f t="shared" si="6"/>
        <v/>
      </c>
      <c r="AJ8" s="48"/>
      <c r="AK8" s="50"/>
      <c r="AL8" s="153"/>
      <c r="AM8" s="154"/>
      <c r="AN8" s="154"/>
      <c r="AO8" s="63" t="str">
        <f t="shared" si="10"/>
        <v/>
      </c>
      <c r="AP8" s="56"/>
      <c r="AQ8" s="57"/>
      <c r="AR8" s="58" t="s">
        <v>153</v>
      </c>
      <c r="AS8" s="57"/>
      <c r="AT8" s="57"/>
      <c r="AU8" s="58" t="s">
        <v>152</v>
      </c>
      <c r="AV8" s="57"/>
      <c r="AW8" s="62"/>
      <c r="AY8" s="53">
        <f t="shared" si="7"/>
        <v>0</v>
      </c>
      <c r="AZ8" s="53">
        <f t="shared" si="8"/>
        <v>0</v>
      </c>
      <c r="BA8" s="53">
        <f t="shared" si="9"/>
        <v>0</v>
      </c>
    </row>
    <row r="9" spans="1:53" ht="15" customHeight="1">
      <c r="A9" s="38">
        <v>4</v>
      </c>
      <c r="B9" s="38">
        <f t="shared" si="0"/>
        <v>0</v>
      </c>
      <c r="C9" s="38">
        <f>SUM($B$6:B9)</f>
        <v>0</v>
      </c>
      <c r="D9" s="110"/>
      <c r="E9" s="94"/>
      <c r="F9" s="97"/>
      <c r="G9" s="42"/>
      <c r="H9" s="42"/>
      <c r="I9" s="92"/>
      <c r="J9" s="92"/>
      <c r="K9" s="92"/>
      <c r="L9" s="92"/>
      <c r="M9" s="92"/>
      <c r="N9" s="43"/>
      <c r="O9" s="44"/>
      <c r="P9" s="45" t="str">
        <f t="shared" si="1"/>
        <v/>
      </c>
      <c r="Q9" s="44"/>
      <c r="R9" s="44"/>
      <c r="S9" s="45" t="str">
        <f t="shared" si="2"/>
        <v/>
      </c>
      <c r="T9" s="44"/>
      <c r="U9" s="46"/>
      <c r="V9" s="43"/>
      <c r="W9" s="44"/>
      <c r="X9" s="45" t="str">
        <f t="shared" si="3"/>
        <v/>
      </c>
      <c r="Y9" s="44"/>
      <c r="Z9" s="44"/>
      <c r="AA9" s="45" t="str">
        <f t="shared" si="4"/>
        <v/>
      </c>
      <c r="AB9" s="44"/>
      <c r="AC9" s="46"/>
      <c r="AD9" s="43"/>
      <c r="AE9" s="44"/>
      <c r="AF9" s="45" t="str">
        <f t="shared" si="5"/>
        <v/>
      </c>
      <c r="AG9" s="44"/>
      <c r="AH9" s="44"/>
      <c r="AI9" s="45" t="str">
        <f t="shared" si="6"/>
        <v/>
      </c>
      <c r="AJ9" s="44"/>
      <c r="AK9" s="46"/>
      <c r="AL9" s="146"/>
      <c r="AM9" s="147"/>
      <c r="AN9" s="147"/>
      <c r="AO9" s="64" t="str">
        <f t="shared" si="10"/>
        <v/>
      </c>
      <c r="AP9" s="138"/>
      <c r="AQ9" s="139"/>
      <c r="AR9" s="139"/>
      <c r="AS9" s="139"/>
      <c r="AT9" s="139"/>
      <c r="AU9" s="139"/>
      <c r="AV9" s="139"/>
      <c r="AW9" s="139"/>
      <c r="AY9" s="53">
        <f t="shared" si="7"/>
        <v>0</v>
      </c>
      <c r="AZ9" s="53">
        <f t="shared" si="8"/>
        <v>0</v>
      </c>
      <c r="BA9" s="53">
        <f t="shared" si="9"/>
        <v>0</v>
      </c>
    </row>
    <row r="10" spans="1:53" ht="15" customHeight="1">
      <c r="A10" s="38">
        <v>5</v>
      </c>
      <c r="B10" s="38">
        <f t="shared" si="0"/>
        <v>0</v>
      </c>
      <c r="C10" s="38">
        <f>SUM($B$6:B10)</f>
        <v>0</v>
      </c>
      <c r="D10" s="110"/>
      <c r="E10" s="94"/>
      <c r="F10" s="97"/>
      <c r="G10" s="42"/>
      <c r="H10" s="42"/>
      <c r="I10" s="92"/>
      <c r="J10" s="92"/>
      <c r="K10" s="92"/>
      <c r="L10" s="92"/>
      <c r="M10" s="92"/>
      <c r="N10" s="43"/>
      <c r="O10" s="44"/>
      <c r="P10" s="45" t="str">
        <f t="shared" si="1"/>
        <v/>
      </c>
      <c r="Q10" s="44"/>
      <c r="R10" s="44"/>
      <c r="S10" s="45" t="str">
        <f t="shared" si="2"/>
        <v/>
      </c>
      <c r="T10" s="44"/>
      <c r="U10" s="46"/>
      <c r="V10" s="43"/>
      <c r="W10" s="44"/>
      <c r="X10" s="45" t="str">
        <f t="shared" si="3"/>
        <v/>
      </c>
      <c r="Y10" s="44"/>
      <c r="Z10" s="44"/>
      <c r="AA10" s="45" t="str">
        <f t="shared" si="4"/>
        <v/>
      </c>
      <c r="AB10" s="44"/>
      <c r="AC10" s="46"/>
      <c r="AD10" s="43"/>
      <c r="AE10" s="44"/>
      <c r="AF10" s="45" t="str">
        <f t="shared" si="5"/>
        <v/>
      </c>
      <c r="AG10" s="44"/>
      <c r="AH10" s="44"/>
      <c r="AI10" s="45" t="str">
        <f t="shared" si="6"/>
        <v/>
      </c>
      <c r="AJ10" s="44"/>
      <c r="AK10" s="46"/>
      <c r="AL10" s="146"/>
      <c r="AM10" s="147"/>
      <c r="AN10" s="147"/>
      <c r="AO10" s="54" t="str">
        <f t="shared" si="10"/>
        <v/>
      </c>
      <c r="AP10" s="140"/>
      <c r="AQ10" s="141"/>
      <c r="AR10" s="141"/>
      <c r="AS10" s="141"/>
      <c r="AT10" s="141"/>
      <c r="AU10" s="141"/>
      <c r="AV10" s="141"/>
      <c r="AW10" s="141"/>
      <c r="AY10" s="53">
        <f t="shared" si="7"/>
        <v>0</v>
      </c>
      <c r="AZ10" s="53">
        <f t="shared" si="8"/>
        <v>0</v>
      </c>
      <c r="BA10" s="53">
        <f t="shared" si="9"/>
        <v>0</v>
      </c>
    </row>
    <row r="11" spans="1:53" ht="15" customHeight="1">
      <c r="A11" s="38">
        <v>6</v>
      </c>
      <c r="B11" s="38">
        <f t="shared" si="0"/>
        <v>0</v>
      </c>
      <c r="C11" s="38">
        <f>SUM($B$6:B11)</f>
        <v>0</v>
      </c>
      <c r="D11" s="110"/>
      <c r="E11" s="94"/>
      <c r="F11" s="97"/>
      <c r="G11" s="42"/>
      <c r="H11" s="42"/>
      <c r="I11" s="92"/>
      <c r="J11" s="92"/>
      <c r="K11" s="92"/>
      <c r="L11" s="92"/>
      <c r="M11" s="92"/>
      <c r="N11" s="43"/>
      <c r="O11" s="44"/>
      <c r="P11" s="45" t="str">
        <f t="shared" si="1"/>
        <v/>
      </c>
      <c r="Q11" s="44"/>
      <c r="R11" s="44"/>
      <c r="S11" s="45" t="str">
        <f t="shared" si="2"/>
        <v/>
      </c>
      <c r="T11" s="44"/>
      <c r="U11" s="46"/>
      <c r="V11" s="43"/>
      <c r="W11" s="44"/>
      <c r="X11" s="45" t="str">
        <f t="shared" si="3"/>
        <v/>
      </c>
      <c r="Y11" s="44"/>
      <c r="Z11" s="44"/>
      <c r="AA11" s="45" t="str">
        <f t="shared" si="4"/>
        <v/>
      </c>
      <c r="AB11" s="44"/>
      <c r="AC11" s="46"/>
      <c r="AD11" s="43"/>
      <c r="AE11" s="44"/>
      <c r="AF11" s="45" t="str">
        <f t="shared" si="5"/>
        <v/>
      </c>
      <c r="AG11" s="44"/>
      <c r="AH11" s="44"/>
      <c r="AI11" s="45" t="str">
        <f t="shared" si="6"/>
        <v/>
      </c>
      <c r="AJ11" s="44"/>
      <c r="AK11" s="46"/>
      <c r="AL11" s="146"/>
      <c r="AM11" s="147"/>
      <c r="AN11" s="147"/>
      <c r="AO11" s="54" t="str">
        <f t="shared" si="10"/>
        <v/>
      </c>
      <c r="AP11" s="140"/>
      <c r="AQ11" s="141"/>
      <c r="AR11" s="141"/>
      <c r="AS11" s="141"/>
      <c r="AT11" s="141"/>
      <c r="AU11" s="141"/>
      <c r="AV11" s="141"/>
      <c r="AW11" s="141"/>
      <c r="AY11" s="53">
        <f t="shared" si="7"/>
        <v>0</v>
      </c>
      <c r="AZ11" s="53">
        <f t="shared" si="8"/>
        <v>0</v>
      </c>
      <c r="BA11" s="53">
        <f t="shared" si="9"/>
        <v>0</v>
      </c>
    </row>
    <row r="12" spans="1:53" ht="15" customHeight="1">
      <c r="A12" s="38">
        <v>7</v>
      </c>
      <c r="B12" s="38">
        <f t="shared" si="0"/>
        <v>0</v>
      </c>
      <c r="C12" s="38">
        <f>SUM($B$6:B12)</f>
        <v>0</v>
      </c>
      <c r="D12" s="110"/>
      <c r="E12" s="94"/>
      <c r="F12" s="97"/>
      <c r="G12" s="42"/>
      <c r="H12" s="111"/>
      <c r="I12" s="92"/>
      <c r="J12" s="92"/>
      <c r="K12" s="92"/>
      <c r="L12" s="92"/>
      <c r="M12" s="92"/>
      <c r="N12" s="43"/>
      <c r="O12" s="44"/>
      <c r="P12" s="45" t="str">
        <f t="shared" si="1"/>
        <v/>
      </c>
      <c r="Q12" s="44"/>
      <c r="R12" s="44"/>
      <c r="S12" s="45" t="str">
        <f t="shared" si="2"/>
        <v/>
      </c>
      <c r="T12" s="44"/>
      <c r="U12" s="46"/>
      <c r="V12" s="43"/>
      <c r="W12" s="44"/>
      <c r="X12" s="45" t="str">
        <f t="shared" si="3"/>
        <v/>
      </c>
      <c r="Y12" s="44"/>
      <c r="Z12" s="44"/>
      <c r="AA12" s="45" t="str">
        <f t="shared" si="4"/>
        <v/>
      </c>
      <c r="AB12" s="44"/>
      <c r="AC12" s="46"/>
      <c r="AD12" s="43"/>
      <c r="AE12" s="44"/>
      <c r="AF12" s="45" t="str">
        <f t="shared" si="5"/>
        <v/>
      </c>
      <c r="AG12" s="44"/>
      <c r="AH12" s="44"/>
      <c r="AI12" s="45" t="str">
        <f t="shared" si="6"/>
        <v/>
      </c>
      <c r="AJ12" s="44"/>
      <c r="AK12" s="46"/>
      <c r="AL12" s="146"/>
      <c r="AM12" s="147"/>
      <c r="AN12" s="147"/>
      <c r="AO12" s="54" t="str">
        <f t="shared" si="10"/>
        <v/>
      </c>
      <c r="AP12" s="140"/>
      <c r="AQ12" s="141"/>
      <c r="AR12" s="141"/>
      <c r="AS12" s="141"/>
      <c r="AT12" s="141"/>
      <c r="AU12" s="141"/>
      <c r="AV12" s="141"/>
      <c r="AW12" s="141"/>
      <c r="AY12" s="53">
        <f t="shared" si="7"/>
        <v>0</v>
      </c>
      <c r="AZ12" s="53">
        <f t="shared" si="8"/>
        <v>0</v>
      </c>
      <c r="BA12" s="53">
        <f t="shared" si="9"/>
        <v>0</v>
      </c>
    </row>
    <row r="13" spans="1:53" ht="15" customHeight="1">
      <c r="A13" s="38">
        <v>8</v>
      </c>
      <c r="B13" s="38">
        <f t="shared" si="0"/>
        <v>0</v>
      </c>
      <c r="C13" s="38">
        <f>SUM($B$6:B13)</f>
        <v>0</v>
      </c>
      <c r="D13" s="110"/>
      <c r="E13" s="94"/>
      <c r="F13" s="97"/>
      <c r="G13" s="42"/>
      <c r="H13" s="111"/>
      <c r="I13" s="92"/>
      <c r="J13" s="92"/>
      <c r="K13" s="92"/>
      <c r="L13" s="92"/>
      <c r="M13" s="92"/>
      <c r="N13" s="43"/>
      <c r="O13" s="44"/>
      <c r="P13" s="45" t="str">
        <f t="shared" si="1"/>
        <v/>
      </c>
      <c r="Q13" s="44"/>
      <c r="R13" s="44"/>
      <c r="S13" s="45" t="str">
        <f t="shared" si="2"/>
        <v/>
      </c>
      <c r="T13" s="44"/>
      <c r="U13" s="46"/>
      <c r="V13" s="43"/>
      <c r="W13" s="44"/>
      <c r="X13" s="45" t="str">
        <f t="shared" si="3"/>
        <v/>
      </c>
      <c r="Y13" s="44"/>
      <c r="Z13" s="44"/>
      <c r="AA13" s="45" t="str">
        <f t="shared" si="4"/>
        <v/>
      </c>
      <c r="AB13" s="44"/>
      <c r="AC13" s="46"/>
      <c r="AD13" s="43"/>
      <c r="AE13" s="44"/>
      <c r="AF13" s="45" t="str">
        <f t="shared" si="5"/>
        <v/>
      </c>
      <c r="AG13" s="44"/>
      <c r="AH13" s="44"/>
      <c r="AI13" s="45" t="str">
        <f t="shared" si="6"/>
        <v/>
      </c>
      <c r="AJ13" s="44"/>
      <c r="AK13" s="46"/>
      <c r="AL13" s="146"/>
      <c r="AM13" s="147"/>
      <c r="AN13" s="147"/>
      <c r="AO13" s="54" t="str">
        <f t="shared" si="10"/>
        <v/>
      </c>
      <c r="AP13" s="140"/>
      <c r="AQ13" s="141"/>
      <c r="AR13" s="141"/>
      <c r="AS13" s="141"/>
      <c r="AT13" s="141"/>
      <c r="AU13" s="141"/>
      <c r="AV13" s="141"/>
      <c r="AW13" s="141"/>
      <c r="AY13" s="53">
        <f t="shared" si="7"/>
        <v>0</v>
      </c>
      <c r="AZ13" s="53">
        <f t="shared" si="8"/>
        <v>0</v>
      </c>
      <c r="BA13" s="53">
        <f t="shared" si="9"/>
        <v>0</v>
      </c>
    </row>
    <row r="14" spans="1:53" ht="15" customHeight="1">
      <c r="A14" s="38">
        <v>9</v>
      </c>
      <c r="B14" s="38">
        <f t="shared" si="0"/>
        <v>0</v>
      </c>
      <c r="C14" s="38">
        <f>SUM($B$6:B14)</f>
        <v>0</v>
      </c>
      <c r="D14" s="110"/>
      <c r="E14" s="94"/>
      <c r="F14" s="97"/>
      <c r="G14" s="42"/>
      <c r="H14" s="111"/>
      <c r="I14" s="92"/>
      <c r="J14" s="92"/>
      <c r="K14" s="92"/>
      <c r="L14" s="92"/>
      <c r="M14" s="92"/>
      <c r="N14" s="43"/>
      <c r="O14" s="44"/>
      <c r="P14" s="45" t="str">
        <f t="shared" si="1"/>
        <v/>
      </c>
      <c r="Q14" s="44"/>
      <c r="R14" s="44"/>
      <c r="S14" s="45" t="str">
        <f t="shared" si="2"/>
        <v/>
      </c>
      <c r="T14" s="44"/>
      <c r="U14" s="46"/>
      <c r="V14" s="43"/>
      <c r="W14" s="44"/>
      <c r="X14" s="45" t="str">
        <f t="shared" si="3"/>
        <v/>
      </c>
      <c r="Y14" s="44"/>
      <c r="Z14" s="44"/>
      <c r="AA14" s="45" t="str">
        <f t="shared" si="4"/>
        <v/>
      </c>
      <c r="AB14" s="44"/>
      <c r="AC14" s="46"/>
      <c r="AD14" s="43"/>
      <c r="AE14" s="44"/>
      <c r="AF14" s="45" t="str">
        <f t="shared" si="5"/>
        <v/>
      </c>
      <c r="AG14" s="44"/>
      <c r="AH14" s="44"/>
      <c r="AI14" s="45" t="str">
        <f t="shared" si="6"/>
        <v/>
      </c>
      <c r="AJ14" s="44"/>
      <c r="AK14" s="46"/>
      <c r="AL14" s="146"/>
      <c r="AM14" s="147"/>
      <c r="AN14" s="147"/>
      <c r="AO14" s="54" t="str">
        <f t="shared" si="10"/>
        <v/>
      </c>
      <c r="AP14" s="140"/>
      <c r="AQ14" s="141"/>
      <c r="AR14" s="141"/>
      <c r="AS14" s="141"/>
      <c r="AT14" s="141"/>
      <c r="AU14" s="141"/>
      <c r="AV14" s="141"/>
      <c r="AW14" s="141"/>
      <c r="AY14" s="53">
        <f t="shared" si="7"/>
        <v>0</v>
      </c>
      <c r="AZ14" s="53">
        <f t="shared" si="8"/>
        <v>0</v>
      </c>
      <c r="BA14" s="53">
        <f t="shared" si="9"/>
        <v>0</v>
      </c>
    </row>
    <row r="15" spans="1:53" ht="15" customHeight="1">
      <c r="A15" s="38">
        <v>10</v>
      </c>
      <c r="B15" s="38">
        <f t="shared" si="0"/>
        <v>0</v>
      </c>
      <c r="C15" s="38">
        <f>SUM($B$6:B15)</f>
        <v>0</v>
      </c>
      <c r="D15" s="110"/>
      <c r="E15" s="94"/>
      <c r="F15" s="97"/>
      <c r="G15" s="42"/>
      <c r="H15" s="111"/>
      <c r="I15" s="92"/>
      <c r="J15" s="92"/>
      <c r="K15" s="92"/>
      <c r="L15" s="92"/>
      <c r="M15" s="92"/>
      <c r="N15" s="43"/>
      <c r="O15" s="44"/>
      <c r="P15" s="45" t="str">
        <f t="shared" si="1"/>
        <v/>
      </c>
      <c r="Q15" s="44"/>
      <c r="R15" s="44"/>
      <c r="S15" s="45" t="str">
        <f t="shared" si="2"/>
        <v/>
      </c>
      <c r="T15" s="44"/>
      <c r="U15" s="46"/>
      <c r="V15" s="43"/>
      <c r="W15" s="44"/>
      <c r="X15" s="45" t="str">
        <f t="shared" si="3"/>
        <v/>
      </c>
      <c r="Y15" s="44"/>
      <c r="Z15" s="44"/>
      <c r="AA15" s="45" t="str">
        <f t="shared" si="4"/>
        <v/>
      </c>
      <c r="AB15" s="44"/>
      <c r="AC15" s="46"/>
      <c r="AD15" s="43"/>
      <c r="AE15" s="44"/>
      <c r="AF15" s="45" t="str">
        <f t="shared" si="5"/>
        <v/>
      </c>
      <c r="AG15" s="44"/>
      <c r="AH15" s="44"/>
      <c r="AI15" s="45" t="str">
        <f t="shared" si="6"/>
        <v/>
      </c>
      <c r="AJ15" s="44"/>
      <c r="AK15" s="46"/>
      <c r="AL15" s="146"/>
      <c r="AM15" s="147"/>
      <c r="AN15" s="147"/>
      <c r="AO15" s="54" t="str">
        <f t="shared" si="10"/>
        <v/>
      </c>
      <c r="AP15" s="140"/>
      <c r="AQ15" s="141"/>
      <c r="AR15" s="141"/>
      <c r="AS15" s="141"/>
      <c r="AT15" s="141"/>
      <c r="AU15" s="141"/>
      <c r="AV15" s="141"/>
      <c r="AW15" s="141"/>
      <c r="AY15" s="53">
        <f t="shared" si="7"/>
        <v>0</v>
      </c>
      <c r="AZ15" s="53">
        <f t="shared" si="8"/>
        <v>0</v>
      </c>
      <c r="BA15" s="53">
        <f t="shared" si="9"/>
        <v>0</v>
      </c>
    </row>
    <row r="16" spans="1:53" ht="15" customHeight="1">
      <c r="A16" s="38">
        <v>11</v>
      </c>
      <c r="B16" s="38">
        <f t="shared" si="0"/>
        <v>0</v>
      </c>
      <c r="C16" s="38">
        <f>SUM($B$6:B16)</f>
        <v>0</v>
      </c>
      <c r="D16" s="110"/>
      <c r="E16" s="94"/>
      <c r="F16" s="97"/>
      <c r="G16" s="42"/>
      <c r="H16" s="42"/>
      <c r="I16" s="92"/>
      <c r="J16" s="92"/>
      <c r="K16" s="92"/>
      <c r="L16" s="92"/>
      <c r="M16" s="92"/>
      <c r="N16" s="43"/>
      <c r="O16" s="44"/>
      <c r="P16" s="45" t="str">
        <f t="shared" si="1"/>
        <v/>
      </c>
      <c r="Q16" s="44"/>
      <c r="R16" s="44"/>
      <c r="S16" s="45" t="str">
        <f t="shared" si="2"/>
        <v/>
      </c>
      <c r="T16" s="44"/>
      <c r="U16" s="46"/>
      <c r="V16" s="43"/>
      <c r="W16" s="44"/>
      <c r="X16" s="45" t="str">
        <f t="shared" si="3"/>
        <v/>
      </c>
      <c r="Y16" s="44"/>
      <c r="Z16" s="44"/>
      <c r="AA16" s="45" t="str">
        <f t="shared" si="4"/>
        <v/>
      </c>
      <c r="AB16" s="44"/>
      <c r="AC16" s="46"/>
      <c r="AD16" s="43"/>
      <c r="AE16" s="44"/>
      <c r="AF16" s="45" t="str">
        <f t="shared" si="5"/>
        <v/>
      </c>
      <c r="AG16" s="44"/>
      <c r="AH16" s="44"/>
      <c r="AI16" s="45" t="str">
        <f t="shared" si="6"/>
        <v/>
      </c>
      <c r="AJ16" s="44"/>
      <c r="AK16" s="46"/>
      <c r="AL16" s="146"/>
      <c r="AM16" s="147"/>
      <c r="AN16" s="147"/>
      <c r="AO16" s="54" t="str">
        <f t="shared" si="10"/>
        <v/>
      </c>
      <c r="AP16" s="140"/>
      <c r="AQ16" s="141"/>
      <c r="AR16" s="141"/>
      <c r="AS16" s="141"/>
      <c r="AT16" s="141"/>
      <c r="AU16" s="141"/>
      <c r="AV16" s="141"/>
      <c r="AW16" s="141"/>
      <c r="AY16" s="53">
        <f t="shared" si="7"/>
        <v>0</v>
      </c>
      <c r="AZ16" s="53">
        <f t="shared" si="8"/>
        <v>0</v>
      </c>
      <c r="BA16" s="53">
        <f t="shared" si="9"/>
        <v>0</v>
      </c>
    </row>
    <row r="17" spans="1:53" ht="15" customHeight="1">
      <c r="A17" s="38">
        <v>12</v>
      </c>
      <c r="B17" s="38">
        <f t="shared" si="0"/>
        <v>0</v>
      </c>
      <c r="C17" s="38">
        <f>SUM($B$6:B17)</f>
        <v>0</v>
      </c>
      <c r="D17" s="110"/>
      <c r="E17" s="94"/>
      <c r="F17" s="97"/>
      <c r="G17" s="42"/>
      <c r="H17" s="42"/>
      <c r="I17" s="92"/>
      <c r="J17" s="92"/>
      <c r="K17" s="92"/>
      <c r="L17" s="92"/>
      <c r="M17" s="92"/>
      <c r="N17" s="43"/>
      <c r="O17" s="44"/>
      <c r="P17" s="45" t="str">
        <f t="shared" si="1"/>
        <v/>
      </c>
      <c r="Q17" s="44"/>
      <c r="R17" s="44"/>
      <c r="S17" s="45" t="str">
        <f t="shared" si="2"/>
        <v/>
      </c>
      <c r="T17" s="44"/>
      <c r="U17" s="46"/>
      <c r="V17" s="43"/>
      <c r="W17" s="44"/>
      <c r="X17" s="45" t="str">
        <f t="shared" si="3"/>
        <v/>
      </c>
      <c r="Y17" s="44"/>
      <c r="Z17" s="44"/>
      <c r="AA17" s="45" t="str">
        <f t="shared" si="4"/>
        <v/>
      </c>
      <c r="AB17" s="44"/>
      <c r="AC17" s="46"/>
      <c r="AD17" s="43"/>
      <c r="AE17" s="44"/>
      <c r="AF17" s="45" t="str">
        <f t="shared" si="5"/>
        <v/>
      </c>
      <c r="AG17" s="44"/>
      <c r="AH17" s="44"/>
      <c r="AI17" s="45" t="str">
        <f t="shared" si="6"/>
        <v/>
      </c>
      <c r="AJ17" s="44"/>
      <c r="AK17" s="46"/>
      <c r="AL17" s="146"/>
      <c r="AM17" s="147"/>
      <c r="AN17" s="147"/>
      <c r="AO17" s="54" t="str">
        <f t="shared" si="10"/>
        <v/>
      </c>
      <c r="AP17" s="140"/>
      <c r="AQ17" s="141"/>
      <c r="AR17" s="141"/>
      <c r="AS17" s="141"/>
      <c r="AT17" s="141"/>
      <c r="AU17" s="141"/>
      <c r="AV17" s="141"/>
      <c r="AW17" s="141"/>
      <c r="AY17" s="53">
        <f t="shared" si="7"/>
        <v>0</v>
      </c>
      <c r="AZ17" s="53">
        <f t="shared" si="8"/>
        <v>0</v>
      </c>
      <c r="BA17" s="53">
        <f t="shared" si="9"/>
        <v>0</v>
      </c>
    </row>
    <row r="18" spans="1:53" ht="15" customHeight="1">
      <c r="A18" s="38">
        <v>13</v>
      </c>
      <c r="B18" s="38">
        <f t="shared" si="0"/>
        <v>0</v>
      </c>
      <c r="C18" s="38">
        <f>SUM($B$6:B18)</f>
        <v>0</v>
      </c>
      <c r="D18" s="110"/>
      <c r="E18" s="94"/>
      <c r="F18" s="97"/>
      <c r="G18" s="42"/>
      <c r="H18" s="42"/>
      <c r="I18" s="92"/>
      <c r="J18" s="92"/>
      <c r="K18" s="92"/>
      <c r="L18" s="92"/>
      <c r="M18" s="92"/>
      <c r="N18" s="43"/>
      <c r="O18" s="44"/>
      <c r="P18" s="45" t="str">
        <f t="shared" si="1"/>
        <v/>
      </c>
      <c r="Q18" s="44"/>
      <c r="R18" s="44"/>
      <c r="S18" s="45" t="str">
        <f t="shared" si="2"/>
        <v/>
      </c>
      <c r="T18" s="44"/>
      <c r="U18" s="46"/>
      <c r="V18" s="43"/>
      <c r="W18" s="44"/>
      <c r="X18" s="45" t="str">
        <f t="shared" si="3"/>
        <v/>
      </c>
      <c r="Y18" s="44"/>
      <c r="Z18" s="44"/>
      <c r="AA18" s="45" t="str">
        <f t="shared" si="4"/>
        <v/>
      </c>
      <c r="AB18" s="44"/>
      <c r="AC18" s="46"/>
      <c r="AD18" s="43"/>
      <c r="AE18" s="44"/>
      <c r="AF18" s="45" t="str">
        <f t="shared" si="5"/>
        <v/>
      </c>
      <c r="AG18" s="44"/>
      <c r="AH18" s="44"/>
      <c r="AI18" s="45" t="str">
        <f t="shared" si="6"/>
        <v/>
      </c>
      <c r="AJ18" s="44"/>
      <c r="AK18" s="46"/>
      <c r="AL18" s="146"/>
      <c r="AM18" s="147"/>
      <c r="AN18" s="147"/>
      <c r="AO18" s="54" t="str">
        <f t="shared" si="10"/>
        <v/>
      </c>
      <c r="AP18" s="140"/>
      <c r="AQ18" s="141"/>
      <c r="AR18" s="141"/>
      <c r="AS18" s="141"/>
      <c r="AT18" s="141"/>
      <c r="AU18" s="141"/>
      <c r="AV18" s="141"/>
      <c r="AW18" s="141"/>
      <c r="AY18" s="53">
        <f t="shared" si="7"/>
        <v>0</v>
      </c>
      <c r="AZ18" s="53">
        <f t="shared" si="8"/>
        <v>0</v>
      </c>
      <c r="BA18" s="53">
        <f t="shared" si="9"/>
        <v>0</v>
      </c>
    </row>
    <row r="19" spans="1:53" ht="15" customHeight="1">
      <c r="A19" s="38">
        <v>14</v>
      </c>
      <c r="B19" s="38">
        <f t="shared" si="0"/>
        <v>0</v>
      </c>
      <c r="C19" s="38">
        <f>SUM($B$6:B19)</f>
        <v>0</v>
      </c>
      <c r="D19" s="110"/>
      <c r="E19" s="94"/>
      <c r="F19" s="97"/>
      <c r="G19" s="42"/>
      <c r="H19" s="42"/>
      <c r="I19" s="92"/>
      <c r="J19" s="92"/>
      <c r="K19" s="92"/>
      <c r="L19" s="92"/>
      <c r="M19" s="92"/>
      <c r="N19" s="43"/>
      <c r="O19" s="44"/>
      <c r="P19" s="45" t="str">
        <f t="shared" si="1"/>
        <v/>
      </c>
      <c r="Q19" s="44"/>
      <c r="R19" s="44"/>
      <c r="S19" s="45" t="str">
        <f t="shared" si="2"/>
        <v/>
      </c>
      <c r="T19" s="44"/>
      <c r="U19" s="46"/>
      <c r="V19" s="43"/>
      <c r="W19" s="44"/>
      <c r="X19" s="45" t="str">
        <f t="shared" si="3"/>
        <v/>
      </c>
      <c r="Y19" s="44"/>
      <c r="Z19" s="44"/>
      <c r="AA19" s="45" t="str">
        <f t="shared" si="4"/>
        <v/>
      </c>
      <c r="AB19" s="44"/>
      <c r="AC19" s="46"/>
      <c r="AD19" s="43"/>
      <c r="AE19" s="44"/>
      <c r="AF19" s="45" t="str">
        <f t="shared" si="5"/>
        <v/>
      </c>
      <c r="AG19" s="44"/>
      <c r="AH19" s="44"/>
      <c r="AI19" s="45" t="str">
        <f t="shared" si="6"/>
        <v/>
      </c>
      <c r="AJ19" s="44"/>
      <c r="AK19" s="46"/>
      <c r="AL19" s="146"/>
      <c r="AM19" s="147"/>
      <c r="AN19" s="147"/>
      <c r="AO19" s="54" t="str">
        <f t="shared" si="10"/>
        <v/>
      </c>
      <c r="AP19" s="140"/>
      <c r="AQ19" s="141"/>
      <c r="AR19" s="141"/>
      <c r="AS19" s="141"/>
      <c r="AT19" s="141"/>
      <c r="AU19" s="141"/>
      <c r="AV19" s="141"/>
      <c r="AW19" s="141"/>
      <c r="AY19" s="53">
        <f t="shared" si="7"/>
        <v>0</v>
      </c>
      <c r="AZ19" s="53">
        <f t="shared" si="8"/>
        <v>0</v>
      </c>
      <c r="BA19" s="53">
        <f t="shared" si="9"/>
        <v>0</v>
      </c>
    </row>
    <row r="20" spans="1:53" ht="15" customHeight="1">
      <c r="A20" s="38">
        <v>15</v>
      </c>
      <c r="B20" s="38">
        <f t="shared" si="0"/>
        <v>0</v>
      </c>
      <c r="C20" s="38">
        <f>SUM($B$6:B20)</f>
        <v>0</v>
      </c>
      <c r="D20" s="110"/>
      <c r="E20" s="94"/>
      <c r="F20" s="97"/>
      <c r="G20" s="42"/>
      <c r="H20" s="42"/>
      <c r="I20" s="92"/>
      <c r="J20" s="92"/>
      <c r="K20" s="92"/>
      <c r="L20" s="92"/>
      <c r="M20" s="92"/>
      <c r="N20" s="43"/>
      <c r="O20" s="44"/>
      <c r="P20" s="45" t="str">
        <f t="shared" si="1"/>
        <v/>
      </c>
      <c r="Q20" s="44"/>
      <c r="R20" s="44"/>
      <c r="S20" s="45" t="str">
        <f t="shared" si="2"/>
        <v/>
      </c>
      <c r="T20" s="44"/>
      <c r="U20" s="46"/>
      <c r="V20" s="43"/>
      <c r="W20" s="44"/>
      <c r="X20" s="45" t="str">
        <f t="shared" si="3"/>
        <v/>
      </c>
      <c r="Y20" s="44"/>
      <c r="Z20" s="44"/>
      <c r="AA20" s="45" t="str">
        <f t="shared" si="4"/>
        <v/>
      </c>
      <c r="AB20" s="44"/>
      <c r="AC20" s="46"/>
      <c r="AD20" s="43"/>
      <c r="AE20" s="44"/>
      <c r="AF20" s="45" t="str">
        <f t="shared" si="5"/>
        <v/>
      </c>
      <c r="AG20" s="44"/>
      <c r="AH20" s="44"/>
      <c r="AI20" s="45" t="str">
        <f t="shared" si="6"/>
        <v/>
      </c>
      <c r="AJ20" s="44"/>
      <c r="AK20" s="46"/>
      <c r="AL20" s="146"/>
      <c r="AM20" s="147"/>
      <c r="AN20" s="147"/>
      <c r="AO20" s="54" t="str">
        <f t="shared" si="10"/>
        <v/>
      </c>
      <c r="AP20" s="140"/>
      <c r="AQ20" s="141"/>
      <c r="AR20" s="141"/>
      <c r="AS20" s="141"/>
      <c r="AT20" s="141"/>
      <c r="AU20" s="141"/>
      <c r="AV20" s="141"/>
      <c r="AW20" s="141"/>
      <c r="AY20" s="53">
        <f t="shared" si="7"/>
        <v>0</v>
      </c>
      <c r="AZ20" s="53">
        <f t="shared" si="8"/>
        <v>0</v>
      </c>
      <c r="BA20" s="53">
        <f t="shared" si="9"/>
        <v>0</v>
      </c>
    </row>
    <row r="21" spans="1:53" ht="15" customHeight="1">
      <c r="A21" s="38">
        <v>16</v>
      </c>
      <c r="B21" s="38">
        <f t="shared" si="0"/>
        <v>0</v>
      </c>
      <c r="C21" s="38">
        <f>SUM($B$6:B21)</f>
        <v>0</v>
      </c>
      <c r="D21" s="110"/>
      <c r="E21" s="94"/>
      <c r="F21" s="97"/>
      <c r="G21" s="42"/>
      <c r="H21" s="42"/>
      <c r="I21" s="92"/>
      <c r="J21" s="92"/>
      <c r="K21" s="92"/>
      <c r="L21" s="92"/>
      <c r="M21" s="92"/>
      <c r="N21" s="43"/>
      <c r="O21" s="44"/>
      <c r="P21" s="45" t="str">
        <f t="shared" si="1"/>
        <v/>
      </c>
      <c r="Q21" s="44"/>
      <c r="R21" s="44"/>
      <c r="S21" s="45" t="str">
        <f t="shared" si="2"/>
        <v/>
      </c>
      <c r="T21" s="44"/>
      <c r="U21" s="46"/>
      <c r="V21" s="43"/>
      <c r="W21" s="44"/>
      <c r="X21" s="45" t="str">
        <f t="shared" si="3"/>
        <v/>
      </c>
      <c r="Y21" s="44"/>
      <c r="Z21" s="44"/>
      <c r="AA21" s="45" t="str">
        <f t="shared" si="4"/>
        <v/>
      </c>
      <c r="AB21" s="44"/>
      <c r="AC21" s="46"/>
      <c r="AD21" s="43"/>
      <c r="AE21" s="44"/>
      <c r="AF21" s="45" t="str">
        <f t="shared" si="5"/>
        <v/>
      </c>
      <c r="AG21" s="44"/>
      <c r="AH21" s="44"/>
      <c r="AI21" s="45" t="str">
        <f t="shared" si="6"/>
        <v/>
      </c>
      <c r="AJ21" s="44"/>
      <c r="AK21" s="46"/>
      <c r="AL21" s="146"/>
      <c r="AM21" s="147"/>
      <c r="AN21" s="147"/>
      <c r="AO21" s="54" t="str">
        <f t="shared" si="10"/>
        <v/>
      </c>
      <c r="AP21" s="140"/>
      <c r="AQ21" s="141"/>
      <c r="AR21" s="141"/>
      <c r="AS21" s="141"/>
      <c r="AT21" s="141"/>
      <c r="AU21" s="141"/>
      <c r="AV21" s="141"/>
      <c r="AW21" s="141"/>
      <c r="AY21" s="53">
        <f t="shared" si="7"/>
        <v>0</v>
      </c>
      <c r="AZ21" s="53">
        <f t="shared" si="8"/>
        <v>0</v>
      </c>
      <c r="BA21" s="53">
        <f t="shared" si="9"/>
        <v>0</v>
      </c>
    </row>
    <row r="22" spans="1:53" ht="15" customHeight="1">
      <c r="A22" s="38">
        <v>17</v>
      </c>
      <c r="B22" s="38">
        <f t="shared" si="0"/>
        <v>0</v>
      </c>
      <c r="C22" s="38">
        <f>SUM($B$6:B22)</f>
        <v>0</v>
      </c>
      <c r="D22" s="110"/>
      <c r="E22" s="94"/>
      <c r="F22" s="97"/>
      <c r="G22" s="42"/>
      <c r="H22" s="42"/>
      <c r="I22" s="92"/>
      <c r="J22" s="92"/>
      <c r="K22" s="92"/>
      <c r="L22" s="92"/>
      <c r="M22" s="92"/>
      <c r="N22" s="43"/>
      <c r="O22" s="44"/>
      <c r="P22" s="45" t="str">
        <f t="shared" si="1"/>
        <v/>
      </c>
      <c r="Q22" s="44"/>
      <c r="R22" s="44"/>
      <c r="S22" s="45" t="str">
        <f t="shared" si="2"/>
        <v/>
      </c>
      <c r="T22" s="44"/>
      <c r="U22" s="46"/>
      <c r="V22" s="43"/>
      <c r="W22" s="44"/>
      <c r="X22" s="45" t="str">
        <f t="shared" si="3"/>
        <v/>
      </c>
      <c r="Y22" s="44"/>
      <c r="Z22" s="44"/>
      <c r="AA22" s="45" t="str">
        <f t="shared" si="4"/>
        <v/>
      </c>
      <c r="AB22" s="44"/>
      <c r="AC22" s="46"/>
      <c r="AD22" s="43"/>
      <c r="AE22" s="44"/>
      <c r="AF22" s="45" t="str">
        <f t="shared" si="5"/>
        <v/>
      </c>
      <c r="AG22" s="44"/>
      <c r="AH22" s="44"/>
      <c r="AI22" s="45" t="str">
        <f t="shared" si="6"/>
        <v/>
      </c>
      <c r="AJ22" s="44"/>
      <c r="AK22" s="46"/>
      <c r="AL22" s="146"/>
      <c r="AM22" s="147"/>
      <c r="AN22" s="147"/>
      <c r="AO22" s="54" t="str">
        <f t="shared" si="10"/>
        <v/>
      </c>
      <c r="AP22" s="140"/>
      <c r="AQ22" s="141"/>
      <c r="AR22" s="141"/>
      <c r="AS22" s="141"/>
      <c r="AT22" s="141"/>
      <c r="AU22" s="141"/>
      <c r="AV22" s="141"/>
      <c r="AW22" s="141"/>
      <c r="AY22" s="53">
        <f t="shared" si="7"/>
        <v>0</v>
      </c>
      <c r="AZ22" s="53">
        <f t="shared" si="8"/>
        <v>0</v>
      </c>
      <c r="BA22" s="53">
        <f t="shared" si="9"/>
        <v>0</v>
      </c>
    </row>
    <row r="23" spans="1:53" ht="15" customHeight="1">
      <c r="A23" s="38">
        <v>18</v>
      </c>
      <c r="B23" s="38">
        <f t="shared" si="0"/>
        <v>0</v>
      </c>
      <c r="C23" s="38">
        <f>SUM($B$6:B23)</f>
        <v>0</v>
      </c>
      <c r="D23" s="110"/>
      <c r="E23" s="94"/>
      <c r="F23" s="97"/>
      <c r="G23" s="42"/>
      <c r="H23" s="42"/>
      <c r="I23" s="92"/>
      <c r="J23" s="92"/>
      <c r="K23" s="92"/>
      <c r="L23" s="92"/>
      <c r="M23" s="92"/>
      <c r="N23" s="43"/>
      <c r="O23" s="44"/>
      <c r="P23" s="45" t="str">
        <f t="shared" si="1"/>
        <v/>
      </c>
      <c r="Q23" s="44"/>
      <c r="R23" s="44"/>
      <c r="S23" s="45" t="str">
        <f t="shared" si="2"/>
        <v/>
      </c>
      <c r="T23" s="44"/>
      <c r="U23" s="46"/>
      <c r="V23" s="43"/>
      <c r="W23" s="44"/>
      <c r="X23" s="45" t="str">
        <f t="shared" si="3"/>
        <v/>
      </c>
      <c r="Y23" s="44"/>
      <c r="Z23" s="44"/>
      <c r="AA23" s="45" t="str">
        <f t="shared" si="4"/>
        <v/>
      </c>
      <c r="AB23" s="44"/>
      <c r="AC23" s="46"/>
      <c r="AD23" s="43"/>
      <c r="AE23" s="44"/>
      <c r="AF23" s="45" t="str">
        <f t="shared" si="5"/>
        <v/>
      </c>
      <c r="AG23" s="44"/>
      <c r="AH23" s="44"/>
      <c r="AI23" s="45" t="str">
        <f t="shared" si="6"/>
        <v/>
      </c>
      <c r="AJ23" s="44"/>
      <c r="AK23" s="46"/>
      <c r="AL23" s="146"/>
      <c r="AM23" s="147"/>
      <c r="AN23" s="147"/>
      <c r="AO23" s="54" t="str">
        <f t="shared" si="10"/>
        <v/>
      </c>
      <c r="AP23" s="140"/>
      <c r="AQ23" s="141"/>
      <c r="AR23" s="141"/>
      <c r="AS23" s="141"/>
      <c r="AT23" s="141"/>
      <c r="AU23" s="141"/>
      <c r="AV23" s="141"/>
      <c r="AW23" s="141"/>
      <c r="AY23" s="53">
        <f t="shared" si="7"/>
        <v>0</v>
      </c>
      <c r="AZ23" s="53">
        <f t="shared" si="8"/>
        <v>0</v>
      </c>
      <c r="BA23" s="53">
        <f t="shared" si="9"/>
        <v>0</v>
      </c>
    </row>
    <row r="24" spans="1:53" ht="15" customHeight="1">
      <c r="A24" s="38">
        <v>19</v>
      </c>
      <c r="B24" s="38">
        <f t="shared" si="0"/>
        <v>0</v>
      </c>
      <c r="C24" s="38">
        <f>SUM($B$6:B24)</f>
        <v>0</v>
      </c>
      <c r="D24" s="110"/>
      <c r="E24" s="94"/>
      <c r="F24" s="97"/>
      <c r="G24" s="42"/>
      <c r="H24" s="42"/>
      <c r="I24" s="92"/>
      <c r="J24" s="92"/>
      <c r="K24" s="92"/>
      <c r="L24" s="92"/>
      <c r="M24" s="92"/>
      <c r="N24" s="43"/>
      <c r="O24" s="44"/>
      <c r="P24" s="45" t="str">
        <f t="shared" si="1"/>
        <v/>
      </c>
      <c r="Q24" s="44"/>
      <c r="R24" s="44"/>
      <c r="S24" s="45" t="str">
        <f t="shared" si="2"/>
        <v/>
      </c>
      <c r="T24" s="44"/>
      <c r="U24" s="46"/>
      <c r="V24" s="43"/>
      <c r="W24" s="44"/>
      <c r="X24" s="45" t="str">
        <f t="shared" si="3"/>
        <v/>
      </c>
      <c r="Y24" s="44"/>
      <c r="Z24" s="44"/>
      <c r="AA24" s="45" t="str">
        <f t="shared" si="4"/>
        <v/>
      </c>
      <c r="AB24" s="44"/>
      <c r="AC24" s="46"/>
      <c r="AD24" s="43"/>
      <c r="AE24" s="44"/>
      <c r="AF24" s="45" t="str">
        <f t="shared" si="5"/>
        <v/>
      </c>
      <c r="AG24" s="44"/>
      <c r="AH24" s="44"/>
      <c r="AI24" s="45" t="str">
        <f t="shared" si="6"/>
        <v/>
      </c>
      <c r="AJ24" s="44"/>
      <c r="AK24" s="46"/>
      <c r="AL24" s="146"/>
      <c r="AM24" s="147"/>
      <c r="AN24" s="147"/>
      <c r="AO24" s="54" t="str">
        <f t="shared" si="10"/>
        <v/>
      </c>
      <c r="AP24" s="140"/>
      <c r="AQ24" s="141"/>
      <c r="AR24" s="141"/>
      <c r="AS24" s="141"/>
      <c r="AT24" s="141"/>
      <c r="AU24" s="141"/>
      <c r="AV24" s="141"/>
      <c r="AW24" s="141"/>
      <c r="AY24" s="53">
        <f t="shared" si="7"/>
        <v>0</v>
      </c>
      <c r="AZ24" s="53">
        <f t="shared" si="8"/>
        <v>0</v>
      </c>
      <c r="BA24" s="53">
        <f t="shared" si="9"/>
        <v>0</v>
      </c>
    </row>
    <row r="25" spans="1:53" ht="15" customHeight="1">
      <c r="A25" s="38">
        <v>20</v>
      </c>
      <c r="B25" s="38">
        <f t="shared" si="0"/>
        <v>0</v>
      </c>
      <c r="C25" s="38">
        <f>SUM($B$6:B25)</f>
        <v>0</v>
      </c>
      <c r="D25" s="110"/>
      <c r="E25" s="94"/>
      <c r="F25" s="97"/>
      <c r="G25" s="42"/>
      <c r="H25" s="42"/>
      <c r="I25" s="92"/>
      <c r="J25" s="92"/>
      <c r="K25" s="92"/>
      <c r="L25" s="92"/>
      <c r="M25" s="92"/>
      <c r="N25" s="43"/>
      <c r="O25" s="44"/>
      <c r="P25" s="45" t="str">
        <f t="shared" si="1"/>
        <v/>
      </c>
      <c r="Q25" s="44"/>
      <c r="R25" s="44"/>
      <c r="S25" s="45" t="str">
        <f t="shared" si="2"/>
        <v/>
      </c>
      <c r="T25" s="44"/>
      <c r="U25" s="46"/>
      <c r="V25" s="43"/>
      <c r="W25" s="44"/>
      <c r="X25" s="45" t="str">
        <f t="shared" si="3"/>
        <v/>
      </c>
      <c r="Y25" s="44"/>
      <c r="Z25" s="44"/>
      <c r="AA25" s="45" t="str">
        <f t="shared" si="4"/>
        <v/>
      </c>
      <c r="AB25" s="44"/>
      <c r="AC25" s="46"/>
      <c r="AD25" s="43"/>
      <c r="AE25" s="44"/>
      <c r="AF25" s="45" t="str">
        <f t="shared" si="5"/>
        <v/>
      </c>
      <c r="AG25" s="44"/>
      <c r="AH25" s="44"/>
      <c r="AI25" s="45" t="str">
        <f t="shared" si="6"/>
        <v/>
      </c>
      <c r="AJ25" s="44"/>
      <c r="AK25" s="46"/>
      <c r="AL25" s="146"/>
      <c r="AM25" s="147"/>
      <c r="AN25" s="147"/>
      <c r="AO25" s="54" t="str">
        <f t="shared" si="10"/>
        <v/>
      </c>
      <c r="AP25" s="140"/>
      <c r="AQ25" s="141"/>
      <c r="AR25" s="141"/>
      <c r="AS25" s="141"/>
      <c r="AT25" s="141"/>
      <c r="AU25" s="141"/>
      <c r="AV25" s="141"/>
      <c r="AW25" s="141"/>
      <c r="AY25" s="53">
        <f t="shared" si="7"/>
        <v>0</v>
      </c>
      <c r="AZ25" s="53">
        <f t="shared" si="8"/>
        <v>0</v>
      </c>
      <c r="BA25" s="53">
        <f t="shared" si="9"/>
        <v>0</v>
      </c>
    </row>
    <row r="26" spans="1:53" ht="15" customHeight="1">
      <c r="A26" s="38">
        <v>21</v>
      </c>
      <c r="B26" s="38">
        <f t="shared" si="0"/>
        <v>0</v>
      </c>
      <c r="C26" s="38">
        <f>SUM($B$6:B26)</f>
        <v>0</v>
      </c>
      <c r="D26" s="110"/>
      <c r="E26" s="94"/>
      <c r="F26" s="97"/>
      <c r="G26" s="42"/>
      <c r="H26" s="42"/>
      <c r="I26" s="92"/>
      <c r="J26" s="92"/>
      <c r="K26" s="92"/>
      <c r="L26" s="92"/>
      <c r="M26" s="92"/>
      <c r="N26" s="43"/>
      <c r="O26" s="44"/>
      <c r="P26" s="45" t="str">
        <f t="shared" si="1"/>
        <v/>
      </c>
      <c r="Q26" s="44"/>
      <c r="R26" s="44"/>
      <c r="S26" s="45" t="str">
        <f t="shared" si="2"/>
        <v/>
      </c>
      <c r="T26" s="44"/>
      <c r="U26" s="46"/>
      <c r="V26" s="43"/>
      <c r="W26" s="44"/>
      <c r="X26" s="45" t="str">
        <f t="shared" si="3"/>
        <v/>
      </c>
      <c r="Y26" s="44"/>
      <c r="Z26" s="44"/>
      <c r="AA26" s="45" t="str">
        <f t="shared" si="4"/>
        <v/>
      </c>
      <c r="AB26" s="44"/>
      <c r="AC26" s="46"/>
      <c r="AD26" s="43"/>
      <c r="AE26" s="44"/>
      <c r="AF26" s="45" t="str">
        <f t="shared" si="5"/>
        <v/>
      </c>
      <c r="AG26" s="44"/>
      <c r="AH26" s="44"/>
      <c r="AI26" s="45" t="str">
        <f t="shared" si="6"/>
        <v/>
      </c>
      <c r="AJ26" s="44"/>
      <c r="AK26" s="46"/>
      <c r="AL26" s="146"/>
      <c r="AM26" s="147"/>
      <c r="AN26" s="147"/>
      <c r="AO26" s="54" t="str">
        <f t="shared" si="10"/>
        <v/>
      </c>
      <c r="AP26" s="140"/>
      <c r="AQ26" s="141"/>
      <c r="AR26" s="141"/>
      <c r="AS26" s="141"/>
      <c r="AT26" s="141"/>
      <c r="AU26" s="141"/>
      <c r="AV26" s="141"/>
      <c r="AW26" s="141"/>
      <c r="AY26" s="53">
        <f t="shared" si="7"/>
        <v>0</v>
      </c>
      <c r="AZ26" s="53">
        <f t="shared" si="8"/>
        <v>0</v>
      </c>
      <c r="BA26" s="53">
        <f t="shared" si="9"/>
        <v>0</v>
      </c>
    </row>
    <row r="27" spans="1:53" ht="15" customHeight="1">
      <c r="A27" s="38">
        <v>22</v>
      </c>
      <c r="B27" s="38">
        <f t="shared" si="0"/>
        <v>0</v>
      </c>
      <c r="C27" s="38">
        <f>SUM($B$6:B27)</f>
        <v>0</v>
      </c>
      <c r="D27" s="110"/>
      <c r="E27" s="94"/>
      <c r="F27" s="97"/>
      <c r="G27" s="42"/>
      <c r="H27" s="42"/>
      <c r="I27" s="92"/>
      <c r="J27" s="92"/>
      <c r="K27" s="92"/>
      <c r="L27" s="92"/>
      <c r="M27" s="92"/>
      <c r="N27" s="43"/>
      <c r="O27" s="44"/>
      <c r="P27" s="45" t="str">
        <f t="shared" si="1"/>
        <v/>
      </c>
      <c r="Q27" s="44"/>
      <c r="R27" s="44"/>
      <c r="S27" s="45" t="str">
        <f t="shared" si="2"/>
        <v/>
      </c>
      <c r="T27" s="44"/>
      <c r="U27" s="46"/>
      <c r="V27" s="43"/>
      <c r="W27" s="44"/>
      <c r="X27" s="45" t="str">
        <f t="shared" si="3"/>
        <v/>
      </c>
      <c r="Y27" s="44"/>
      <c r="Z27" s="44"/>
      <c r="AA27" s="45" t="str">
        <f t="shared" si="4"/>
        <v/>
      </c>
      <c r="AB27" s="44"/>
      <c r="AC27" s="46"/>
      <c r="AD27" s="43"/>
      <c r="AE27" s="44"/>
      <c r="AF27" s="45" t="str">
        <f t="shared" si="5"/>
        <v/>
      </c>
      <c r="AG27" s="44"/>
      <c r="AH27" s="44"/>
      <c r="AI27" s="45" t="str">
        <f t="shared" si="6"/>
        <v/>
      </c>
      <c r="AJ27" s="44"/>
      <c r="AK27" s="46"/>
      <c r="AL27" s="146"/>
      <c r="AM27" s="147"/>
      <c r="AN27" s="147"/>
      <c r="AO27" s="54" t="str">
        <f t="shared" si="10"/>
        <v/>
      </c>
      <c r="AP27" s="140"/>
      <c r="AQ27" s="141"/>
      <c r="AR27" s="141"/>
      <c r="AS27" s="141"/>
      <c r="AT27" s="141"/>
      <c r="AU27" s="141"/>
      <c r="AV27" s="141"/>
      <c r="AW27" s="141"/>
      <c r="AY27" s="53">
        <f t="shared" si="7"/>
        <v>0</v>
      </c>
      <c r="AZ27" s="53">
        <f t="shared" si="8"/>
        <v>0</v>
      </c>
      <c r="BA27" s="53">
        <f t="shared" si="9"/>
        <v>0</v>
      </c>
    </row>
    <row r="28" spans="1:53" ht="15" customHeight="1">
      <c r="A28" s="38">
        <v>23</v>
      </c>
      <c r="B28" s="38">
        <f t="shared" si="0"/>
        <v>0</v>
      </c>
      <c r="C28" s="38">
        <f>SUM($B$6:B28)</f>
        <v>0</v>
      </c>
      <c r="D28" s="110"/>
      <c r="E28" s="94"/>
      <c r="F28" s="97"/>
      <c r="G28" s="42"/>
      <c r="H28" s="42"/>
      <c r="I28" s="92"/>
      <c r="J28" s="92"/>
      <c r="K28" s="92"/>
      <c r="L28" s="92"/>
      <c r="M28" s="92"/>
      <c r="N28" s="43"/>
      <c r="O28" s="44"/>
      <c r="P28" s="45" t="str">
        <f t="shared" si="1"/>
        <v/>
      </c>
      <c r="Q28" s="44"/>
      <c r="R28" s="44"/>
      <c r="S28" s="45" t="str">
        <f t="shared" si="2"/>
        <v/>
      </c>
      <c r="T28" s="44"/>
      <c r="U28" s="46"/>
      <c r="V28" s="43"/>
      <c r="W28" s="44"/>
      <c r="X28" s="45" t="str">
        <f t="shared" si="3"/>
        <v/>
      </c>
      <c r="Y28" s="44"/>
      <c r="Z28" s="44"/>
      <c r="AA28" s="45" t="str">
        <f t="shared" si="4"/>
        <v/>
      </c>
      <c r="AB28" s="44"/>
      <c r="AC28" s="46"/>
      <c r="AD28" s="43"/>
      <c r="AE28" s="44"/>
      <c r="AF28" s="45" t="str">
        <f t="shared" si="5"/>
        <v/>
      </c>
      <c r="AG28" s="44"/>
      <c r="AH28" s="44"/>
      <c r="AI28" s="45" t="str">
        <f t="shared" si="6"/>
        <v/>
      </c>
      <c r="AJ28" s="44"/>
      <c r="AK28" s="46"/>
      <c r="AL28" s="146"/>
      <c r="AM28" s="147"/>
      <c r="AN28" s="147"/>
      <c r="AO28" s="54" t="str">
        <f t="shared" si="10"/>
        <v/>
      </c>
      <c r="AP28" s="140"/>
      <c r="AQ28" s="141"/>
      <c r="AR28" s="141"/>
      <c r="AS28" s="141"/>
      <c r="AT28" s="141"/>
      <c r="AU28" s="141"/>
      <c r="AV28" s="141"/>
      <c r="AW28" s="141"/>
      <c r="AY28" s="53">
        <f t="shared" si="7"/>
        <v>0</v>
      </c>
      <c r="AZ28" s="53">
        <f t="shared" si="8"/>
        <v>0</v>
      </c>
      <c r="BA28" s="53">
        <f t="shared" si="9"/>
        <v>0</v>
      </c>
    </row>
    <row r="29" spans="1:53" ht="15" customHeight="1">
      <c r="A29" s="38">
        <v>24</v>
      </c>
      <c r="B29" s="38">
        <f t="shared" si="0"/>
        <v>0</v>
      </c>
      <c r="C29" s="38">
        <f>SUM($B$6:B29)</f>
        <v>0</v>
      </c>
      <c r="D29" s="110"/>
      <c r="E29" s="94"/>
      <c r="F29" s="97"/>
      <c r="G29" s="42"/>
      <c r="H29" s="42"/>
      <c r="I29" s="92"/>
      <c r="J29" s="92"/>
      <c r="K29" s="92"/>
      <c r="L29" s="92"/>
      <c r="M29" s="92"/>
      <c r="N29" s="43"/>
      <c r="O29" s="44"/>
      <c r="P29" s="45" t="str">
        <f t="shared" si="1"/>
        <v/>
      </c>
      <c r="Q29" s="44"/>
      <c r="R29" s="44"/>
      <c r="S29" s="45" t="str">
        <f t="shared" si="2"/>
        <v/>
      </c>
      <c r="T29" s="44"/>
      <c r="U29" s="46"/>
      <c r="V29" s="43"/>
      <c r="W29" s="44"/>
      <c r="X29" s="45" t="str">
        <f t="shared" si="3"/>
        <v/>
      </c>
      <c r="Y29" s="44"/>
      <c r="Z29" s="44"/>
      <c r="AA29" s="45" t="str">
        <f t="shared" si="4"/>
        <v/>
      </c>
      <c r="AB29" s="44"/>
      <c r="AC29" s="46"/>
      <c r="AD29" s="43"/>
      <c r="AE29" s="44"/>
      <c r="AF29" s="45" t="str">
        <f t="shared" si="5"/>
        <v/>
      </c>
      <c r="AG29" s="44"/>
      <c r="AH29" s="44"/>
      <c r="AI29" s="45" t="str">
        <f t="shared" si="6"/>
        <v/>
      </c>
      <c r="AJ29" s="44"/>
      <c r="AK29" s="46"/>
      <c r="AL29" s="146"/>
      <c r="AM29" s="147"/>
      <c r="AN29" s="147"/>
      <c r="AO29" s="54" t="str">
        <f t="shared" si="10"/>
        <v/>
      </c>
      <c r="AP29" s="140"/>
      <c r="AQ29" s="141"/>
      <c r="AR29" s="141"/>
      <c r="AS29" s="141"/>
      <c r="AT29" s="141"/>
      <c r="AU29" s="141"/>
      <c r="AV29" s="141"/>
      <c r="AW29" s="141"/>
      <c r="AY29" s="53">
        <f t="shared" si="7"/>
        <v>0</v>
      </c>
      <c r="AZ29" s="53">
        <f t="shared" si="8"/>
        <v>0</v>
      </c>
      <c r="BA29" s="53">
        <f t="shared" si="9"/>
        <v>0</v>
      </c>
    </row>
    <row r="30" spans="1:53" ht="15" customHeight="1">
      <c r="A30" s="38">
        <v>25</v>
      </c>
      <c r="B30" s="38">
        <f t="shared" si="0"/>
        <v>0</v>
      </c>
      <c r="C30" s="38">
        <f>SUM($B$6:B30)</f>
        <v>0</v>
      </c>
      <c r="D30" s="110"/>
      <c r="E30" s="94"/>
      <c r="F30" s="97"/>
      <c r="G30" s="42"/>
      <c r="H30" s="42"/>
      <c r="I30" s="92"/>
      <c r="J30" s="92"/>
      <c r="K30" s="92"/>
      <c r="L30" s="92"/>
      <c r="M30" s="92"/>
      <c r="N30" s="43"/>
      <c r="O30" s="44"/>
      <c r="P30" s="45" t="str">
        <f t="shared" si="1"/>
        <v/>
      </c>
      <c r="Q30" s="44"/>
      <c r="R30" s="44"/>
      <c r="S30" s="45" t="str">
        <f t="shared" si="2"/>
        <v/>
      </c>
      <c r="T30" s="44"/>
      <c r="U30" s="46"/>
      <c r="V30" s="43"/>
      <c r="W30" s="44"/>
      <c r="X30" s="45" t="str">
        <f t="shared" si="3"/>
        <v/>
      </c>
      <c r="Y30" s="44"/>
      <c r="Z30" s="44"/>
      <c r="AA30" s="45" t="str">
        <f t="shared" si="4"/>
        <v/>
      </c>
      <c r="AB30" s="44"/>
      <c r="AC30" s="46"/>
      <c r="AD30" s="43"/>
      <c r="AE30" s="44"/>
      <c r="AF30" s="45" t="str">
        <f t="shared" si="5"/>
        <v/>
      </c>
      <c r="AG30" s="44"/>
      <c r="AH30" s="44"/>
      <c r="AI30" s="45" t="str">
        <f t="shared" si="6"/>
        <v/>
      </c>
      <c r="AJ30" s="44"/>
      <c r="AK30" s="46"/>
      <c r="AL30" s="146"/>
      <c r="AM30" s="147"/>
      <c r="AN30" s="147"/>
      <c r="AO30" s="54" t="str">
        <f t="shared" si="10"/>
        <v/>
      </c>
      <c r="AP30" s="140"/>
      <c r="AQ30" s="141"/>
      <c r="AR30" s="141"/>
      <c r="AS30" s="141"/>
      <c r="AT30" s="141"/>
      <c r="AU30" s="141"/>
      <c r="AV30" s="141"/>
      <c r="AW30" s="141"/>
      <c r="AY30" s="53">
        <f t="shared" si="7"/>
        <v>0</v>
      </c>
      <c r="AZ30" s="53">
        <f t="shared" si="8"/>
        <v>0</v>
      </c>
      <c r="BA30" s="53">
        <f t="shared" si="9"/>
        <v>0</v>
      </c>
    </row>
    <row r="31" spans="1:53" ht="15" customHeight="1">
      <c r="A31" s="38">
        <v>26</v>
      </c>
      <c r="B31" s="38">
        <f t="shared" si="0"/>
        <v>0</v>
      </c>
      <c r="C31" s="38">
        <f>SUM($B$6:B31)</f>
        <v>0</v>
      </c>
      <c r="D31" s="110"/>
      <c r="E31" s="94"/>
      <c r="F31" s="97"/>
      <c r="G31" s="42"/>
      <c r="H31" s="42"/>
      <c r="I31" s="92"/>
      <c r="J31" s="92"/>
      <c r="K31" s="92"/>
      <c r="L31" s="92"/>
      <c r="M31" s="92"/>
      <c r="N31" s="43"/>
      <c r="O31" s="44"/>
      <c r="P31" s="45" t="str">
        <f t="shared" si="1"/>
        <v/>
      </c>
      <c r="Q31" s="44"/>
      <c r="R31" s="44"/>
      <c r="S31" s="45" t="str">
        <f t="shared" si="2"/>
        <v/>
      </c>
      <c r="T31" s="44"/>
      <c r="U31" s="46"/>
      <c r="V31" s="43"/>
      <c r="W31" s="44"/>
      <c r="X31" s="45" t="str">
        <f t="shared" si="3"/>
        <v/>
      </c>
      <c r="Y31" s="44"/>
      <c r="Z31" s="44"/>
      <c r="AA31" s="45" t="str">
        <f t="shared" si="4"/>
        <v/>
      </c>
      <c r="AB31" s="44"/>
      <c r="AC31" s="46"/>
      <c r="AD31" s="43"/>
      <c r="AE31" s="44"/>
      <c r="AF31" s="45" t="str">
        <f t="shared" si="5"/>
        <v/>
      </c>
      <c r="AG31" s="44"/>
      <c r="AH31" s="44"/>
      <c r="AI31" s="45" t="str">
        <f t="shared" si="6"/>
        <v/>
      </c>
      <c r="AJ31" s="44"/>
      <c r="AK31" s="46"/>
      <c r="AL31" s="146"/>
      <c r="AM31" s="147"/>
      <c r="AN31" s="147"/>
      <c r="AO31" s="54" t="str">
        <f t="shared" si="10"/>
        <v/>
      </c>
      <c r="AP31" s="140"/>
      <c r="AQ31" s="141"/>
      <c r="AR31" s="141"/>
      <c r="AS31" s="141"/>
      <c r="AT31" s="141"/>
      <c r="AU31" s="141"/>
      <c r="AV31" s="141"/>
      <c r="AW31" s="141"/>
      <c r="AY31" s="53">
        <f t="shared" si="7"/>
        <v>0</v>
      </c>
      <c r="AZ31" s="53">
        <f t="shared" si="8"/>
        <v>0</v>
      </c>
      <c r="BA31" s="53">
        <f t="shared" si="9"/>
        <v>0</v>
      </c>
    </row>
    <row r="32" spans="1:53" ht="15" customHeight="1">
      <c r="A32" s="38">
        <v>27</v>
      </c>
      <c r="B32" s="38">
        <f t="shared" si="0"/>
        <v>0</v>
      </c>
      <c r="C32" s="38">
        <f>SUM($B$6:B32)</f>
        <v>0</v>
      </c>
      <c r="D32" s="110"/>
      <c r="E32" s="94"/>
      <c r="F32" s="97"/>
      <c r="G32" s="42"/>
      <c r="H32" s="42"/>
      <c r="I32" s="92"/>
      <c r="J32" s="92"/>
      <c r="K32" s="92"/>
      <c r="L32" s="92"/>
      <c r="M32" s="92"/>
      <c r="N32" s="43"/>
      <c r="O32" s="44"/>
      <c r="P32" s="45" t="str">
        <f t="shared" si="1"/>
        <v/>
      </c>
      <c r="Q32" s="44"/>
      <c r="R32" s="44"/>
      <c r="S32" s="45" t="str">
        <f t="shared" si="2"/>
        <v/>
      </c>
      <c r="T32" s="44"/>
      <c r="U32" s="46"/>
      <c r="V32" s="43"/>
      <c r="W32" s="44"/>
      <c r="X32" s="45" t="str">
        <f t="shared" si="3"/>
        <v/>
      </c>
      <c r="Y32" s="44"/>
      <c r="Z32" s="44"/>
      <c r="AA32" s="45" t="str">
        <f t="shared" si="4"/>
        <v/>
      </c>
      <c r="AB32" s="44"/>
      <c r="AC32" s="46"/>
      <c r="AD32" s="43"/>
      <c r="AE32" s="44"/>
      <c r="AF32" s="45" t="str">
        <f t="shared" si="5"/>
        <v/>
      </c>
      <c r="AG32" s="44"/>
      <c r="AH32" s="44"/>
      <c r="AI32" s="45" t="str">
        <f t="shared" si="6"/>
        <v/>
      </c>
      <c r="AJ32" s="44"/>
      <c r="AK32" s="46"/>
      <c r="AL32" s="146"/>
      <c r="AM32" s="147"/>
      <c r="AN32" s="147"/>
      <c r="AO32" s="54" t="str">
        <f t="shared" si="10"/>
        <v/>
      </c>
      <c r="AP32" s="140"/>
      <c r="AQ32" s="141"/>
      <c r="AR32" s="141"/>
      <c r="AS32" s="141"/>
      <c r="AT32" s="141"/>
      <c r="AU32" s="141"/>
      <c r="AV32" s="141"/>
      <c r="AW32" s="141"/>
      <c r="AY32" s="53">
        <f t="shared" si="7"/>
        <v>0</v>
      </c>
      <c r="AZ32" s="53">
        <f t="shared" si="8"/>
        <v>0</v>
      </c>
      <c r="BA32" s="53">
        <f t="shared" si="9"/>
        <v>0</v>
      </c>
    </row>
    <row r="33" spans="1:53" ht="15" customHeight="1">
      <c r="A33" s="38">
        <v>28</v>
      </c>
      <c r="B33" s="38">
        <f t="shared" si="0"/>
        <v>0</v>
      </c>
      <c r="C33" s="38">
        <f>SUM($B$6:B33)</f>
        <v>0</v>
      </c>
      <c r="D33" s="110"/>
      <c r="E33" s="94"/>
      <c r="F33" s="97"/>
      <c r="G33" s="42"/>
      <c r="H33" s="42"/>
      <c r="I33" s="92"/>
      <c r="J33" s="92"/>
      <c r="K33" s="92"/>
      <c r="L33" s="92"/>
      <c r="M33" s="92"/>
      <c r="N33" s="43"/>
      <c r="O33" s="44"/>
      <c r="P33" s="45" t="str">
        <f t="shared" si="1"/>
        <v/>
      </c>
      <c r="Q33" s="44"/>
      <c r="R33" s="44"/>
      <c r="S33" s="45" t="str">
        <f t="shared" si="2"/>
        <v/>
      </c>
      <c r="T33" s="44"/>
      <c r="U33" s="46"/>
      <c r="V33" s="43"/>
      <c r="W33" s="44"/>
      <c r="X33" s="45" t="str">
        <f t="shared" si="3"/>
        <v/>
      </c>
      <c r="Y33" s="44"/>
      <c r="Z33" s="44"/>
      <c r="AA33" s="45" t="str">
        <f t="shared" si="4"/>
        <v/>
      </c>
      <c r="AB33" s="44"/>
      <c r="AC33" s="46"/>
      <c r="AD33" s="43"/>
      <c r="AE33" s="44"/>
      <c r="AF33" s="45" t="str">
        <f t="shared" si="5"/>
        <v/>
      </c>
      <c r="AG33" s="44"/>
      <c r="AH33" s="44"/>
      <c r="AI33" s="45" t="str">
        <f t="shared" si="6"/>
        <v/>
      </c>
      <c r="AJ33" s="44"/>
      <c r="AK33" s="46"/>
      <c r="AL33" s="146"/>
      <c r="AM33" s="147"/>
      <c r="AN33" s="147"/>
      <c r="AO33" s="54" t="str">
        <f t="shared" si="10"/>
        <v/>
      </c>
      <c r="AP33" s="140"/>
      <c r="AQ33" s="141"/>
      <c r="AR33" s="141"/>
      <c r="AS33" s="141"/>
      <c r="AT33" s="141"/>
      <c r="AU33" s="141"/>
      <c r="AV33" s="141"/>
      <c r="AW33" s="141"/>
      <c r="AY33" s="53">
        <f t="shared" si="7"/>
        <v>0</v>
      </c>
      <c r="AZ33" s="53">
        <f t="shared" si="8"/>
        <v>0</v>
      </c>
      <c r="BA33" s="53">
        <f t="shared" si="9"/>
        <v>0</v>
      </c>
    </row>
    <row r="34" spans="1:53" ht="15" customHeight="1">
      <c r="A34" s="38">
        <v>29</v>
      </c>
      <c r="B34" s="38">
        <f t="shared" si="0"/>
        <v>0</v>
      </c>
      <c r="C34" s="38">
        <f>SUM($B$6:B34)</f>
        <v>0</v>
      </c>
      <c r="D34" s="110"/>
      <c r="E34" s="94"/>
      <c r="F34" s="97"/>
      <c r="G34" s="42"/>
      <c r="H34" s="42"/>
      <c r="I34" s="92"/>
      <c r="J34" s="92"/>
      <c r="K34" s="92"/>
      <c r="L34" s="92"/>
      <c r="M34" s="92"/>
      <c r="N34" s="43"/>
      <c r="O34" s="44"/>
      <c r="P34" s="45" t="str">
        <f t="shared" si="1"/>
        <v/>
      </c>
      <c r="Q34" s="44"/>
      <c r="R34" s="44"/>
      <c r="S34" s="45" t="str">
        <f t="shared" si="2"/>
        <v/>
      </c>
      <c r="T34" s="44"/>
      <c r="U34" s="46"/>
      <c r="V34" s="43"/>
      <c r="W34" s="44"/>
      <c r="X34" s="45" t="str">
        <f t="shared" si="3"/>
        <v/>
      </c>
      <c r="Y34" s="44"/>
      <c r="Z34" s="44"/>
      <c r="AA34" s="45" t="str">
        <f t="shared" si="4"/>
        <v/>
      </c>
      <c r="AB34" s="44"/>
      <c r="AC34" s="46"/>
      <c r="AD34" s="43"/>
      <c r="AE34" s="44"/>
      <c r="AF34" s="45" t="str">
        <f t="shared" si="5"/>
        <v/>
      </c>
      <c r="AG34" s="44"/>
      <c r="AH34" s="44"/>
      <c r="AI34" s="45" t="str">
        <f t="shared" si="6"/>
        <v/>
      </c>
      <c r="AJ34" s="44"/>
      <c r="AK34" s="46"/>
      <c r="AL34" s="146"/>
      <c r="AM34" s="147"/>
      <c r="AN34" s="147"/>
      <c r="AO34" s="54" t="str">
        <f t="shared" si="10"/>
        <v/>
      </c>
      <c r="AP34" s="140"/>
      <c r="AQ34" s="141"/>
      <c r="AR34" s="141"/>
      <c r="AS34" s="141"/>
      <c r="AT34" s="141"/>
      <c r="AU34" s="141"/>
      <c r="AV34" s="141"/>
      <c r="AW34" s="141"/>
      <c r="AY34" s="53">
        <f t="shared" si="7"/>
        <v>0</v>
      </c>
      <c r="AZ34" s="53">
        <f t="shared" si="8"/>
        <v>0</v>
      </c>
      <c r="BA34" s="53">
        <f t="shared" si="9"/>
        <v>0</v>
      </c>
    </row>
    <row r="35" spans="1:53" ht="15" customHeight="1">
      <c r="A35" s="38">
        <v>30</v>
      </c>
      <c r="B35" s="38">
        <f t="shared" si="0"/>
        <v>0</v>
      </c>
      <c r="C35" s="38">
        <f>SUM($B$6:B35)</f>
        <v>0</v>
      </c>
      <c r="D35" s="110"/>
      <c r="E35" s="94"/>
      <c r="F35" s="97"/>
      <c r="G35" s="42"/>
      <c r="H35" s="42"/>
      <c r="I35" s="92"/>
      <c r="J35" s="92"/>
      <c r="K35" s="92"/>
      <c r="L35" s="92"/>
      <c r="M35" s="92"/>
      <c r="N35" s="43"/>
      <c r="O35" s="44"/>
      <c r="P35" s="45" t="str">
        <f t="shared" si="1"/>
        <v/>
      </c>
      <c r="Q35" s="44"/>
      <c r="R35" s="44"/>
      <c r="S35" s="45" t="str">
        <f t="shared" si="2"/>
        <v/>
      </c>
      <c r="T35" s="44"/>
      <c r="U35" s="46"/>
      <c r="V35" s="43"/>
      <c r="W35" s="44"/>
      <c r="X35" s="45" t="str">
        <f t="shared" si="3"/>
        <v/>
      </c>
      <c r="Y35" s="44"/>
      <c r="Z35" s="44"/>
      <c r="AA35" s="45" t="str">
        <f t="shared" si="4"/>
        <v/>
      </c>
      <c r="AB35" s="44"/>
      <c r="AC35" s="46"/>
      <c r="AD35" s="43"/>
      <c r="AE35" s="44"/>
      <c r="AF35" s="45" t="str">
        <f t="shared" si="5"/>
        <v/>
      </c>
      <c r="AG35" s="44"/>
      <c r="AH35" s="44"/>
      <c r="AI35" s="45" t="str">
        <f t="shared" si="6"/>
        <v/>
      </c>
      <c r="AJ35" s="44"/>
      <c r="AK35" s="46"/>
      <c r="AL35" s="146"/>
      <c r="AM35" s="147"/>
      <c r="AN35" s="147"/>
      <c r="AO35" s="54" t="str">
        <f t="shared" si="10"/>
        <v/>
      </c>
      <c r="AP35" s="140"/>
      <c r="AQ35" s="141"/>
      <c r="AR35" s="141"/>
      <c r="AS35" s="141"/>
      <c r="AT35" s="141"/>
      <c r="AU35" s="141"/>
      <c r="AV35" s="141"/>
      <c r="AW35" s="141"/>
      <c r="AY35" s="53">
        <f t="shared" si="7"/>
        <v>0</v>
      </c>
      <c r="AZ35" s="53">
        <f t="shared" si="8"/>
        <v>0</v>
      </c>
      <c r="BA35" s="53">
        <f t="shared" si="9"/>
        <v>0</v>
      </c>
    </row>
    <row r="36" spans="1:53" ht="15" customHeight="1">
      <c r="A36" s="38">
        <v>31</v>
      </c>
      <c r="B36" s="38">
        <f t="shared" si="0"/>
        <v>0</v>
      </c>
      <c r="C36" s="38">
        <f>SUM($B$6:B36)</f>
        <v>0</v>
      </c>
      <c r="D36" s="110"/>
      <c r="E36" s="94"/>
      <c r="F36" s="97"/>
      <c r="G36" s="42"/>
      <c r="H36" s="42"/>
      <c r="I36" s="92"/>
      <c r="J36" s="92"/>
      <c r="K36" s="92"/>
      <c r="L36" s="92"/>
      <c r="M36" s="92"/>
      <c r="N36" s="43"/>
      <c r="O36" s="44"/>
      <c r="P36" s="45" t="str">
        <f t="shared" si="1"/>
        <v/>
      </c>
      <c r="Q36" s="44"/>
      <c r="R36" s="44"/>
      <c r="S36" s="45" t="str">
        <f t="shared" si="2"/>
        <v/>
      </c>
      <c r="T36" s="44"/>
      <c r="U36" s="46"/>
      <c r="V36" s="43"/>
      <c r="W36" s="44"/>
      <c r="X36" s="45" t="str">
        <f t="shared" si="3"/>
        <v/>
      </c>
      <c r="Y36" s="44"/>
      <c r="Z36" s="44"/>
      <c r="AA36" s="45" t="str">
        <f t="shared" si="4"/>
        <v/>
      </c>
      <c r="AB36" s="44"/>
      <c r="AC36" s="46"/>
      <c r="AD36" s="43"/>
      <c r="AE36" s="44"/>
      <c r="AF36" s="45" t="str">
        <f t="shared" si="5"/>
        <v/>
      </c>
      <c r="AG36" s="44"/>
      <c r="AH36" s="44"/>
      <c r="AI36" s="45" t="str">
        <f t="shared" si="6"/>
        <v/>
      </c>
      <c r="AJ36" s="44"/>
      <c r="AK36" s="46"/>
      <c r="AL36" s="146"/>
      <c r="AM36" s="147"/>
      <c r="AN36" s="147"/>
      <c r="AO36" s="54" t="str">
        <f t="shared" si="10"/>
        <v/>
      </c>
      <c r="AP36" s="140"/>
      <c r="AQ36" s="141"/>
      <c r="AR36" s="141"/>
      <c r="AS36" s="141"/>
      <c r="AT36" s="141"/>
      <c r="AU36" s="141"/>
      <c r="AV36" s="141"/>
      <c r="AW36" s="141"/>
      <c r="AY36" s="53">
        <f t="shared" si="7"/>
        <v>0</v>
      </c>
      <c r="AZ36" s="53">
        <f t="shared" si="8"/>
        <v>0</v>
      </c>
      <c r="BA36" s="53">
        <f t="shared" si="9"/>
        <v>0</v>
      </c>
    </row>
    <row r="37" spans="1:53" ht="15" customHeight="1">
      <c r="A37" s="38">
        <v>32</v>
      </c>
      <c r="B37" s="38">
        <f t="shared" si="0"/>
        <v>0</v>
      </c>
      <c r="C37" s="38">
        <f>SUM($B$6:B37)</f>
        <v>0</v>
      </c>
      <c r="D37" s="110"/>
      <c r="E37" s="94"/>
      <c r="F37" s="97"/>
      <c r="G37" s="42"/>
      <c r="H37" s="42"/>
      <c r="I37" s="92"/>
      <c r="J37" s="92"/>
      <c r="K37" s="92"/>
      <c r="L37" s="92"/>
      <c r="M37" s="92"/>
      <c r="N37" s="43"/>
      <c r="O37" s="44"/>
      <c r="P37" s="45" t="str">
        <f t="shared" si="1"/>
        <v/>
      </c>
      <c r="Q37" s="44"/>
      <c r="R37" s="44"/>
      <c r="S37" s="45" t="str">
        <f t="shared" si="2"/>
        <v/>
      </c>
      <c r="T37" s="44"/>
      <c r="U37" s="46"/>
      <c r="V37" s="43"/>
      <c r="W37" s="44"/>
      <c r="X37" s="45" t="str">
        <f t="shared" si="3"/>
        <v/>
      </c>
      <c r="Y37" s="44"/>
      <c r="Z37" s="44"/>
      <c r="AA37" s="45" t="str">
        <f t="shared" si="4"/>
        <v/>
      </c>
      <c r="AB37" s="44"/>
      <c r="AC37" s="46"/>
      <c r="AD37" s="43"/>
      <c r="AE37" s="44"/>
      <c r="AF37" s="45" t="str">
        <f t="shared" si="5"/>
        <v/>
      </c>
      <c r="AG37" s="44"/>
      <c r="AH37" s="44"/>
      <c r="AI37" s="45" t="str">
        <f t="shared" si="6"/>
        <v/>
      </c>
      <c r="AJ37" s="44"/>
      <c r="AK37" s="46"/>
      <c r="AL37" s="146"/>
      <c r="AM37" s="147"/>
      <c r="AN37" s="147"/>
      <c r="AO37" s="54" t="str">
        <f t="shared" si="10"/>
        <v/>
      </c>
      <c r="AP37" s="140"/>
      <c r="AQ37" s="141"/>
      <c r="AR37" s="141"/>
      <c r="AS37" s="141"/>
      <c r="AT37" s="141"/>
      <c r="AU37" s="141"/>
      <c r="AV37" s="141"/>
      <c r="AW37" s="141"/>
      <c r="AY37" s="53">
        <f t="shared" si="7"/>
        <v>0</v>
      </c>
      <c r="AZ37" s="53">
        <f t="shared" si="8"/>
        <v>0</v>
      </c>
      <c r="BA37" s="53">
        <f t="shared" si="9"/>
        <v>0</v>
      </c>
    </row>
    <row r="38" spans="1:53" ht="15" customHeight="1">
      <c r="A38" s="38">
        <v>33</v>
      </c>
      <c r="B38" s="38">
        <f t="shared" si="0"/>
        <v>0</v>
      </c>
      <c r="C38" s="38">
        <f>SUM($B$6:B38)</f>
        <v>0</v>
      </c>
      <c r="D38" s="110"/>
      <c r="E38" s="94"/>
      <c r="F38" s="97"/>
      <c r="G38" s="42"/>
      <c r="H38" s="42"/>
      <c r="I38" s="92"/>
      <c r="J38" s="92"/>
      <c r="K38" s="92"/>
      <c r="L38" s="92"/>
      <c r="M38" s="92"/>
      <c r="N38" s="43"/>
      <c r="O38" s="44"/>
      <c r="P38" s="45" t="str">
        <f t="shared" si="1"/>
        <v/>
      </c>
      <c r="Q38" s="44"/>
      <c r="R38" s="44"/>
      <c r="S38" s="45" t="str">
        <f t="shared" si="2"/>
        <v/>
      </c>
      <c r="T38" s="44"/>
      <c r="U38" s="46"/>
      <c r="V38" s="43"/>
      <c r="W38" s="44"/>
      <c r="X38" s="45" t="str">
        <f t="shared" si="3"/>
        <v/>
      </c>
      <c r="Y38" s="44"/>
      <c r="Z38" s="44"/>
      <c r="AA38" s="45" t="str">
        <f t="shared" si="4"/>
        <v/>
      </c>
      <c r="AB38" s="44"/>
      <c r="AC38" s="46"/>
      <c r="AD38" s="43"/>
      <c r="AE38" s="44"/>
      <c r="AF38" s="45" t="str">
        <f t="shared" si="5"/>
        <v/>
      </c>
      <c r="AG38" s="44"/>
      <c r="AH38" s="44"/>
      <c r="AI38" s="45" t="str">
        <f t="shared" si="6"/>
        <v/>
      </c>
      <c r="AJ38" s="44"/>
      <c r="AK38" s="46"/>
      <c r="AL38" s="146"/>
      <c r="AM38" s="147"/>
      <c r="AN38" s="147"/>
      <c r="AO38" s="54" t="str">
        <f t="shared" si="10"/>
        <v/>
      </c>
      <c r="AP38" s="140"/>
      <c r="AQ38" s="141"/>
      <c r="AR38" s="141"/>
      <c r="AS38" s="141"/>
      <c r="AT38" s="141"/>
      <c r="AU38" s="141"/>
      <c r="AV38" s="141"/>
      <c r="AW38" s="141"/>
      <c r="AY38" s="53">
        <f t="shared" si="7"/>
        <v>0</v>
      </c>
      <c r="AZ38" s="53">
        <f t="shared" si="8"/>
        <v>0</v>
      </c>
      <c r="BA38" s="53">
        <f t="shared" si="9"/>
        <v>0</v>
      </c>
    </row>
    <row r="39" spans="1:53" ht="15" customHeight="1">
      <c r="A39" s="38">
        <v>34</v>
      </c>
      <c r="B39" s="38">
        <f t="shared" si="0"/>
        <v>0</v>
      </c>
      <c r="C39" s="38">
        <f>SUM($B$6:B39)</f>
        <v>0</v>
      </c>
      <c r="D39" s="110"/>
      <c r="E39" s="94"/>
      <c r="F39" s="97"/>
      <c r="G39" s="42"/>
      <c r="H39" s="42"/>
      <c r="I39" s="92"/>
      <c r="J39" s="92"/>
      <c r="K39" s="92"/>
      <c r="L39" s="92"/>
      <c r="M39" s="92"/>
      <c r="N39" s="43"/>
      <c r="O39" s="44"/>
      <c r="P39" s="45" t="str">
        <f t="shared" si="1"/>
        <v/>
      </c>
      <c r="Q39" s="44"/>
      <c r="R39" s="44"/>
      <c r="S39" s="45" t="str">
        <f t="shared" si="2"/>
        <v/>
      </c>
      <c r="T39" s="44"/>
      <c r="U39" s="46"/>
      <c r="V39" s="43"/>
      <c r="W39" s="44"/>
      <c r="X39" s="45" t="str">
        <f t="shared" si="3"/>
        <v/>
      </c>
      <c r="Y39" s="44"/>
      <c r="Z39" s="44"/>
      <c r="AA39" s="45" t="str">
        <f t="shared" si="4"/>
        <v/>
      </c>
      <c r="AB39" s="44"/>
      <c r="AC39" s="46"/>
      <c r="AD39" s="43"/>
      <c r="AE39" s="44"/>
      <c r="AF39" s="45" t="str">
        <f t="shared" si="5"/>
        <v/>
      </c>
      <c r="AG39" s="44"/>
      <c r="AH39" s="44"/>
      <c r="AI39" s="45" t="str">
        <f t="shared" si="6"/>
        <v/>
      </c>
      <c r="AJ39" s="44"/>
      <c r="AK39" s="46"/>
      <c r="AL39" s="146"/>
      <c r="AM39" s="147"/>
      <c r="AN39" s="147"/>
      <c r="AO39" s="54" t="str">
        <f t="shared" si="10"/>
        <v/>
      </c>
      <c r="AP39" s="140"/>
      <c r="AQ39" s="141"/>
      <c r="AR39" s="141"/>
      <c r="AS39" s="141"/>
      <c r="AT39" s="141"/>
      <c r="AU39" s="141"/>
      <c r="AV39" s="141"/>
      <c r="AW39" s="141"/>
      <c r="AY39" s="53">
        <f t="shared" si="7"/>
        <v>0</v>
      </c>
      <c r="AZ39" s="53">
        <f t="shared" si="8"/>
        <v>0</v>
      </c>
      <c r="BA39" s="53">
        <f t="shared" si="9"/>
        <v>0</v>
      </c>
    </row>
    <row r="40" spans="1:53" ht="15" customHeight="1">
      <c r="A40" s="38">
        <v>35</v>
      </c>
      <c r="B40" s="38">
        <f t="shared" si="0"/>
        <v>0</v>
      </c>
      <c r="C40" s="38">
        <f>SUM($B$6:B40)</f>
        <v>0</v>
      </c>
      <c r="D40" s="110"/>
      <c r="E40" s="94"/>
      <c r="F40" s="97"/>
      <c r="G40" s="42"/>
      <c r="H40" s="42"/>
      <c r="I40" s="92"/>
      <c r="J40" s="92"/>
      <c r="K40" s="92"/>
      <c r="L40" s="92"/>
      <c r="M40" s="92"/>
      <c r="N40" s="43"/>
      <c r="O40" s="44"/>
      <c r="P40" s="45" t="str">
        <f t="shared" si="1"/>
        <v/>
      </c>
      <c r="Q40" s="44"/>
      <c r="R40" s="44"/>
      <c r="S40" s="45" t="str">
        <f t="shared" si="2"/>
        <v/>
      </c>
      <c r="T40" s="44"/>
      <c r="U40" s="46"/>
      <c r="V40" s="43"/>
      <c r="W40" s="44"/>
      <c r="X40" s="45" t="str">
        <f t="shared" si="3"/>
        <v/>
      </c>
      <c r="Y40" s="44"/>
      <c r="Z40" s="44"/>
      <c r="AA40" s="45" t="str">
        <f t="shared" si="4"/>
        <v/>
      </c>
      <c r="AB40" s="44"/>
      <c r="AC40" s="46"/>
      <c r="AD40" s="43"/>
      <c r="AE40" s="44"/>
      <c r="AF40" s="45" t="str">
        <f t="shared" si="5"/>
        <v/>
      </c>
      <c r="AG40" s="44"/>
      <c r="AH40" s="44"/>
      <c r="AI40" s="45" t="str">
        <f t="shared" si="6"/>
        <v/>
      </c>
      <c r="AJ40" s="44"/>
      <c r="AK40" s="46"/>
      <c r="AL40" s="146"/>
      <c r="AM40" s="147"/>
      <c r="AN40" s="147"/>
      <c r="AO40" s="54" t="str">
        <f t="shared" si="10"/>
        <v/>
      </c>
      <c r="AP40" s="140"/>
      <c r="AQ40" s="141"/>
      <c r="AR40" s="141"/>
      <c r="AS40" s="141"/>
      <c r="AT40" s="141"/>
      <c r="AU40" s="141"/>
      <c r="AV40" s="141"/>
      <c r="AW40" s="141"/>
      <c r="AY40" s="53">
        <f t="shared" si="7"/>
        <v>0</v>
      </c>
      <c r="AZ40" s="53">
        <f t="shared" si="8"/>
        <v>0</v>
      </c>
      <c r="BA40" s="53">
        <f t="shared" si="9"/>
        <v>0</v>
      </c>
    </row>
    <row r="41" spans="1:53" ht="15" customHeight="1">
      <c r="A41" s="38">
        <v>36</v>
      </c>
      <c r="B41" s="38">
        <f t="shared" si="0"/>
        <v>0</v>
      </c>
      <c r="C41" s="38">
        <f>SUM($B$6:B41)</f>
        <v>0</v>
      </c>
      <c r="D41" s="110"/>
      <c r="E41" s="94"/>
      <c r="F41" s="97"/>
      <c r="G41" s="42"/>
      <c r="H41" s="42"/>
      <c r="I41" s="92"/>
      <c r="J41" s="92"/>
      <c r="K41" s="92"/>
      <c r="L41" s="92"/>
      <c r="M41" s="92"/>
      <c r="N41" s="43"/>
      <c r="O41" s="44"/>
      <c r="P41" s="45" t="str">
        <f t="shared" si="1"/>
        <v/>
      </c>
      <c r="Q41" s="44"/>
      <c r="R41" s="44"/>
      <c r="S41" s="45" t="str">
        <f t="shared" si="2"/>
        <v/>
      </c>
      <c r="T41" s="44"/>
      <c r="U41" s="46"/>
      <c r="V41" s="43"/>
      <c r="W41" s="44"/>
      <c r="X41" s="45" t="str">
        <f t="shared" si="3"/>
        <v/>
      </c>
      <c r="Y41" s="44"/>
      <c r="Z41" s="44"/>
      <c r="AA41" s="45" t="str">
        <f t="shared" si="4"/>
        <v/>
      </c>
      <c r="AB41" s="44"/>
      <c r="AC41" s="46"/>
      <c r="AD41" s="43"/>
      <c r="AE41" s="44"/>
      <c r="AF41" s="45" t="str">
        <f t="shared" si="5"/>
        <v/>
      </c>
      <c r="AG41" s="44"/>
      <c r="AH41" s="44"/>
      <c r="AI41" s="45" t="str">
        <f t="shared" si="6"/>
        <v/>
      </c>
      <c r="AJ41" s="44"/>
      <c r="AK41" s="46"/>
      <c r="AL41" s="146"/>
      <c r="AM41" s="147"/>
      <c r="AN41" s="147"/>
      <c r="AO41" s="54" t="str">
        <f t="shared" si="10"/>
        <v/>
      </c>
      <c r="AP41" s="140"/>
      <c r="AQ41" s="141"/>
      <c r="AR41" s="141"/>
      <c r="AS41" s="141"/>
      <c r="AT41" s="141"/>
      <c r="AU41" s="141"/>
      <c r="AV41" s="141"/>
      <c r="AW41" s="141"/>
      <c r="AY41" s="53">
        <f t="shared" si="7"/>
        <v>0</v>
      </c>
      <c r="AZ41" s="53">
        <f t="shared" si="8"/>
        <v>0</v>
      </c>
      <c r="BA41" s="53">
        <f t="shared" si="9"/>
        <v>0</v>
      </c>
    </row>
    <row r="42" spans="1:53" ht="15" customHeight="1">
      <c r="A42" s="38">
        <v>37</v>
      </c>
      <c r="B42" s="38">
        <f t="shared" si="0"/>
        <v>0</v>
      </c>
      <c r="C42" s="38">
        <f>SUM($B$6:B42)</f>
        <v>0</v>
      </c>
      <c r="D42" s="110"/>
      <c r="E42" s="94"/>
      <c r="F42" s="97"/>
      <c r="G42" s="42"/>
      <c r="H42" s="42"/>
      <c r="I42" s="92"/>
      <c r="J42" s="92"/>
      <c r="K42" s="92"/>
      <c r="L42" s="92"/>
      <c r="M42" s="92"/>
      <c r="N42" s="43"/>
      <c r="O42" s="44"/>
      <c r="P42" s="45" t="str">
        <f t="shared" si="1"/>
        <v/>
      </c>
      <c r="Q42" s="44"/>
      <c r="R42" s="44"/>
      <c r="S42" s="45" t="str">
        <f t="shared" si="2"/>
        <v/>
      </c>
      <c r="T42" s="44"/>
      <c r="U42" s="46"/>
      <c r="V42" s="43"/>
      <c r="W42" s="44"/>
      <c r="X42" s="45" t="str">
        <f t="shared" si="3"/>
        <v/>
      </c>
      <c r="Y42" s="44"/>
      <c r="Z42" s="44"/>
      <c r="AA42" s="45" t="str">
        <f t="shared" si="4"/>
        <v/>
      </c>
      <c r="AB42" s="44"/>
      <c r="AC42" s="46"/>
      <c r="AD42" s="43"/>
      <c r="AE42" s="44"/>
      <c r="AF42" s="45" t="str">
        <f t="shared" si="5"/>
        <v/>
      </c>
      <c r="AG42" s="44"/>
      <c r="AH42" s="44"/>
      <c r="AI42" s="45" t="str">
        <f t="shared" si="6"/>
        <v/>
      </c>
      <c r="AJ42" s="44"/>
      <c r="AK42" s="46"/>
      <c r="AL42" s="146"/>
      <c r="AM42" s="147"/>
      <c r="AN42" s="147"/>
      <c r="AO42" s="54" t="str">
        <f t="shared" si="10"/>
        <v/>
      </c>
      <c r="AP42" s="140"/>
      <c r="AQ42" s="141"/>
      <c r="AR42" s="141"/>
      <c r="AS42" s="141"/>
      <c r="AT42" s="141"/>
      <c r="AU42" s="141"/>
      <c r="AV42" s="141"/>
      <c r="AW42" s="141"/>
      <c r="AY42" s="53">
        <f t="shared" si="7"/>
        <v>0</v>
      </c>
      <c r="AZ42" s="53">
        <f t="shared" si="8"/>
        <v>0</v>
      </c>
      <c r="BA42" s="53">
        <f t="shared" si="9"/>
        <v>0</v>
      </c>
    </row>
    <row r="43" spans="1:53" ht="15" customHeight="1">
      <c r="A43" s="38">
        <v>38</v>
      </c>
      <c r="B43" s="38">
        <f t="shared" si="0"/>
        <v>0</v>
      </c>
      <c r="C43" s="38">
        <f>SUM($B$6:B43)</f>
        <v>0</v>
      </c>
      <c r="D43" s="110"/>
      <c r="E43" s="94"/>
      <c r="F43" s="97"/>
      <c r="G43" s="42"/>
      <c r="H43" s="42"/>
      <c r="I43" s="92"/>
      <c r="J43" s="92"/>
      <c r="K43" s="92"/>
      <c r="L43" s="92"/>
      <c r="M43" s="92"/>
      <c r="N43" s="43"/>
      <c r="O43" s="44"/>
      <c r="P43" s="45" t="str">
        <f t="shared" si="1"/>
        <v/>
      </c>
      <c r="Q43" s="44"/>
      <c r="R43" s="44"/>
      <c r="S43" s="45" t="str">
        <f t="shared" si="2"/>
        <v/>
      </c>
      <c r="T43" s="44"/>
      <c r="U43" s="46"/>
      <c r="V43" s="43"/>
      <c r="W43" s="44"/>
      <c r="X43" s="45" t="str">
        <f t="shared" si="3"/>
        <v/>
      </c>
      <c r="Y43" s="44"/>
      <c r="Z43" s="44"/>
      <c r="AA43" s="45" t="str">
        <f t="shared" si="4"/>
        <v/>
      </c>
      <c r="AB43" s="44"/>
      <c r="AC43" s="46"/>
      <c r="AD43" s="43"/>
      <c r="AE43" s="44"/>
      <c r="AF43" s="45" t="str">
        <f t="shared" si="5"/>
        <v/>
      </c>
      <c r="AG43" s="44"/>
      <c r="AH43" s="44"/>
      <c r="AI43" s="45" t="str">
        <f t="shared" si="6"/>
        <v/>
      </c>
      <c r="AJ43" s="44"/>
      <c r="AK43" s="46"/>
      <c r="AL43" s="146"/>
      <c r="AM43" s="147"/>
      <c r="AN43" s="147"/>
      <c r="AO43" s="54" t="str">
        <f t="shared" si="10"/>
        <v/>
      </c>
      <c r="AP43" s="140"/>
      <c r="AQ43" s="141"/>
      <c r="AR43" s="141"/>
      <c r="AS43" s="141"/>
      <c r="AT43" s="141"/>
      <c r="AU43" s="141"/>
      <c r="AV43" s="141"/>
      <c r="AW43" s="141"/>
      <c r="AY43" s="53">
        <f t="shared" si="7"/>
        <v>0</v>
      </c>
      <c r="AZ43" s="53">
        <f t="shared" si="8"/>
        <v>0</v>
      </c>
      <c r="BA43" s="53">
        <f t="shared" si="9"/>
        <v>0</v>
      </c>
    </row>
    <row r="44" spans="1:53" ht="15" customHeight="1">
      <c r="A44" s="38">
        <v>39</v>
      </c>
      <c r="B44" s="38">
        <f t="shared" si="0"/>
        <v>0</v>
      </c>
      <c r="C44" s="38">
        <f>SUM($B$6:B44)</f>
        <v>0</v>
      </c>
      <c r="D44" s="110"/>
      <c r="E44" s="94"/>
      <c r="F44" s="97"/>
      <c r="G44" s="42"/>
      <c r="H44" s="42"/>
      <c r="I44" s="92"/>
      <c r="J44" s="92"/>
      <c r="K44" s="92"/>
      <c r="L44" s="92"/>
      <c r="M44" s="92"/>
      <c r="N44" s="43"/>
      <c r="O44" s="44"/>
      <c r="P44" s="45" t="str">
        <f t="shared" si="1"/>
        <v/>
      </c>
      <c r="Q44" s="44"/>
      <c r="R44" s="44"/>
      <c r="S44" s="45" t="str">
        <f t="shared" si="2"/>
        <v/>
      </c>
      <c r="T44" s="44"/>
      <c r="U44" s="46"/>
      <c r="V44" s="43"/>
      <c r="W44" s="44"/>
      <c r="X44" s="45" t="str">
        <f t="shared" si="3"/>
        <v/>
      </c>
      <c r="Y44" s="44"/>
      <c r="Z44" s="44"/>
      <c r="AA44" s="45" t="str">
        <f t="shared" si="4"/>
        <v/>
      </c>
      <c r="AB44" s="44"/>
      <c r="AC44" s="46"/>
      <c r="AD44" s="43"/>
      <c r="AE44" s="44"/>
      <c r="AF44" s="45" t="str">
        <f t="shared" si="5"/>
        <v/>
      </c>
      <c r="AG44" s="44"/>
      <c r="AH44" s="44"/>
      <c r="AI44" s="45" t="str">
        <f t="shared" si="6"/>
        <v/>
      </c>
      <c r="AJ44" s="44"/>
      <c r="AK44" s="46"/>
      <c r="AL44" s="146"/>
      <c r="AM44" s="147"/>
      <c r="AN44" s="147"/>
      <c r="AO44" s="54" t="str">
        <f t="shared" si="10"/>
        <v/>
      </c>
      <c r="AP44" s="140"/>
      <c r="AQ44" s="141"/>
      <c r="AR44" s="141"/>
      <c r="AS44" s="141"/>
      <c r="AT44" s="141"/>
      <c r="AU44" s="141"/>
      <c r="AV44" s="141"/>
      <c r="AW44" s="141"/>
      <c r="AY44" s="53">
        <f t="shared" si="7"/>
        <v>0</v>
      </c>
      <c r="AZ44" s="53">
        <f t="shared" si="8"/>
        <v>0</v>
      </c>
      <c r="BA44" s="53">
        <f t="shared" si="9"/>
        <v>0</v>
      </c>
    </row>
    <row r="45" spans="1:53" ht="15" customHeight="1" thickBot="1">
      <c r="A45" s="38">
        <v>40</v>
      </c>
      <c r="B45" s="38">
        <f t="shared" si="0"/>
        <v>0</v>
      </c>
      <c r="C45" s="38">
        <f>SUM($B$6:B45)</f>
        <v>0</v>
      </c>
      <c r="D45" s="112"/>
      <c r="E45" s="95"/>
      <c r="F45" s="113"/>
      <c r="G45" s="55"/>
      <c r="H45" s="55"/>
      <c r="I45" s="92"/>
      <c r="J45" s="92"/>
      <c r="K45" s="93"/>
      <c r="L45" s="93"/>
      <c r="M45" s="93"/>
      <c r="N45" s="56"/>
      <c r="O45" s="57"/>
      <c r="P45" s="58" t="str">
        <f t="shared" si="1"/>
        <v/>
      </c>
      <c r="Q45" s="57"/>
      <c r="R45" s="57"/>
      <c r="S45" s="58" t="str">
        <f t="shared" si="2"/>
        <v/>
      </c>
      <c r="T45" s="57"/>
      <c r="U45" s="59"/>
      <c r="V45" s="56"/>
      <c r="W45" s="57"/>
      <c r="X45" s="58" t="str">
        <f t="shared" si="3"/>
        <v/>
      </c>
      <c r="Y45" s="57"/>
      <c r="Z45" s="57"/>
      <c r="AA45" s="58" t="str">
        <f t="shared" si="4"/>
        <v/>
      </c>
      <c r="AB45" s="57"/>
      <c r="AC45" s="59"/>
      <c r="AD45" s="56"/>
      <c r="AE45" s="57"/>
      <c r="AF45" s="58" t="str">
        <f t="shared" si="5"/>
        <v/>
      </c>
      <c r="AG45" s="57"/>
      <c r="AH45" s="57"/>
      <c r="AI45" s="58" t="str">
        <f t="shared" si="6"/>
        <v/>
      </c>
      <c r="AJ45" s="57"/>
      <c r="AK45" s="59"/>
      <c r="AL45" s="148"/>
      <c r="AM45" s="149"/>
      <c r="AN45" s="149"/>
      <c r="AO45" s="60" t="str">
        <f t="shared" si="10"/>
        <v/>
      </c>
      <c r="AP45" s="142"/>
      <c r="AQ45" s="143"/>
      <c r="AR45" s="143"/>
      <c r="AS45" s="143"/>
      <c r="AT45" s="143"/>
      <c r="AU45" s="143"/>
      <c r="AV45" s="143"/>
      <c r="AW45" s="143"/>
      <c r="AY45" s="53">
        <f t="shared" si="7"/>
        <v>0</v>
      </c>
      <c r="AZ45" s="53">
        <f t="shared" si="8"/>
        <v>0</v>
      </c>
      <c r="BA45" s="53">
        <f t="shared" si="9"/>
        <v>0</v>
      </c>
    </row>
    <row r="46" spans="1:53">
      <c r="F46" s="61"/>
    </row>
  </sheetData>
  <sheetProtection sheet="1" selectLockedCells="1"/>
  <mergeCells count="59">
    <mergeCell ref="F4:F5"/>
    <mergeCell ref="D4:D5"/>
    <mergeCell ref="I4:M4"/>
    <mergeCell ref="E4:E5"/>
    <mergeCell ref="AL5:AO5"/>
    <mergeCell ref="N5:U5"/>
    <mergeCell ref="V5:AC5"/>
    <mergeCell ref="AD5:AK5"/>
    <mergeCell ref="H4:H5"/>
    <mergeCell ref="G4:G5"/>
    <mergeCell ref="AL16:AN16"/>
    <mergeCell ref="AL17:AN17"/>
    <mergeCell ref="AL18:AN18"/>
    <mergeCell ref="AL19:AN19"/>
    <mergeCell ref="AL20:AN20"/>
    <mergeCell ref="AL11:AN11"/>
    <mergeCell ref="AL12:AN12"/>
    <mergeCell ref="AL13:AN13"/>
    <mergeCell ref="AL14:AN14"/>
    <mergeCell ref="AL15:AN15"/>
    <mergeCell ref="AL6:AN6"/>
    <mergeCell ref="AL7:AN7"/>
    <mergeCell ref="AL8:AN8"/>
    <mergeCell ref="AL9:AN9"/>
    <mergeCell ref="AL10:AN10"/>
    <mergeCell ref="AL21:AN21"/>
    <mergeCell ref="AL22:AN22"/>
    <mergeCell ref="AL23:AN23"/>
    <mergeCell ref="AL30:AN30"/>
    <mergeCell ref="AL31:AN31"/>
    <mergeCell ref="AL29:AN29"/>
    <mergeCell ref="AL32:AN32"/>
    <mergeCell ref="AL33:AN33"/>
    <mergeCell ref="AL24:AN24"/>
    <mergeCell ref="AL25:AN25"/>
    <mergeCell ref="AL26:AN26"/>
    <mergeCell ref="AL27:AN27"/>
    <mergeCell ref="AL28:AN28"/>
    <mergeCell ref="AL34:AN34"/>
    <mergeCell ref="AL35:AN35"/>
    <mergeCell ref="AL36:AN36"/>
    <mergeCell ref="AL37:AN37"/>
    <mergeCell ref="AL38:AN38"/>
    <mergeCell ref="AP5:AW5"/>
    <mergeCell ref="N4:AW4"/>
    <mergeCell ref="D2:AW2"/>
    <mergeCell ref="M3:AW3"/>
    <mergeCell ref="AP9:AW45"/>
    <mergeCell ref="E3:G3"/>
    <mergeCell ref="H3:I3"/>
    <mergeCell ref="J3:L3"/>
    <mergeCell ref="AL44:AN44"/>
    <mergeCell ref="AL45:AN45"/>
    <mergeCell ref="AP7:AW7"/>
    <mergeCell ref="AL39:AN39"/>
    <mergeCell ref="AL40:AN40"/>
    <mergeCell ref="AL41:AN41"/>
    <mergeCell ref="AL42:AN42"/>
    <mergeCell ref="AL43:AN43"/>
  </mergeCells>
  <phoneticPr fontId="3"/>
  <dataValidations xWindow="403" yWindow="173" count="7">
    <dataValidation type="list" allowBlank="1" showInputMessage="1" showErrorMessage="1" sqref="I46:M46" xr:uid="{00000000-0002-0000-0200-000000000000}">
      <formula1>$O$5:$O$25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 xr:uid="{00000000-0002-0000-0200-000001000000}"/>
    <dataValidation type="custom" imeMode="halfAlpha" allowBlank="1" showInputMessage="1" showErrorMessage="1" errorTitle="入力エラー" error="ナンバーは、半角文字で入力してください。" sqref="D6:D45" xr:uid="{00000000-0002-0000-0200-000002000000}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N6:O45 Q6:R45 Y6:Z45 AG6:AH45 T6:W45 AB6:AE45 AS8:AT8 AV8:AW8 AP6:AQ6 AO6:AO45 AP8:AQ8 AS6:AT6 AV6:AW6 AJ6:AK45" xr:uid="{00000000-0002-0000-0200-000003000000}">
      <formula1>1</formula1>
    </dataValidation>
    <dataValidation imeMode="halfAlpha" allowBlank="1" showInputMessage="1" showErrorMessage="1" sqref="AR6 P6:P45 AA6:AA45 AF6:AF45 X6:X45 AI6:AI45 AU8 AR8 AU6 S6:S45" xr:uid="{00000000-0002-0000-0200-000004000000}"/>
    <dataValidation imeMode="halfKatakana" allowBlank="1" showInputMessage="1" showErrorMessage="1" sqref="F6:F45" xr:uid="{00000000-0002-0000-0200-000005000000}"/>
    <dataValidation imeMode="hiragana" allowBlank="1" showInputMessage="1" showErrorMessage="1" sqref="E6:E45" xr:uid="{00000000-0002-0000-0200-000006000000}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78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3">
        <x14:dataValidation type="list" allowBlank="1" showInputMessage="1" showErrorMessage="1" xr:uid="{00000000-0002-0000-0200-000007000000}">
          <x14:formula1>
            <xm:f>初期設定!$D$4:$D$5</xm:f>
          </x14:formula1>
          <xm:sqref>L6:M45</xm:sqref>
        </x14:dataValidation>
        <x14:dataValidation type="list" allowBlank="1" showInputMessage="1" showErrorMessage="1" xr:uid="{00000000-0002-0000-0200-000008000000}">
          <x14:formula1>
            <xm:f>初期設定!$A$4:$A$6</xm:f>
          </x14:formula1>
          <xm:sqref>G6:G45</xm:sqref>
        </x14:dataValidation>
        <x14:dataValidation type="list" allowBlank="1" showInputMessage="1" showErrorMessage="1" xr:uid="{00000000-0002-0000-0200-000009000000}">
          <x14:formula1>
            <xm:f>初期設定!$B$4:$B$23</xm:f>
          </x14:formula1>
          <xm:sqref>I6:K45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BD41"/>
  <sheetViews>
    <sheetView view="pageBreakPreview" topLeftCell="A22" zoomScaleNormal="100" zoomScaleSheetLayoutView="100" workbookViewId="0">
      <selection activeCell="BA35" sqref="BA35"/>
    </sheetView>
  </sheetViews>
  <sheetFormatPr defaultColWidth="0" defaultRowHeight="13.2" zeroHeight="1"/>
  <cols>
    <col min="1" max="1" width="3.109375" style="74" customWidth="1"/>
    <col min="2" max="2" width="3.77734375" style="74" customWidth="1"/>
    <col min="3" max="14" width="3.44140625" style="74" customWidth="1"/>
    <col min="15" max="15" width="3.77734375" style="74" customWidth="1"/>
    <col min="16" max="22" width="3.21875" style="74" customWidth="1"/>
    <col min="23" max="52" width="3.77734375" style="74" customWidth="1"/>
    <col min="53" max="53" width="4.77734375" style="74" customWidth="1"/>
    <col min="54" max="16384" width="4.77734375" style="74" hidden="1"/>
  </cols>
  <sheetData>
    <row r="1" spans="1:56" ht="18" customHeight="1">
      <c r="B1" s="194" t="str">
        <f>基本入力!$B$1</f>
        <v>第77回高体連オホーツク支部陸上競技選手権大会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75" t="s">
        <v>23</v>
      </c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 t="s">
        <v>27</v>
      </c>
      <c r="AW1" s="76"/>
      <c r="AX1" s="76"/>
      <c r="AY1" s="76"/>
      <c r="AZ1" s="77"/>
    </row>
    <row r="2" spans="1:56" ht="22.5" customHeight="1">
      <c r="B2" s="217" t="s">
        <v>14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9"/>
    </row>
    <row r="3" spans="1:56" ht="18" customHeight="1">
      <c r="B3" s="197" t="s">
        <v>0</v>
      </c>
      <c r="C3" s="210" t="str">
        <f>IF(基本入力!B2="","",基本入力!B2)</f>
        <v/>
      </c>
      <c r="D3" s="211"/>
      <c r="E3" s="211"/>
      <c r="F3" s="211"/>
      <c r="G3" s="211"/>
      <c r="H3" s="211"/>
      <c r="I3" s="211"/>
      <c r="J3" s="211"/>
      <c r="K3" s="211"/>
      <c r="L3" s="211"/>
      <c r="M3" s="198" t="s">
        <v>251</v>
      </c>
      <c r="N3" s="216" t="s">
        <v>250</v>
      </c>
      <c r="O3" s="216"/>
      <c r="P3" s="216"/>
      <c r="Q3" s="216"/>
      <c r="R3" s="216"/>
      <c r="S3" s="216"/>
      <c r="T3" s="216"/>
      <c r="U3" s="216"/>
      <c r="V3" s="216" t="s">
        <v>248</v>
      </c>
      <c r="W3" s="216"/>
      <c r="X3" s="216"/>
      <c r="Y3" s="216"/>
      <c r="Z3" s="216"/>
      <c r="AA3" s="216" t="s">
        <v>249</v>
      </c>
      <c r="AB3" s="216"/>
      <c r="AC3" s="216"/>
      <c r="AD3" s="216"/>
      <c r="AE3" s="216"/>
      <c r="AF3" s="201" t="s">
        <v>247</v>
      </c>
      <c r="AG3" s="202"/>
      <c r="AH3" s="202"/>
      <c r="AI3" s="202"/>
      <c r="AJ3" s="203"/>
      <c r="AK3" s="245" t="str">
        <f>IF(基本入力!B7="","",基本入力!B7)</f>
        <v/>
      </c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36" t="s">
        <v>253</v>
      </c>
      <c r="AX3" s="236"/>
      <c r="AY3" s="236"/>
      <c r="AZ3" s="237"/>
    </row>
    <row r="4" spans="1:56" ht="18" customHeight="1">
      <c r="B4" s="197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198"/>
      <c r="N4" s="193" t="str">
        <f>IF(基本入力!B4="","",基本入力!B4)</f>
        <v/>
      </c>
      <c r="O4" s="193"/>
      <c r="P4" s="193"/>
      <c r="Q4" s="193"/>
      <c r="R4" s="193"/>
      <c r="S4" s="193"/>
      <c r="T4" s="193"/>
      <c r="U4" s="193"/>
      <c r="V4" s="216" t="str">
        <f>IF(基本入力!B5="","",基本入力!B5)</f>
        <v/>
      </c>
      <c r="W4" s="216"/>
      <c r="X4" s="216"/>
      <c r="Y4" s="216"/>
      <c r="Z4" s="216"/>
      <c r="AA4" s="216" t="str">
        <f>IF(基本入力!B6="","",基本入力!B6)</f>
        <v/>
      </c>
      <c r="AB4" s="216"/>
      <c r="AC4" s="216"/>
      <c r="AD4" s="216"/>
      <c r="AE4" s="216"/>
      <c r="AF4" s="204"/>
      <c r="AG4" s="205"/>
      <c r="AH4" s="205"/>
      <c r="AI4" s="205"/>
      <c r="AJ4" s="206"/>
      <c r="AK4" s="247" t="str">
        <f>IF(基本入力!B8="","",基本入力!B8)</f>
        <v/>
      </c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36">
        <f>'男子一覧 (2)'!BD35</f>
        <v>0</v>
      </c>
      <c r="AX4" s="236"/>
      <c r="AY4" s="236"/>
      <c r="AZ4" s="124" t="s">
        <v>254</v>
      </c>
    </row>
    <row r="5" spans="1:56" ht="18" customHeight="1">
      <c r="B5" s="197"/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198"/>
      <c r="N5" s="193" t="str">
        <f>IF(基本入力!C4="","",基本入力!C4)</f>
        <v/>
      </c>
      <c r="O5" s="193"/>
      <c r="P5" s="193"/>
      <c r="Q5" s="193"/>
      <c r="R5" s="193"/>
      <c r="S5" s="193"/>
      <c r="T5" s="193"/>
      <c r="U5" s="193"/>
      <c r="V5" s="216" t="str">
        <f>IF(基本入力!C5="","",基本入力!C5)</f>
        <v/>
      </c>
      <c r="W5" s="216"/>
      <c r="X5" s="216"/>
      <c r="Y5" s="216"/>
      <c r="Z5" s="216"/>
      <c r="AA5" s="216" t="str">
        <f>IF(基本入力!C6="","",基本入力!C6)</f>
        <v/>
      </c>
      <c r="AB5" s="216"/>
      <c r="AC5" s="216"/>
      <c r="AD5" s="216"/>
      <c r="AE5" s="216"/>
      <c r="AF5" s="204"/>
      <c r="AG5" s="205"/>
      <c r="AH5" s="205"/>
      <c r="AI5" s="205"/>
      <c r="AJ5" s="206"/>
      <c r="AK5" s="247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38">
        <f>'男子一覧 (2)'!BD35*基本入力!B12</f>
        <v>0</v>
      </c>
      <c r="AX5" s="238"/>
      <c r="AY5" s="238"/>
      <c r="AZ5" s="237" t="s">
        <v>255</v>
      </c>
    </row>
    <row r="6" spans="1:56" ht="18" customHeight="1">
      <c r="B6" s="197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198"/>
      <c r="N6" s="193" t="str">
        <f>IF(基本入力!D4="","",基本入力!D4)</f>
        <v/>
      </c>
      <c r="O6" s="193"/>
      <c r="P6" s="193"/>
      <c r="Q6" s="193"/>
      <c r="R6" s="193"/>
      <c r="S6" s="193"/>
      <c r="T6" s="193"/>
      <c r="U6" s="193"/>
      <c r="V6" s="216" t="str">
        <f>IF(基本入力!D5="","",基本入力!D5)</f>
        <v/>
      </c>
      <c r="W6" s="216"/>
      <c r="X6" s="216"/>
      <c r="Y6" s="216"/>
      <c r="Z6" s="216"/>
      <c r="AA6" s="216" t="str">
        <f>IF(基本入力!D6="","",基本入力!D6)</f>
        <v/>
      </c>
      <c r="AB6" s="216"/>
      <c r="AC6" s="216"/>
      <c r="AD6" s="216"/>
      <c r="AE6" s="216"/>
      <c r="AF6" s="207"/>
      <c r="AG6" s="208"/>
      <c r="AH6" s="208"/>
      <c r="AI6" s="208"/>
      <c r="AJ6" s="209"/>
      <c r="AK6" s="243" t="str">
        <f>IF(基本入力!B9="","",基本入力!B9)</f>
        <v/>
      </c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38"/>
      <c r="AX6" s="238"/>
      <c r="AY6" s="238"/>
      <c r="AZ6" s="237"/>
    </row>
    <row r="7" spans="1:56" ht="12" customHeight="1">
      <c r="B7" s="182" t="s">
        <v>252</v>
      </c>
      <c r="C7" s="183"/>
      <c r="D7" s="183"/>
      <c r="E7" s="186" t="s">
        <v>199</v>
      </c>
      <c r="F7" s="186"/>
      <c r="G7" s="186"/>
      <c r="H7" s="186"/>
      <c r="I7" s="186"/>
      <c r="J7" s="186"/>
      <c r="K7" s="186"/>
      <c r="L7" s="186"/>
      <c r="M7" s="186"/>
      <c r="N7" s="199" t="s">
        <v>200</v>
      </c>
      <c r="O7" s="199"/>
      <c r="P7" s="199"/>
      <c r="Q7" s="199"/>
      <c r="R7" s="199"/>
      <c r="S7" s="199"/>
      <c r="T7" s="199"/>
      <c r="U7" s="199"/>
      <c r="V7" s="199"/>
      <c r="W7" s="188" t="s">
        <v>1</v>
      </c>
      <c r="X7" s="189"/>
      <c r="Y7" s="199" t="s">
        <v>2</v>
      </c>
      <c r="Z7" s="199"/>
      <c r="AA7" s="199"/>
      <c r="AB7" s="199"/>
      <c r="AC7" s="199"/>
      <c r="AD7" s="199"/>
      <c r="AE7" s="176" t="s">
        <v>13</v>
      </c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8"/>
      <c r="AX7" s="240" t="s">
        <v>134</v>
      </c>
      <c r="AY7" s="198" t="s">
        <v>204</v>
      </c>
      <c r="AZ7" s="173" t="s">
        <v>205</v>
      </c>
    </row>
    <row r="8" spans="1:56" ht="12" customHeight="1">
      <c r="B8" s="182"/>
      <c r="C8" s="183"/>
      <c r="D8" s="183"/>
      <c r="E8" s="186"/>
      <c r="F8" s="186"/>
      <c r="G8" s="186"/>
      <c r="H8" s="186"/>
      <c r="I8" s="186"/>
      <c r="J8" s="186"/>
      <c r="K8" s="186"/>
      <c r="L8" s="186"/>
      <c r="M8" s="186"/>
      <c r="N8" s="199"/>
      <c r="O8" s="199"/>
      <c r="P8" s="199"/>
      <c r="Q8" s="199"/>
      <c r="R8" s="199"/>
      <c r="S8" s="199"/>
      <c r="T8" s="199"/>
      <c r="U8" s="199"/>
      <c r="V8" s="199"/>
      <c r="W8" s="190"/>
      <c r="X8" s="191"/>
      <c r="Y8" s="199"/>
      <c r="Z8" s="199"/>
      <c r="AA8" s="199"/>
      <c r="AB8" s="199"/>
      <c r="AC8" s="199"/>
      <c r="AD8" s="199"/>
      <c r="AE8" s="179" t="s">
        <v>3</v>
      </c>
      <c r="AF8" s="179" t="s">
        <v>146</v>
      </c>
      <c r="AG8" s="179" t="s">
        <v>147</v>
      </c>
      <c r="AH8" s="179" t="s">
        <v>144</v>
      </c>
      <c r="AI8" s="179" t="s">
        <v>148</v>
      </c>
      <c r="AJ8" s="179" t="s">
        <v>149</v>
      </c>
      <c r="AK8" s="179" t="s">
        <v>206</v>
      </c>
      <c r="AL8" s="179" t="s">
        <v>166</v>
      </c>
      <c r="AM8" s="179" t="s">
        <v>207</v>
      </c>
      <c r="AN8" s="179" t="s">
        <v>246</v>
      </c>
      <c r="AO8" s="179" t="s">
        <v>4</v>
      </c>
      <c r="AP8" s="179" t="s">
        <v>5</v>
      </c>
      <c r="AQ8" s="179" t="s">
        <v>6</v>
      </c>
      <c r="AR8" s="179" t="s">
        <v>7</v>
      </c>
      <c r="AS8" s="179" t="s">
        <v>8</v>
      </c>
      <c r="AT8" s="179" t="s">
        <v>9</v>
      </c>
      <c r="AU8" s="179" t="s">
        <v>10</v>
      </c>
      <c r="AV8" s="179" t="s">
        <v>11</v>
      </c>
      <c r="AW8" s="179" t="s">
        <v>12</v>
      </c>
      <c r="AX8" s="241"/>
      <c r="AY8" s="198"/>
      <c r="AZ8" s="173"/>
    </row>
    <row r="9" spans="1:56" ht="12" customHeight="1">
      <c r="B9" s="182"/>
      <c r="C9" s="183"/>
      <c r="D9" s="183"/>
      <c r="E9" s="186"/>
      <c r="F9" s="186"/>
      <c r="G9" s="186"/>
      <c r="H9" s="186"/>
      <c r="I9" s="186"/>
      <c r="J9" s="186"/>
      <c r="K9" s="186"/>
      <c r="L9" s="186"/>
      <c r="M9" s="186"/>
      <c r="N9" s="199"/>
      <c r="O9" s="199"/>
      <c r="P9" s="199"/>
      <c r="Q9" s="199"/>
      <c r="R9" s="199"/>
      <c r="S9" s="199"/>
      <c r="T9" s="199"/>
      <c r="U9" s="199"/>
      <c r="V9" s="199"/>
      <c r="W9" s="190"/>
      <c r="X9" s="191"/>
      <c r="Y9" s="199"/>
      <c r="Z9" s="199"/>
      <c r="AA9" s="199"/>
      <c r="AB9" s="199"/>
      <c r="AC9" s="199"/>
      <c r="AD9" s="19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241"/>
      <c r="AY9" s="198"/>
      <c r="AZ9" s="173"/>
    </row>
    <row r="10" spans="1:56" ht="12" customHeight="1">
      <c r="B10" s="182"/>
      <c r="C10" s="183"/>
      <c r="D10" s="183"/>
      <c r="E10" s="186"/>
      <c r="F10" s="186"/>
      <c r="G10" s="186"/>
      <c r="H10" s="186"/>
      <c r="I10" s="186"/>
      <c r="J10" s="186"/>
      <c r="K10" s="186"/>
      <c r="L10" s="186"/>
      <c r="M10" s="186"/>
      <c r="N10" s="199"/>
      <c r="O10" s="199"/>
      <c r="P10" s="199"/>
      <c r="Q10" s="199"/>
      <c r="R10" s="199"/>
      <c r="S10" s="199"/>
      <c r="T10" s="199"/>
      <c r="U10" s="199"/>
      <c r="V10" s="199"/>
      <c r="W10" s="190"/>
      <c r="X10" s="191"/>
      <c r="Y10" s="199"/>
      <c r="Z10" s="199"/>
      <c r="AA10" s="199"/>
      <c r="AB10" s="199"/>
      <c r="AC10" s="199"/>
      <c r="AD10" s="19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241"/>
      <c r="AY10" s="198"/>
      <c r="AZ10" s="173"/>
    </row>
    <row r="11" spans="1:56" ht="12" customHeight="1">
      <c r="B11" s="182"/>
      <c r="C11" s="183"/>
      <c r="D11" s="183"/>
      <c r="E11" s="186"/>
      <c r="F11" s="186"/>
      <c r="G11" s="186"/>
      <c r="H11" s="186"/>
      <c r="I11" s="186"/>
      <c r="J11" s="186"/>
      <c r="K11" s="186"/>
      <c r="L11" s="186"/>
      <c r="M11" s="186"/>
      <c r="N11" s="199"/>
      <c r="O11" s="199"/>
      <c r="P11" s="199"/>
      <c r="Q11" s="199"/>
      <c r="R11" s="199"/>
      <c r="S11" s="199"/>
      <c r="T11" s="199"/>
      <c r="U11" s="199"/>
      <c r="V11" s="199"/>
      <c r="W11" s="190"/>
      <c r="X11" s="191"/>
      <c r="Y11" s="199"/>
      <c r="Z11" s="199"/>
      <c r="AA11" s="199"/>
      <c r="AB11" s="199"/>
      <c r="AC11" s="199"/>
      <c r="AD11" s="19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241"/>
      <c r="AY11" s="198"/>
      <c r="AZ11" s="173"/>
    </row>
    <row r="12" spans="1:56" ht="12" customHeight="1">
      <c r="B12" s="182"/>
      <c r="C12" s="183"/>
      <c r="D12" s="183"/>
      <c r="E12" s="186"/>
      <c r="F12" s="186"/>
      <c r="G12" s="186"/>
      <c r="H12" s="186"/>
      <c r="I12" s="186"/>
      <c r="J12" s="186"/>
      <c r="K12" s="186"/>
      <c r="L12" s="186"/>
      <c r="M12" s="186"/>
      <c r="N12" s="199"/>
      <c r="O12" s="199"/>
      <c r="P12" s="199"/>
      <c r="Q12" s="199"/>
      <c r="R12" s="199"/>
      <c r="S12" s="199"/>
      <c r="T12" s="199"/>
      <c r="U12" s="199"/>
      <c r="V12" s="199"/>
      <c r="W12" s="190"/>
      <c r="X12" s="191"/>
      <c r="Y12" s="199"/>
      <c r="Z12" s="199"/>
      <c r="AA12" s="199"/>
      <c r="AB12" s="199"/>
      <c r="AC12" s="199"/>
      <c r="AD12" s="19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241"/>
      <c r="AY12" s="198"/>
      <c r="AZ12" s="173"/>
    </row>
    <row r="13" spans="1:56" ht="12" customHeight="1">
      <c r="B13" s="182"/>
      <c r="C13" s="183"/>
      <c r="D13" s="183"/>
      <c r="E13" s="186"/>
      <c r="F13" s="186"/>
      <c r="G13" s="186"/>
      <c r="H13" s="186"/>
      <c r="I13" s="186"/>
      <c r="J13" s="186"/>
      <c r="K13" s="186"/>
      <c r="L13" s="186"/>
      <c r="M13" s="186"/>
      <c r="N13" s="199"/>
      <c r="O13" s="199"/>
      <c r="P13" s="199"/>
      <c r="Q13" s="199"/>
      <c r="R13" s="199"/>
      <c r="S13" s="199"/>
      <c r="T13" s="199"/>
      <c r="U13" s="199"/>
      <c r="V13" s="199"/>
      <c r="W13" s="190"/>
      <c r="X13" s="191"/>
      <c r="Y13" s="199"/>
      <c r="Z13" s="199"/>
      <c r="AA13" s="199"/>
      <c r="AB13" s="199"/>
      <c r="AC13" s="199"/>
      <c r="AD13" s="19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241"/>
      <c r="AY13" s="198"/>
      <c r="AZ13" s="173"/>
    </row>
    <row r="14" spans="1:56" ht="26.25" customHeight="1" thickBot="1">
      <c r="B14" s="184"/>
      <c r="C14" s="185"/>
      <c r="D14" s="185"/>
      <c r="E14" s="187"/>
      <c r="F14" s="187"/>
      <c r="G14" s="187"/>
      <c r="H14" s="187"/>
      <c r="I14" s="187"/>
      <c r="J14" s="187"/>
      <c r="K14" s="187"/>
      <c r="L14" s="187"/>
      <c r="M14" s="187"/>
      <c r="N14" s="200"/>
      <c r="O14" s="200"/>
      <c r="P14" s="200"/>
      <c r="Q14" s="200"/>
      <c r="R14" s="200"/>
      <c r="S14" s="200"/>
      <c r="T14" s="200"/>
      <c r="U14" s="200"/>
      <c r="V14" s="200"/>
      <c r="W14" s="190"/>
      <c r="X14" s="191"/>
      <c r="Y14" s="200"/>
      <c r="Z14" s="200"/>
      <c r="AA14" s="200"/>
      <c r="AB14" s="200"/>
      <c r="AC14" s="200"/>
      <c r="AD14" s="20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242"/>
      <c r="AY14" s="239"/>
      <c r="AZ14" s="174"/>
    </row>
    <row r="15" spans="1:56" ht="21.75" customHeight="1">
      <c r="A15" s="74">
        <v>1</v>
      </c>
      <c r="B15" s="224" t="str">
        <f>IF(選手データ入力!D6="","",選手データ入力!D6)</f>
        <v/>
      </c>
      <c r="C15" s="225"/>
      <c r="D15" s="225"/>
      <c r="E15" s="192" t="str">
        <f>IF($B15="","",VLOOKUP($B15,選手データ入力!$D$6:$H$45,2,0))</f>
        <v/>
      </c>
      <c r="F15" s="192"/>
      <c r="G15" s="192"/>
      <c r="H15" s="192"/>
      <c r="I15" s="192"/>
      <c r="J15" s="192"/>
      <c r="K15" s="192"/>
      <c r="L15" s="192"/>
      <c r="M15" s="192"/>
      <c r="N15" s="181" t="str">
        <f>IF($B15="","",VLOOKUP($B15,選手データ入力!$D$6:$H$45,3,0))</f>
        <v/>
      </c>
      <c r="O15" s="181"/>
      <c r="P15" s="181"/>
      <c r="Q15" s="181"/>
      <c r="R15" s="181"/>
      <c r="S15" s="181"/>
      <c r="T15" s="181"/>
      <c r="U15" s="181"/>
      <c r="V15" s="181"/>
      <c r="W15" s="181" t="str">
        <f>IF($B15="","",VLOOKUP($B15,選手データ入力!$D$6:$H$45,4,0))</f>
        <v/>
      </c>
      <c r="X15" s="181"/>
      <c r="Y15" s="181" t="str">
        <f>IF($B15="","",VLOOKUP($B15,選手データ入力!$D$6:$H$45,5,0))</f>
        <v/>
      </c>
      <c r="Z15" s="181"/>
      <c r="AA15" s="181"/>
      <c r="AB15" s="181"/>
      <c r="AC15" s="181"/>
      <c r="AD15" s="181"/>
      <c r="AE15" s="78" t="str">
        <f>IF(COUNTIF(選手データ入力!$I6:$K6,AE$8)=0,"","○")</f>
        <v/>
      </c>
      <c r="AF15" s="78" t="str">
        <f>IF(COUNTIF(選手データ入力!$I6:$K6,AF$8)=0,"","○")</f>
        <v/>
      </c>
      <c r="AG15" s="78" t="str">
        <f>IF(COUNTIF(選手データ入力!$I6:$K6,AG$8)=0,"","○")</f>
        <v/>
      </c>
      <c r="AH15" s="78" t="str">
        <f>IF(COUNTIF(選手データ入力!$I6:$K6,AH$8)=0,"","○")</f>
        <v/>
      </c>
      <c r="AI15" s="78" t="str">
        <f>IF(COUNTIF(選手データ入力!$I6:$K6,AI$8)=0,"","○")</f>
        <v/>
      </c>
      <c r="AJ15" s="78" t="str">
        <f>IF(COUNTIF(選手データ入力!$I6:$K6,AJ$8)=0,"","○")</f>
        <v/>
      </c>
      <c r="AK15" s="78" t="str">
        <f>IF(COUNTIF(選手データ入力!$I6:$K6,AK$8)=0,"","○")</f>
        <v/>
      </c>
      <c r="AL15" s="78" t="str">
        <f>IF(COUNTIF(選手データ入力!$I6:$K6,AL$8)=0,"","○")</f>
        <v/>
      </c>
      <c r="AM15" s="78" t="str">
        <f>IF(COUNTIF(選手データ入力!$I6:$K6,AM$8)=0,"","○")</f>
        <v/>
      </c>
      <c r="AN15" s="78" t="str">
        <f>IF(COUNTIF(選手データ入力!$I6:$K6,AN$8)=0,"","○")</f>
        <v/>
      </c>
      <c r="AO15" s="78" t="str">
        <f>IF(COUNTIF(選手データ入力!$I6:$K6,AO$8)=0,"","○")</f>
        <v/>
      </c>
      <c r="AP15" s="78" t="str">
        <f>IF(COUNTIF(選手データ入力!$I6:$K6,AP$8)=0,"","○")</f>
        <v/>
      </c>
      <c r="AQ15" s="78" t="str">
        <f>IF(COUNTIF(選手データ入力!$I6:$K6,AQ$8)=0,"","○")</f>
        <v/>
      </c>
      <c r="AR15" s="78" t="str">
        <f>IF(COUNTIF(選手データ入力!$I6:$K6,AR$8)=0,"","○")</f>
        <v/>
      </c>
      <c r="AS15" s="78" t="str">
        <f>IF(COUNTIF(選手データ入力!$I6:$K6,AS$8)=0,"","○")</f>
        <v/>
      </c>
      <c r="AT15" s="78" t="str">
        <f>IF(COUNTIF(選手データ入力!$I6:$K6,AT$8)=0,"","○")</f>
        <v/>
      </c>
      <c r="AU15" s="78" t="str">
        <f>IF(COUNTIF(選手データ入力!$I6:$K6,AU$8)=0,"","○")</f>
        <v/>
      </c>
      <c r="AV15" s="78" t="str">
        <f>IF(COUNTIF(選手データ入力!$I6:$K6,AV$8)=0,"","○")</f>
        <v/>
      </c>
      <c r="AW15" s="98" t="str">
        <f>IF(COUNTIF(選手データ入力!$I6:$K6,AW$8)=0,"","○")</f>
        <v/>
      </c>
      <c r="AX15" s="106" t="str">
        <f>IF(B15="","",COUNTIF(AE15:AW15,"○"))</f>
        <v/>
      </c>
      <c r="AY15" s="102" t="str">
        <f>IF(選手データ入力!L6="○","○","")</f>
        <v/>
      </c>
      <c r="AZ15" s="79" t="str">
        <f>IF(選手データ入力!M6="○","○","")</f>
        <v/>
      </c>
      <c r="BC15" s="74">
        <f>COUNTIF((AE15:AZ15),"○")</f>
        <v>0</v>
      </c>
      <c r="BD15" s="74">
        <f>IF(BC15=0,0,1)</f>
        <v>0</v>
      </c>
    </row>
    <row r="16" spans="1:56" ht="21.75" customHeight="1">
      <c r="A16" s="74">
        <v>2</v>
      </c>
      <c r="B16" s="220" t="str">
        <f>IF(選手データ入力!D7="","",選手データ入力!D7)</f>
        <v/>
      </c>
      <c r="C16" s="221"/>
      <c r="D16" s="221"/>
      <c r="E16" s="196" t="str">
        <f>IF($B16="","",VLOOKUP($B16,選手データ入力!$D$6:$H$45,2,0))</f>
        <v/>
      </c>
      <c r="F16" s="196"/>
      <c r="G16" s="196"/>
      <c r="H16" s="196"/>
      <c r="I16" s="196"/>
      <c r="J16" s="196"/>
      <c r="K16" s="196"/>
      <c r="L16" s="196"/>
      <c r="M16" s="196"/>
      <c r="N16" s="193" t="str">
        <f>IF($B16="","",VLOOKUP($B16,選手データ入力!$D$6:$H$45,3,0))</f>
        <v/>
      </c>
      <c r="O16" s="193"/>
      <c r="P16" s="193"/>
      <c r="Q16" s="193"/>
      <c r="R16" s="193"/>
      <c r="S16" s="193"/>
      <c r="T16" s="193"/>
      <c r="U16" s="193"/>
      <c r="V16" s="193"/>
      <c r="W16" s="222" t="str">
        <f>IF($B16="","",VLOOKUP($B16,選手データ入力!$D$6:$H$45,4,0))</f>
        <v/>
      </c>
      <c r="X16" s="223"/>
      <c r="Y16" s="193" t="str">
        <f>IF($B16="","",VLOOKUP($B16,選手データ入力!$D$6:$H$45,5,0))</f>
        <v/>
      </c>
      <c r="Z16" s="193"/>
      <c r="AA16" s="193"/>
      <c r="AB16" s="193"/>
      <c r="AC16" s="193"/>
      <c r="AD16" s="193"/>
      <c r="AE16" s="80" t="str">
        <f>IF(COUNTIF(選手データ入力!$I7:$K7,AE$8)=0,"","○")</f>
        <v/>
      </c>
      <c r="AF16" s="80" t="str">
        <f>IF(COUNTIF(選手データ入力!$I7:$K7,AF$8)=0,"","○")</f>
        <v/>
      </c>
      <c r="AG16" s="80" t="str">
        <f>IF(COUNTIF(選手データ入力!$I7:$K7,AG$8)=0,"","○")</f>
        <v/>
      </c>
      <c r="AH16" s="80" t="str">
        <f>IF(COUNTIF(選手データ入力!$I7:$K7,AH$8)=0,"","○")</f>
        <v/>
      </c>
      <c r="AI16" s="80" t="str">
        <f>IF(COUNTIF(選手データ入力!$I7:$K7,AI$8)=0,"","○")</f>
        <v/>
      </c>
      <c r="AJ16" s="80" t="str">
        <f>IF(COUNTIF(選手データ入力!$I7:$K7,AJ$8)=0,"","○")</f>
        <v/>
      </c>
      <c r="AK16" s="80" t="str">
        <f>IF(COUNTIF(選手データ入力!$I7:$K7,AK$8)=0,"","○")</f>
        <v/>
      </c>
      <c r="AL16" s="80" t="str">
        <f>IF(COUNTIF(選手データ入力!$I7:$K7,AL$8)=0,"","○")</f>
        <v/>
      </c>
      <c r="AM16" s="80" t="str">
        <f>IF(COUNTIF(選手データ入力!$I7:$K7,AM$8)=0,"","○")</f>
        <v/>
      </c>
      <c r="AN16" s="80" t="str">
        <f>IF(COUNTIF(選手データ入力!$I7:$K7,AN$8)=0,"","○")</f>
        <v/>
      </c>
      <c r="AO16" s="80" t="str">
        <f>IF(COUNTIF(選手データ入力!$I7:$K7,AO$8)=0,"","○")</f>
        <v/>
      </c>
      <c r="AP16" s="80" t="str">
        <f>IF(COUNTIF(選手データ入力!$I7:$K7,AP$8)=0,"","○")</f>
        <v/>
      </c>
      <c r="AQ16" s="80" t="str">
        <f>IF(COUNTIF(選手データ入力!$I7:$K7,AQ$8)=0,"","○")</f>
        <v/>
      </c>
      <c r="AR16" s="80" t="str">
        <f>IF(COUNTIF(選手データ入力!$I7:$K7,AR$8)=0,"","○")</f>
        <v/>
      </c>
      <c r="AS16" s="80" t="str">
        <f>IF(COUNTIF(選手データ入力!$I7:$K7,AS$8)=0,"","○")</f>
        <v/>
      </c>
      <c r="AT16" s="80" t="str">
        <f>IF(COUNTIF(選手データ入力!$I7:$K7,AT$8)=0,"","○")</f>
        <v/>
      </c>
      <c r="AU16" s="80" t="str">
        <f>IF(COUNTIF(選手データ入力!$I7:$K7,AU$8)=0,"","○")</f>
        <v/>
      </c>
      <c r="AV16" s="80" t="str">
        <f>IF(COUNTIF(選手データ入力!$I7:$K7,AV$8)=0,"","○")</f>
        <v/>
      </c>
      <c r="AW16" s="99" t="str">
        <f>IF(COUNTIF(選手データ入力!$I7:$K7,AW$8)=0,"","○")</f>
        <v/>
      </c>
      <c r="AX16" s="107" t="str">
        <f t="shared" ref="AX16:AX34" si="0">IF(B16="","",COUNTIF(AE16:AW16,"○"))</f>
        <v/>
      </c>
      <c r="AY16" s="103" t="str">
        <f>IF(選手データ入力!L7="○","○","")</f>
        <v/>
      </c>
      <c r="AZ16" s="81" t="str">
        <f>IF(選手データ入力!M7="○","○","")</f>
        <v/>
      </c>
      <c r="BC16" s="74">
        <f t="shared" ref="BC16:BC34" si="1">COUNTIF((AE16:AZ16),"○")</f>
        <v>0</v>
      </c>
      <c r="BD16" s="74">
        <f t="shared" ref="BD16:BD34" si="2">IF(BC16=0,0,1)</f>
        <v>0</v>
      </c>
    </row>
    <row r="17" spans="1:56" ht="21.75" customHeight="1">
      <c r="A17" s="74">
        <v>3</v>
      </c>
      <c r="B17" s="220" t="str">
        <f>IF(選手データ入力!D8="","",選手データ入力!D8)</f>
        <v/>
      </c>
      <c r="C17" s="221"/>
      <c r="D17" s="221"/>
      <c r="E17" s="196" t="str">
        <f>IF($B17="","",VLOOKUP($B17,選手データ入力!$D$6:$H$45,2,0))</f>
        <v/>
      </c>
      <c r="F17" s="196"/>
      <c r="G17" s="196"/>
      <c r="H17" s="196"/>
      <c r="I17" s="196"/>
      <c r="J17" s="196"/>
      <c r="K17" s="196"/>
      <c r="L17" s="196"/>
      <c r="M17" s="196"/>
      <c r="N17" s="193" t="str">
        <f>IF($B17="","",VLOOKUP($B17,選手データ入力!$D$6:$H$45,3,0))</f>
        <v/>
      </c>
      <c r="O17" s="193"/>
      <c r="P17" s="193"/>
      <c r="Q17" s="193"/>
      <c r="R17" s="193"/>
      <c r="S17" s="193"/>
      <c r="T17" s="193"/>
      <c r="U17" s="193"/>
      <c r="V17" s="193"/>
      <c r="W17" s="222" t="str">
        <f>IF($B17="","",VLOOKUP($B17,選手データ入力!$D$6:$H$45,4,0))</f>
        <v/>
      </c>
      <c r="X17" s="223"/>
      <c r="Y17" s="193" t="str">
        <f>IF($B17="","",VLOOKUP($B17,選手データ入力!$D$6:$H$45,5,0))</f>
        <v/>
      </c>
      <c r="Z17" s="193"/>
      <c r="AA17" s="193"/>
      <c r="AB17" s="193"/>
      <c r="AC17" s="193"/>
      <c r="AD17" s="193"/>
      <c r="AE17" s="80" t="str">
        <f>IF(COUNTIF(選手データ入力!$I8:$K8,AE$8)=0,"","○")</f>
        <v/>
      </c>
      <c r="AF17" s="80" t="str">
        <f>IF(COUNTIF(選手データ入力!$I8:$K8,AF$8)=0,"","○")</f>
        <v/>
      </c>
      <c r="AG17" s="80" t="str">
        <f>IF(COUNTIF(選手データ入力!$I8:$K8,AG$8)=0,"","○")</f>
        <v/>
      </c>
      <c r="AH17" s="80" t="str">
        <f>IF(COUNTIF(選手データ入力!$I8:$K8,AH$8)=0,"","○")</f>
        <v/>
      </c>
      <c r="AI17" s="80" t="str">
        <f>IF(COUNTIF(選手データ入力!$I8:$K8,AI$8)=0,"","○")</f>
        <v/>
      </c>
      <c r="AJ17" s="80" t="str">
        <f>IF(COUNTIF(選手データ入力!$I8:$K8,AJ$8)=0,"","○")</f>
        <v/>
      </c>
      <c r="AK17" s="80" t="str">
        <f>IF(COUNTIF(選手データ入力!$I8:$K8,AK$8)=0,"","○")</f>
        <v/>
      </c>
      <c r="AL17" s="80" t="str">
        <f>IF(COUNTIF(選手データ入力!$I8:$K8,AL$8)=0,"","○")</f>
        <v/>
      </c>
      <c r="AM17" s="80" t="str">
        <f>IF(COUNTIF(選手データ入力!$I8:$K8,AM$8)=0,"","○")</f>
        <v/>
      </c>
      <c r="AN17" s="80" t="str">
        <f>IF(COUNTIF(選手データ入力!$I8:$K8,AN$8)=0,"","○")</f>
        <v/>
      </c>
      <c r="AO17" s="80" t="str">
        <f>IF(COUNTIF(選手データ入力!$I8:$K8,AO$8)=0,"","○")</f>
        <v/>
      </c>
      <c r="AP17" s="80" t="str">
        <f>IF(COUNTIF(選手データ入力!$I8:$K8,AP$8)=0,"","○")</f>
        <v/>
      </c>
      <c r="AQ17" s="80" t="str">
        <f>IF(COUNTIF(選手データ入力!$I8:$K8,AQ$8)=0,"","○")</f>
        <v/>
      </c>
      <c r="AR17" s="80" t="str">
        <f>IF(COUNTIF(選手データ入力!$I8:$K8,AR$8)=0,"","○")</f>
        <v/>
      </c>
      <c r="AS17" s="80" t="str">
        <f>IF(COUNTIF(選手データ入力!$I8:$K8,AS$8)=0,"","○")</f>
        <v/>
      </c>
      <c r="AT17" s="80" t="str">
        <f>IF(COUNTIF(選手データ入力!$I8:$K8,AT$8)=0,"","○")</f>
        <v/>
      </c>
      <c r="AU17" s="80" t="str">
        <f>IF(COUNTIF(選手データ入力!$I8:$K8,AU$8)=0,"","○")</f>
        <v/>
      </c>
      <c r="AV17" s="80" t="str">
        <f>IF(COUNTIF(選手データ入力!$I8:$K8,AV$8)=0,"","○")</f>
        <v/>
      </c>
      <c r="AW17" s="99" t="str">
        <f>IF(COUNTIF(選手データ入力!$I8:$K8,AW$8)=0,"","○")</f>
        <v/>
      </c>
      <c r="AX17" s="107" t="str">
        <f t="shared" si="0"/>
        <v/>
      </c>
      <c r="AY17" s="103" t="str">
        <f>IF(選手データ入力!L8="○","○","")</f>
        <v/>
      </c>
      <c r="AZ17" s="81" t="str">
        <f>IF(選手データ入力!M8="○","○","")</f>
        <v/>
      </c>
      <c r="BC17" s="74">
        <f t="shared" si="1"/>
        <v>0</v>
      </c>
      <c r="BD17" s="74">
        <f t="shared" si="2"/>
        <v>0</v>
      </c>
    </row>
    <row r="18" spans="1:56" ht="21.75" customHeight="1">
      <c r="A18" s="74">
        <v>4</v>
      </c>
      <c r="B18" s="220" t="str">
        <f>IF(選手データ入力!D9="","",選手データ入力!D9)</f>
        <v/>
      </c>
      <c r="C18" s="221"/>
      <c r="D18" s="221"/>
      <c r="E18" s="196" t="str">
        <f>IF($B18="","",VLOOKUP($B18,選手データ入力!$D$6:$H$45,2,0))</f>
        <v/>
      </c>
      <c r="F18" s="196"/>
      <c r="G18" s="196"/>
      <c r="H18" s="196"/>
      <c r="I18" s="196"/>
      <c r="J18" s="196"/>
      <c r="K18" s="196"/>
      <c r="L18" s="196"/>
      <c r="M18" s="196"/>
      <c r="N18" s="193" t="str">
        <f>IF($B18="","",VLOOKUP($B18,選手データ入力!$D$6:$H$45,3,0))</f>
        <v/>
      </c>
      <c r="O18" s="193"/>
      <c r="P18" s="193"/>
      <c r="Q18" s="193"/>
      <c r="R18" s="193"/>
      <c r="S18" s="193"/>
      <c r="T18" s="193"/>
      <c r="U18" s="193"/>
      <c r="V18" s="193"/>
      <c r="W18" s="222" t="str">
        <f>IF($B18="","",VLOOKUP($B18,選手データ入力!$D$6:$H$45,4,0))</f>
        <v/>
      </c>
      <c r="X18" s="223"/>
      <c r="Y18" s="193" t="str">
        <f>IF($B18="","",VLOOKUP($B18,選手データ入力!$D$6:$H$45,5,0))</f>
        <v/>
      </c>
      <c r="Z18" s="193"/>
      <c r="AA18" s="193"/>
      <c r="AB18" s="193"/>
      <c r="AC18" s="193"/>
      <c r="AD18" s="193"/>
      <c r="AE18" s="80" t="str">
        <f>IF(COUNTIF(選手データ入力!$I9:$K9,AE$8)=0,"","○")</f>
        <v/>
      </c>
      <c r="AF18" s="80" t="str">
        <f>IF(COUNTIF(選手データ入力!$I9:$K9,AF$8)=0,"","○")</f>
        <v/>
      </c>
      <c r="AG18" s="80" t="str">
        <f>IF(COUNTIF(選手データ入力!$I9:$K9,AG$8)=0,"","○")</f>
        <v/>
      </c>
      <c r="AH18" s="80" t="str">
        <f>IF(COUNTIF(選手データ入力!$I9:$K9,AH$8)=0,"","○")</f>
        <v/>
      </c>
      <c r="AI18" s="80" t="str">
        <f>IF(COUNTIF(選手データ入力!$I9:$K9,AI$8)=0,"","○")</f>
        <v/>
      </c>
      <c r="AJ18" s="80" t="str">
        <f>IF(COUNTIF(選手データ入力!$I9:$K9,AJ$8)=0,"","○")</f>
        <v/>
      </c>
      <c r="AK18" s="80" t="str">
        <f>IF(COUNTIF(選手データ入力!$I9:$K9,AK$8)=0,"","○")</f>
        <v/>
      </c>
      <c r="AL18" s="80" t="str">
        <f>IF(COUNTIF(選手データ入力!$I9:$K9,AL$8)=0,"","○")</f>
        <v/>
      </c>
      <c r="AM18" s="80" t="str">
        <f>IF(COUNTIF(選手データ入力!$I9:$K9,AM$8)=0,"","○")</f>
        <v/>
      </c>
      <c r="AN18" s="80" t="str">
        <f>IF(COUNTIF(選手データ入力!$I9:$K9,AN$8)=0,"","○")</f>
        <v/>
      </c>
      <c r="AO18" s="80" t="str">
        <f>IF(COUNTIF(選手データ入力!$I9:$K9,AO$8)=0,"","○")</f>
        <v/>
      </c>
      <c r="AP18" s="80" t="str">
        <f>IF(COUNTIF(選手データ入力!$I9:$K9,AP$8)=0,"","○")</f>
        <v/>
      </c>
      <c r="AQ18" s="80" t="str">
        <f>IF(COUNTIF(選手データ入力!$I9:$K9,AQ$8)=0,"","○")</f>
        <v/>
      </c>
      <c r="AR18" s="80" t="str">
        <f>IF(COUNTIF(選手データ入力!$I9:$K9,AR$8)=0,"","○")</f>
        <v/>
      </c>
      <c r="AS18" s="80" t="str">
        <f>IF(COUNTIF(選手データ入力!$I9:$K9,AS$8)=0,"","○")</f>
        <v/>
      </c>
      <c r="AT18" s="80" t="str">
        <f>IF(COUNTIF(選手データ入力!$I9:$K9,AT$8)=0,"","○")</f>
        <v/>
      </c>
      <c r="AU18" s="80" t="str">
        <f>IF(COUNTIF(選手データ入力!$I9:$K9,AU$8)=0,"","○")</f>
        <v/>
      </c>
      <c r="AV18" s="80" t="str">
        <f>IF(COUNTIF(選手データ入力!$I9:$K9,AV$8)=0,"","○")</f>
        <v/>
      </c>
      <c r="AW18" s="99" t="str">
        <f>IF(COUNTIF(選手データ入力!$I9:$K9,AW$8)=0,"","○")</f>
        <v/>
      </c>
      <c r="AX18" s="107" t="str">
        <f t="shared" si="0"/>
        <v/>
      </c>
      <c r="AY18" s="103" t="str">
        <f>IF(選手データ入力!L9="○","○","")</f>
        <v/>
      </c>
      <c r="AZ18" s="81" t="str">
        <f>IF(選手データ入力!M9="○","○","")</f>
        <v/>
      </c>
      <c r="BC18" s="74">
        <f t="shared" si="1"/>
        <v>0</v>
      </c>
      <c r="BD18" s="74">
        <f t="shared" si="2"/>
        <v>0</v>
      </c>
    </row>
    <row r="19" spans="1:56" ht="21.75" customHeight="1" thickBot="1">
      <c r="A19" s="74">
        <v>5</v>
      </c>
      <c r="B19" s="168" t="str">
        <f>IF(選手データ入力!D10="","",選手データ入力!D10)</f>
        <v/>
      </c>
      <c r="C19" s="169"/>
      <c r="D19" s="169"/>
      <c r="E19" s="170" t="str">
        <f>IF($B19="","",VLOOKUP($B19,選手データ入力!$D$6:$H$45,2,0))</f>
        <v/>
      </c>
      <c r="F19" s="170"/>
      <c r="G19" s="170"/>
      <c r="H19" s="170"/>
      <c r="I19" s="170"/>
      <c r="J19" s="170"/>
      <c r="K19" s="170"/>
      <c r="L19" s="170"/>
      <c r="M19" s="170"/>
      <c r="N19" s="165" t="str">
        <f>IF($B19="","",VLOOKUP($B19,選手データ入力!$D$6:$H$45,3,0))</f>
        <v/>
      </c>
      <c r="O19" s="165"/>
      <c r="P19" s="165"/>
      <c r="Q19" s="165"/>
      <c r="R19" s="165"/>
      <c r="S19" s="165"/>
      <c r="T19" s="165"/>
      <c r="U19" s="165"/>
      <c r="V19" s="165"/>
      <c r="W19" s="171" t="str">
        <f>IF($B19="","",VLOOKUP($B19,選手データ入力!$D$6:$H$45,4,0))</f>
        <v/>
      </c>
      <c r="X19" s="172"/>
      <c r="Y19" s="165" t="str">
        <f>IF($B19="","",VLOOKUP($B19,選手データ入力!$D$6:$H$45,5,0))</f>
        <v/>
      </c>
      <c r="Z19" s="165"/>
      <c r="AA19" s="165"/>
      <c r="AB19" s="165"/>
      <c r="AC19" s="165"/>
      <c r="AD19" s="165"/>
      <c r="AE19" s="82" t="str">
        <f>IF(COUNTIF(選手データ入力!$I10:$K10,AE$8)=0,"","○")</f>
        <v/>
      </c>
      <c r="AF19" s="82" t="str">
        <f>IF(COUNTIF(選手データ入力!$I10:$K10,AF$8)=0,"","○")</f>
        <v/>
      </c>
      <c r="AG19" s="82" t="str">
        <f>IF(COUNTIF(選手データ入力!$I10:$K10,AG$8)=0,"","○")</f>
        <v/>
      </c>
      <c r="AH19" s="82" t="str">
        <f>IF(COUNTIF(選手データ入力!$I10:$K10,AH$8)=0,"","○")</f>
        <v/>
      </c>
      <c r="AI19" s="82" t="str">
        <f>IF(COUNTIF(選手データ入力!$I10:$K10,AI$8)=0,"","○")</f>
        <v/>
      </c>
      <c r="AJ19" s="82" t="str">
        <f>IF(COUNTIF(選手データ入力!$I10:$K10,AJ$8)=0,"","○")</f>
        <v/>
      </c>
      <c r="AK19" s="82" t="str">
        <f>IF(COUNTIF(選手データ入力!$I10:$K10,AK$8)=0,"","○")</f>
        <v/>
      </c>
      <c r="AL19" s="82" t="str">
        <f>IF(COUNTIF(選手データ入力!$I10:$K10,AL$8)=0,"","○")</f>
        <v/>
      </c>
      <c r="AM19" s="82" t="str">
        <f>IF(COUNTIF(選手データ入力!$I10:$K10,AM$8)=0,"","○")</f>
        <v/>
      </c>
      <c r="AN19" s="82" t="str">
        <f>IF(COUNTIF(選手データ入力!$I10:$K10,AN$8)=0,"","○")</f>
        <v/>
      </c>
      <c r="AO19" s="82" t="str">
        <f>IF(COUNTIF(選手データ入力!$I10:$K10,AO$8)=0,"","○")</f>
        <v/>
      </c>
      <c r="AP19" s="82" t="str">
        <f>IF(COUNTIF(選手データ入力!$I10:$K10,AP$8)=0,"","○")</f>
        <v/>
      </c>
      <c r="AQ19" s="82" t="str">
        <f>IF(COUNTIF(選手データ入力!$I10:$K10,AQ$8)=0,"","○")</f>
        <v/>
      </c>
      <c r="AR19" s="82" t="str">
        <f>IF(COUNTIF(選手データ入力!$I10:$K10,AR$8)=0,"","○")</f>
        <v/>
      </c>
      <c r="AS19" s="82" t="str">
        <f>IF(COUNTIF(選手データ入力!$I10:$K10,AS$8)=0,"","○")</f>
        <v/>
      </c>
      <c r="AT19" s="82" t="str">
        <f>IF(COUNTIF(選手データ入力!$I10:$K10,AT$8)=0,"","○")</f>
        <v/>
      </c>
      <c r="AU19" s="82" t="str">
        <f>IF(COUNTIF(選手データ入力!$I10:$K10,AU$8)=0,"","○")</f>
        <v/>
      </c>
      <c r="AV19" s="82" t="str">
        <f>IF(COUNTIF(選手データ入力!$I10:$K10,AV$8)=0,"","○")</f>
        <v/>
      </c>
      <c r="AW19" s="100" t="str">
        <f>IF(COUNTIF(選手データ入力!$I10:$K10,AW$8)=0,"","○")</f>
        <v/>
      </c>
      <c r="AX19" s="108" t="str">
        <f t="shared" si="0"/>
        <v/>
      </c>
      <c r="AY19" s="104" t="str">
        <f>IF(選手データ入力!L10="○","○","")</f>
        <v/>
      </c>
      <c r="AZ19" s="83" t="str">
        <f>IF(選手データ入力!M10="○","○","")</f>
        <v/>
      </c>
      <c r="BC19" s="74">
        <f t="shared" si="1"/>
        <v>0</v>
      </c>
      <c r="BD19" s="74">
        <f t="shared" si="2"/>
        <v>0</v>
      </c>
    </row>
    <row r="20" spans="1:56" ht="21.75" customHeight="1">
      <c r="A20" s="74">
        <v>6</v>
      </c>
      <c r="B20" s="224" t="str">
        <f>IF(選手データ入力!D11="","",選手データ入力!D11)</f>
        <v/>
      </c>
      <c r="C20" s="225"/>
      <c r="D20" s="225"/>
      <c r="E20" s="192" t="str">
        <f>IF($B20="","",VLOOKUP($B20,選手データ入力!$D$6:$H$45,2,0))</f>
        <v/>
      </c>
      <c r="F20" s="192"/>
      <c r="G20" s="192"/>
      <c r="H20" s="192"/>
      <c r="I20" s="192"/>
      <c r="J20" s="192"/>
      <c r="K20" s="192"/>
      <c r="L20" s="192"/>
      <c r="M20" s="192"/>
      <c r="N20" s="181" t="str">
        <f>IF($B20="","",VLOOKUP($B20,選手データ入力!$D$6:$H$45,3,0))</f>
        <v/>
      </c>
      <c r="O20" s="181"/>
      <c r="P20" s="181"/>
      <c r="Q20" s="181"/>
      <c r="R20" s="181"/>
      <c r="S20" s="181"/>
      <c r="T20" s="181"/>
      <c r="U20" s="181"/>
      <c r="V20" s="181"/>
      <c r="W20" s="232" t="str">
        <f>IF($B20="","",VLOOKUP($B20,選手データ入力!$D$6:$H$45,4,0))</f>
        <v/>
      </c>
      <c r="X20" s="233"/>
      <c r="Y20" s="181" t="str">
        <f>IF($B20="","",VLOOKUP($B20,選手データ入力!$D$6:$H$45,5,0))</f>
        <v/>
      </c>
      <c r="Z20" s="181"/>
      <c r="AA20" s="181"/>
      <c r="AB20" s="181"/>
      <c r="AC20" s="181"/>
      <c r="AD20" s="181"/>
      <c r="AE20" s="78" t="str">
        <f>IF(COUNTIF(選手データ入力!$I11:$K11,AE$8)=0,"","○")</f>
        <v/>
      </c>
      <c r="AF20" s="78" t="str">
        <f>IF(COUNTIF(選手データ入力!$I11:$K11,AF$8)=0,"","○")</f>
        <v/>
      </c>
      <c r="AG20" s="78" t="str">
        <f>IF(COUNTIF(選手データ入力!$I11:$K11,AG$8)=0,"","○")</f>
        <v/>
      </c>
      <c r="AH20" s="78" t="str">
        <f>IF(COUNTIF(選手データ入力!$I11:$K11,AH$8)=0,"","○")</f>
        <v/>
      </c>
      <c r="AI20" s="78" t="str">
        <f>IF(COUNTIF(選手データ入力!$I11:$K11,AI$8)=0,"","○")</f>
        <v/>
      </c>
      <c r="AJ20" s="78" t="str">
        <f>IF(COUNTIF(選手データ入力!$I11:$K11,AJ$8)=0,"","○")</f>
        <v/>
      </c>
      <c r="AK20" s="78" t="str">
        <f>IF(COUNTIF(選手データ入力!$I11:$K11,AK$8)=0,"","○")</f>
        <v/>
      </c>
      <c r="AL20" s="78" t="str">
        <f>IF(COUNTIF(選手データ入力!$I11:$K11,AL$8)=0,"","○")</f>
        <v/>
      </c>
      <c r="AM20" s="78" t="str">
        <f>IF(COUNTIF(選手データ入力!$I11:$K11,AM$8)=0,"","○")</f>
        <v/>
      </c>
      <c r="AN20" s="78" t="str">
        <f>IF(COUNTIF(選手データ入力!$I11:$K11,AN$8)=0,"","○")</f>
        <v/>
      </c>
      <c r="AO20" s="78" t="str">
        <f>IF(COUNTIF(選手データ入力!$I11:$K11,AO$8)=0,"","○")</f>
        <v/>
      </c>
      <c r="AP20" s="78" t="str">
        <f>IF(COUNTIF(選手データ入力!$I11:$K11,AP$8)=0,"","○")</f>
        <v/>
      </c>
      <c r="AQ20" s="78" t="str">
        <f>IF(COUNTIF(選手データ入力!$I11:$K11,AQ$8)=0,"","○")</f>
        <v/>
      </c>
      <c r="AR20" s="78" t="str">
        <f>IF(COUNTIF(選手データ入力!$I11:$K11,AR$8)=0,"","○")</f>
        <v/>
      </c>
      <c r="AS20" s="78" t="str">
        <f>IF(COUNTIF(選手データ入力!$I11:$K11,AS$8)=0,"","○")</f>
        <v/>
      </c>
      <c r="AT20" s="78" t="str">
        <f>IF(COUNTIF(選手データ入力!$I11:$K11,AT$8)=0,"","○")</f>
        <v/>
      </c>
      <c r="AU20" s="78" t="str">
        <f>IF(COUNTIF(選手データ入力!$I11:$K11,AU$8)=0,"","○")</f>
        <v/>
      </c>
      <c r="AV20" s="78" t="str">
        <f>IF(COUNTIF(選手データ入力!$I11:$K11,AV$8)=0,"","○")</f>
        <v/>
      </c>
      <c r="AW20" s="98" t="str">
        <f>IF(COUNTIF(選手データ入力!$I11:$K11,AW$8)=0,"","○")</f>
        <v/>
      </c>
      <c r="AX20" s="106" t="str">
        <f t="shared" si="0"/>
        <v/>
      </c>
      <c r="AY20" s="102" t="str">
        <f>IF(選手データ入力!L11="○","○","")</f>
        <v/>
      </c>
      <c r="AZ20" s="79" t="str">
        <f>IF(選手データ入力!M11="○","○","")</f>
        <v/>
      </c>
      <c r="BC20" s="74">
        <f t="shared" si="1"/>
        <v>0</v>
      </c>
      <c r="BD20" s="74">
        <f t="shared" si="2"/>
        <v>0</v>
      </c>
    </row>
    <row r="21" spans="1:56" ht="21.75" customHeight="1">
      <c r="A21" s="74">
        <v>7</v>
      </c>
      <c r="B21" s="220" t="str">
        <f>IF(選手データ入力!D12="","",選手データ入力!D12)</f>
        <v/>
      </c>
      <c r="C21" s="221"/>
      <c r="D21" s="221"/>
      <c r="E21" s="196" t="str">
        <f>IF($B21="","",VLOOKUP($B21,選手データ入力!$D$6:$H$45,2,0))</f>
        <v/>
      </c>
      <c r="F21" s="196"/>
      <c r="G21" s="196"/>
      <c r="H21" s="196"/>
      <c r="I21" s="196"/>
      <c r="J21" s="196"/>
      <c r="K21" s="196"/>
      <c r="L21" s="196"/>
      <c r="M21" s="196"/>
      <c r="N21" s="193" t="str">
        <f>IF($B21="","",VLOOKUP($B21,選手データ入力!$D$6:$H$45,3,0))</f>
        <v/>
      </c>
      <c r="O21" s="193"/>
      <c r="P21" s="193"/>
      <c r="Q21" s="193"/>
      <c r="R21" s="193"/>
      <c r="S21" s="193"/>
      <c r="T21" s="193"/>
      <c r="U21" s="193"/>
      <c r="V21" s="193"/>
      <c r="W21" s="222" t="str">
        <f>IF($B21="","",VLOOKUP($B21,選手データ入力!$D$6:$H$45,4,0))</f>
        <v/>
      </c>
      <c r="X21" s="223"/>
      <c r="Y21" s="193" t="str">
        <f>IF($B21="","",VLOOKUP($B21,選手データ入力!$D$6:$H$45,5,0))</f>
        <v/>
      </c>
      <c r="Z21" s="193"/>
      <c r="AA21" s="193"/>
      <c r="AB21" s="193"/>
      <c r="AC21" s="193"/>
      <c r="AD21" s="193"/>
      <c r="AE21" s="80" t="str">
        <f>IF(COUNTIF(選手データ入力!$I12:$K12,AE$8)=0,"","○")</f>
        <v/>
      </c>
      <c r="AF21" s="80" t="str">
        <f>IF(COUNTIF(選手データ入力!$I12:$K12,AF$8)=0,"","○")</f>
        <v/>
      </c>
      <c r="AG21" s="80" t="str">
        <f>IF(COUNTIF(選手データ入力!$I12:$K12,AG$8)=0,"","○")</f>
        <v/>
      </c>
      <c r="AH21" s="80" t="str">
        <f>IF(COUNTIF(選手データ入力!$I12:$K12,AH$8)=0,"","○")</f>
        <v/>
      </c>
      <c r="AI21" s="80" t="str">
        <f>IF(COUNTIF(選手データ入力!$I12:$K12,AI$8)=0,"","○")</f>
        <v/>
      </c>
      <c r="AJ21" s="80" t="str">
        <f>IF(COUNTIF(選手データ入力!$I12:$K12,AJ$8)=0,"","○")</f>
        <v/>
      </c>
      <c r="AK21" s="80" t="str">
        <f>IF(COUNTIF(選手データ入力!$I12:$K12,AK$8)=0,"","○")</f>
        <v/>
      </c>
      <c r="AL21" s="80" t="str">
        <f>IF(COUNTIF(選手データ入力!$I12:$K12,AL$8)=0,"","○")</f>
        <v/>
      </c>
      <c r="AM21" s="80" t="str">
        <f>IF(COUNTIF(選手データ入力!$I12:$K12,AM$8)=0,"","○")</f>
        <v/>
      </c>
      <c r="AN21" s="80" t="str">
        <f>IF(COUNTIF(選手データ入力!$I12:$K12,AN$8)=0,"","○")</f>
        <v/>
      </c>
      <c r="AO21" s="80" t="str">
        <f>IF(COUNTIF(選手データ入力!$I12:$K12,AO$8)=0,"","○")</f>
        <v/>
      </c>
      <c r="AP21" s="80" t="str">
        <f>IF(COUNTIF(選手データ入力!$I12:$K12,AP$8)=0,"","○")</f>
        <v/>
      </c>
      <c r="AQ21" s="80" t="str">
        <f>IF(COUNTIF(選手データ入力!$I12:$K12,AQ$8)=0,"","○")</f>
        <v/>
      </c>
      <c r="AR21" s="80" t="str">
        <f>IF(COUNTIF(選手データ入力!$I12:$K12,AR$8)=0,"","○")</f>
        <v/>
      </c>
      <c r="AS21" s="80" t="str">
        <f>IF(COUNTIF(選手データ入力!$I12:$K12,AS$8)=0,"","○")</f>
        <v/>
      </c>
      <c r="AT21" s="80" t="str">
        <f>IF(COUNTIF(選手データ入力!$I12:$K12,AT$8)=0,"","○")</f>
        <v/>
      </c>
      <c r="AU21" s="80" t="str">
        <f>IF(COUNTIF(選手データ入力!$I12:$K12,AU$8)=0,"","○")</f>
        <v/>
      </c>
      <c r="AV21" s="80" t="str">
        <f>IF(COUNTIF(選手データ入力!$I12:$K12,AV$8)=0,"","○")</f>
        <v/>
      </c>
      <c r="AW21" s="99" t="str">
        <f>IF(COUNTIF(選手データ入力!$I12:$K12,AW$8)=0,"","○")</f>
        <v/>
      </c>
      <c r="AX21" s="107" t="str">
        <f t="shared" si="0"/>
        <v/>
      </c>
      <c r="AY21" s="103" t="str">
        <f>IF(選手データ入力!L12="○","○","")</f>
        <v/>
      </c>
      <c r="AZ21" s="81" t="str">
        <f>IF(選手データ入力!M12="○","○","")</f>
        <v/>
      </c>
      <c r="BC21" s="74">
        <f t="shared" si="1"/>
        <v>0</v>
      </c>
      <c r="BD21" s="74">
        <f t="shared" si="2"/>
        <v>0</v>
      </c>
    </row>
    <row r="22" spans="1:56" ht="21.75" customHeight="1">
      <c r="A22" s="74">
        <v>8</v>
      </c>
      <c r="B22" s="220" t="str">
        <f>IF(選手データ入力!D13="","",選手データ入力!D13)</f>
        <v/>
      </c>
      <c r="C22" s="221"/>
      <c r="D22" s="221"/>
      <c r="E22" s="196" t="str">
        <f>IF($B22="","",VLOOKUP($B22,選手データ入力!$D$6:$H$45,2,0))</f>
        <v/>
      </c>
      <c r="F22" s="196"/>
      <c r="G22" s="196"/>
      <c r="H22" s="196"/>
      <c r="I22" s="196"/>
      <c r="J22" s="196"/>
      <c r="K22" s="196"/>
      <c r="L22" s="196"/>
      <c r="M22" s="196"/>
      <c r="N22" s="193" t="str">
        <f>IF($B22="","",VLOOKUP($B22,選手データ入力!$D$6:$H$45,3,0))</f>
        <v/>
      </c>
      <c r="O22" s="193"/>
      <c r="P22" s="193"/>
      <c r="Q22" s="193"/>
      <c r="R22" s="193"/>
      <c r="S22" s="193"/>
      <c r="T22" s="193"/>
      <c r="U22" s="193"/>
      <c r="V22" s="193"/>
      <c r="W22" s="222" t="str">
        <f>IF($B22="","",VLOOKUP($B22,選手データ入力!$D$6:$H$45,4,0))</f>
        <v/>
      </c>
      <c r="X22" s="223"/>
      <c r="Y22" s="193" t="str">
        <f>IF($B22="","",VLOOKUP($B22,選手データ入力!$D$6:$H$45,5,0))</f>
        <v/>
      </c>
      <c r="Z22" s="193"/>
      <c r="AA22" s="193"/>
      <c r="AB22" s="193"/>
      <c r="AC22" s="193"/>
      <c r="AD22" s="193"/>
      <c r="AE22" s="80" t="str">
        <f>IF(COUNTIF(選手データ入力!$I13:$K13,AE$8)=0,"","○")</f>
        <v/>
      </c>
      <c r="AF22" s="80" t="str">
        <f>IF(COUNTIF(選手データ入力!$I13:$K13,AF$8)=0,"","○")</f>
        <v/>
      </c>
      <c r="AG22" s="80" t="str">
        <f>IF(COUNTIF(選手データ入力!$I13:$K13,AG$8)=0,"","○")</f>
        <v/>
      </c>
      <c r="AH22" s="80" t="str">
        <f>IF(COUNTIF(選手データ入力!$I13:$K13,AH$8)=0,"","○")</f>
        <v/>
      </c>
      <c r="AI22" s="80" t="str">
        <f>IF(COUNTIF(選手データ入力!$I13:$K13,AI$8)=0,"","○")</f>
        <v/>
      </c>
      <c r="AJ22" s="80" t="str">
        <f>IF(COUNTIF(選手データ入力!$I13:$K13,AJ$8)=0,"","○")</f>
        <v/>
      </c>
      <c r="AK22" s="80" t="str">
        <f>IF(COUNTIF(選手データ入力!$I13:$K13,AK$8)=0,"","○")</f>
        <v/>
      </c>
      <c r="AL22" s="80" t="str">
        <f>IF(COUNTIF(選手データ入力!$I13:$K13,AL$8)=0,"","○")</f>
        <v/>
      </c>
      <c r="AM22" s="80" t="str">
        <f>IF(COUNTIF(選手データ入力!$I13:$K13,AM$8)=0,"","○")</f>
        <v/>
      </c>
      <c r="AN22" s="80" t="str">
        <f>IF(COUNTIF(選手データ入力!$I13:$K13,AN$8)=0,"","○")</f>
        <v/>
      </c>
      <c r="AO22" s="80" t="str">
        <f>IF(COUNTIF(選手データ入力!$I13:$K13,AO$8)=0,"","○")</f>
        <v/>
      </c>
      <c r="AP22" s="80" t="str">
        <f>IF(COUNTIF(選手データ入力!$I13:$K13,AP$8)=0,"","○")</f>
        <v/>
      </c>
      <c r="AQ22" s="80" t="str">
        <f>IF(COUNTIF(選手データ入力!$I13:$K13,AQ$8)=0,"","○")</f>
        <v/>
      </c>
      <c r="AR22" s="80" t="str">
        <f>IF(COUNTIF(選手データ入力!$I13:$K13,AR$8)=0,"","○")</f>
        <v/>
      </c>
      <c r="AS22" s="80" t="str">
        <f>IF(COUNTIF(選手データ入力!$I13:$K13,AS$8)=0,"","○")</f>
        <v/>
      </c>
      <c r="AT22" s="80" t="str">
        <f>IF(COUNTIF(選手データ入力!$I13:$K13,AT$8)=0,"","○")</f>
        <v/>
      </c>
      <c r="AU22" s="80" t="str">
        <f>IF(COUNTIF(選手データ入力!$I13:$K13,AU$8)=0,"","○")</f>
        <v/>
      </c>
      <c r="AV22" s="80" t="str">
        <f>IF(COUNTIF(選手データ入力!$I13:$K13,AV$8)=0,"","○")</f>
        <v/>
      </c>
      <c r="AW22" s="99" t="str">
        <f>IF(COUNTIF(選手データ入力!$I13:$K13,AW$8)=0,"","○")</f>
        <v/>
      </c>
      <c r="AX22" s="107" t="str">
        <f t="shared" si="0"/>
        <v/>
      </c>
      <c r="AY22" s="103" t="str">
        <f>IF(選手データ入力!L13="○","○","")</f>
        <v/>
      </c>
      <c r="AZ22" s="81" t="str">
        <f>IF(選手データ入力!M13="○","○","")</f>
        <v/>
      </c>
      <c r="BC22" s="74">
        <f t="shared" si="1"/>
        <v>0</v>
      </c>
      <c r="BD22" s="74">
        <f t="shared" si="2"/>
        <v>0</v>
      </c>
    </row>
    <row r="23" spans="1:56" ht="21.75" customHeight="1">
      <c r="A23" s="74">
        <v>9</v>
      </c>
      <c r="B23" s="220" t="str">
        <f>IF(選手データ入力!D14="","",選手データ入力!D14)</f>
        <v/>
      </c>
      <c r="C23" s="221"/>
      <c r="D23" s="221"/>
      <c r="E23" s="196" t="str">
        <f>IF($B23="","",VLOOKUP($B23,選手データ入力!$D$6:$H$45,2,0))</f>
        <v/>
      </c>
      <c r="F23" s="196"/>
      <c r="G23" s="196"/>
      <c r="H23" s="196"/>
      <c r="I23" s="196"/>
      <c r="J23" s="196"/>
      <c r="K23" s="196"/>
      <c r="L23" s="196"/>
      <c r="M23" s="196"/>
      <c r="N23" s="193" t="str">
        <f>IF($B23="","",VLOOKUP($B23,選手データ入力!$D$6:$H$45,3,0))</f>
        <v/>
      </c>
      <c r="O23" s="193"/>
      <c r="P23" s="193"/>
      <c r="Q23" s="193"/>
      <c r="R23" s="193"/>
      <c r="S23" s="193"/>
      <c r="T23" s="193"/>
      <c r="U23" s="193"/>
      <c r="V23" s="193"/>
      <c r="W23" s="222" t="str">
        <f>IF($B23="","",VLOOKUP($B23,選手データ入力!$D$6:$H$45,4,0))</f>
        <v/>
      </c>
      <c r="X23" s="223"/>
      <c r="Y23" s="193" t="str">
        <f>IF($B23="","",VLOOKUP($B23,選手データ入力!$D$6:$H$45,5,0))</f>
        <v/>
      </c>
      <c r="Z23" s="193"/>
      <c r="AA23" s="193"/>
      <c r="AB23" s="193"/>
      <c r="AC23" s="193"/>
      <c r="AD23" s="193"/>
      <c r="AE23" s="80" t="str">
        <f>IF(COUNTIF(選手データ入力!$I14:$K14,AE$8)=0,"","○")</f>
        <v/>
      </c>
      <c r="AF23" s="80" t="str">
        <f>IF(COUNTIF(選手データ入力!$I14:$K14,AF$8)=0,"","○")</f>
        <v/>
      </c>
      <c r="AG23" s="80" t="str">
        <f>IF(COUNTIF(選手データ入力!$I14:$K14,AG$8)=0,"","○")</f>
        <v/>
      </c>
      <c r="AH23" s="80" t="str">
        <f>IF(COUNTIF(選手データ入力!$I14:$K14,AH$8)=0,"","○")</f>
        <v/>
      </c>
      <c r="AI23" s="80" t="str">
        <f>IF(COUNTIF(選手データ入力!$I14:$K14,AI$8)=0,"","○")</f>
        <v/>
      </c>
      <c r="AJ23" s="80" t="str">
        <f>IF(COUNTIF(選手データ入力!$I14:$K14,AJ$8)=0,"","○")</f>
        <v/>
      </c>
      <c r="AK23" s="80" t="str">
        <f>IF(COUNTIF(選手データ入力!$I14:$K14,AK$8)=0,"","○")</f>
        <v/>
      </c>
      <c r="AL23" s="80" t="str">
        <f>IF(COUNTIF(選手データ入力!$I14:$K14,AL$8)=0,"","○")</f>
        <v/>
      </c>
      <c r="AM23" s="80" t="str">
        <f>IF(COUNTIF(選手データ入力!$I14:$K14,AM$8)=0,"","○")</f>
        <v/>
      </c>
      <c r="AN23" s="80" t="str">
        <f>IF(COUNTIF(選手データ入力!$I14:$K14,AN$8)=0,"","○")</f>
        <v/>
      </c>
      <c r="AO23" s="80" t="str">
        <f>IF(COUNTIF(選手データ入力!$I14:$K14,AO$8)=0,"","○")</f>
        <v/>
      </c>
      <c r="AP23" s="80" t="str">
        <f>IF(COUNTIF(選手データ入力!$I14:$K14,AP$8)=0,"","○")</f>
        <v/>
      </c>
      <c r="AQ23" s="80" t="str">
        <f>IF(COUNTIF(選手データ入力!$I14:$K14,AQ$8)=0,"","○")</f>
        <v/>
      </c>
      <c r="AR23" s="80" t="str">
        <f>IF(COUNTIF(選手データ入力!$I14:$K14,AR$8)=0,"","○")</f>
        <v/>
      </c>
      <c r="AS23" s="80" t="str">
        <f>IF(COUNTIF(選手データ入力!$I14:$K14,AS$8)=0,"","○")</f>
        <v/>
      </c>
      <c r="AT23" s="80" t="str">
        <f>IF(COUNTIF(選手データ入力!$I14:$K14,AT$8)=0,"","○")</f>
        <v/>
      </c>
      <c r="AU23" s="80" t="str">
        <f>IF(COUNTIF(選手データ入力!$I14:$K14,AU$8)=0,"","○")</f>
        <v/>
      </c>
      <c r="AV23" s="80" t="str">
        <f>IF(COUNTIF(選手データ入力!$I14:$K14,AV$8)=0,"","○")</f>
        <v/>
      </c>
      <c r="AW23" s="99" t="str">
        <f>IF(COUNTIF(選手データ入力!$I14:$K14,AW$8)=0,"","○")</f>
        <v/>
      </c>
      <c r="AX23" s="107" t="str">
        <f t="shared" si="0"/>
        <v/>
      </c>
      <c r="AY23" s="103" t="str">
        <f>IF(選手データ入力!L14="○","○","")</f>
        <v/>
      </c>
      <c r="AZ23" s="81" t="str">
        <f>IF(選手データ入力!M14="○","○","")</f>
        <v/>
      </c>
      <c r="BC23" s="74">
        <f t="shared" si="1"/>
        <v>0</v>
      </c>
      <c r="BD23" s="74">
        <f t="shared" si="2"/>
        <v>0</v>
      </c>
    </row>
    <row r="24" spans="1:56" ht="21.75" customHeight="1" thickBot="1">
      <c r="A24" s="74">
        <v>10</v>
      </c>
      <c r="B24" s="168" t="str">
        <f>IF(選手データ入力!D15="","",選手データ入力!D15)</f>
        <v/>
      </c>
      <c r="C24" s="169"/>
      <c r="D24" s="169"/>
      <c r="E24" s="170" t="str">
        <f>IF($B24="","",VLOOKUP($B24,選手データ入力!$D$6:$H$45,2,0))</f>
        <v/>
      </c>
      <c r="F24" s="170"/>
      <c r="G24" s="170"/>
      <c r="H24" s="170"/>
      <c r="I24" s="170"/>
      <c r="J24" s="170"/>
      <c r="K24" s="170"/>
      <c r="L24" s="170"/>
      <c r="M24" s="170"/>
      <c r="N24" s="165" t="str">
        <f>IF($B24="","",VLOOKUP($B24,選手データ入力!$D$6:$H$45,3,0))</f>
        <v/>
      </c>
      <c r="O24" s="165"/>
      <c r="P24" s="165"/>
      <c r="Q24" s="165"/>
      <c r="R24" s="165"/>
      <c r="S24" s="165"/>
      <c r="T24" s="165"/>
      <c r="U24" s="165"/>
      <c r="V24" s="165"/>
      <c r="W24" s="171" t="str">
        <f>IF($B24="","",VLOOKUP($B24,選手データ入力!$D$6:$H$45,4,0))</f>
        <v/>
      </c>
      <c r="X24" s="172"/>
      <c r="Y24" s="165" t="str">
        <f>IF($B24="","",VLOOKUP($B24,選手データ入力!$D$6:$H$45,5,0))</f>
        <v/>
      </c>
      <c r="Z24" s="165"/>
      <c r="AA24" s="165"/>
      <c r="AB24" s="165"/>
      <c r="AC24" s="165"/>
      <c r="AD24" s="165"/>
      <c r="AE24" s="82" t="str">
        <f>IF(COUNTIF(選手データ入力!$I15:$K15,AE$8)=0,"","○")</f>
        <v/>
      </c>
      <c r="AF24" s="82" t="str">
        <f>IF(COUNTIF(選手データ入力!$I15:$K15,AF$8)=0,"","○")</f>
        <v/>
      </c>
      <c r="AG24" s="82" t="str">
        <f>IF(COUNTIF(選手データ入力!$I15:$K15,AG$8)=0,"","○")</f>
        <v/>
      </c>
      <c r="AH24" s="82" t="str">
        <f>IF(COUNTIF(選手データ入力!$I15:$K15,AH$8)=0,"","○")</f>
        <v/>
      </c>
      <c r="AI24" s="82" t="str">
        <f>IF(COUNTIF(選手データ入力!$I15:$K15,AI$8)=0,"","○")</f>
        <v/>
      </c>
      <c r="AJ24" s="82" t="str">
        <f>IF(COUNTIF(選手データ入力!$I15:$K15,AJ$8)=0,"","○")</f>
        <v/>
      </c>
      <c r="AK24" s="82" t="str">
        <f>IF(COUNTIF(選手データ入力!$I15:$K15,AK$8)=0,"","○")</f>
        <v/>
      </c>
      <c r="AL24" s="82" t="str">
        <f>IF(COUNTIF(選手データ入力!$I15:$K15,AL$8)=0,"","○")</f>
        <v/>
      </c>
      <c r="AM24" s="82" t="str">
        <f>IF(COUNTIF(選手データ入力!$I15:$K15,AM$8)=0,"","○")</f>
        <v/>
      </c>
      <c r="AN24" s="82" t="str">
        <f>IF(COUNTIF(選手データ入力!$I15:$K15,AN$8)=0,"","○")</f>
        <v/>
      </c>
      <c r="AO24" s="82" t="str">
        <f>IF(COUNTIF(選手データ入力!$I15:$K15,AO$8)=0,"","○")</f>
        <v/>
      </c>
      <c r="AP24" s="82" t="str">
        <f>IF(COUNTIF(選手データ入力!$I15:$K15,AP$8)=0,"","○")</f>
        <v/>
      </c>
      <c r="AQ24" s="82" t="str">
        <f>IF(COUNTIF(選手データ入力!$I15:$K15,AQ$8)=0,"","○")</f>
        <v/>
      </c>
      <c r="AR24" s="82" t="str">
        <f>IF(COUNTIF(選手データ入力!$I15:$K15,AR$8)=0,"","○")</f>
        <v/>
      </c>
      <c r="AS24" s="82" t="str">
        <f>IF(COUNTIF(選手データ入力!$I15:$K15,AS$8)=0,"","○")</f>
        <v/>
      </c>
      <c r="AT24" s="82" t="str">
        <f>IF(COUNTIF(選手データ入力!$I15:$K15,AT$8)=0,"","○")</f>
        <v/>
      </c>
      <c r="AU24" s="82" t="str">
        <f>IF(COUNTIF(選手データ入力!$I15:$K15,AU$8)=0,"","○")</f>
        <v/>
      </c>
      <c r="AV24" s="82" t="str">
        <f>IF(COUNTIF(選手データ入力!$I15:$K15,AV$8)=0,"","○")</f>
        <v/>
      </c>
      <c r="AW24" s="100" t="str">
        <f>IF(COUNTIF(選手データ入力!$I15:$K15,AW$8)=0,"","○")</f>
        <v/>
      </c>
      <c r="AX24" s="108" t="str">
        <f t="shared" si="0"/>
        <v/>
      </c>
      <c r="AY24" s="104" t="str">
        <f>IF(選手データ入力!L15="○","○","")</f>
        <v/>
      </c>
      <c r="AZ24" s="83" t="str">
        <f>IF(選手データ入力!M15="○","○","")</f>
        <v/>
      </c>
      <c r="BC24" s="74">
        <f t="shared" si="1"/>
        <v>0</v>
      </c>
      <c r="BD24" s="74">
        <f t="shared" si="2"/>
        <v>0</v>
      </c>
    </row>
    <row r="25" spans="1:56" ht="21.75" customHeight="1">
      <c r="A25" s="74">
        <v>11</v>
      </c>
      <c r="B25" s="230" t="str">
        <f>IF(選手データ入力!D16="","",選手データ入力!D16)</f>
        <v/>
      </c>
      <c r="C25" s="231"/>
      <c r="D25" s="231"/>
      <c r="E25" s="226" t="str">
        <f>IF($B25="","",VLOOKUP($B25,選手データ入力!$D$6:$H$45,2,0))</f>
        <v/>
      </c>
      <c r="F25" s="226"/>
      <c r="G25" s="226"/>
      <c r="H25" s="226"/>
      <c r="I25" s="226"/>
      <c r="J25" s="226"/>
      <c r="K25" s="226"/>
      <c r="L25" s="226"/>
      <c r="M25" s="226"/>
      <c r="N25" s="227" t="str">
        <f>IF($B25="","",VLOOKUP($B25,選手データ入力!$D$6:$H$45,3,0))</f>
        <v/>
      </c>
      <c r="O25" s="227"/>
      <c r="P25" s="227"/>
      <c r="Q25" s="227"/>
      <c r="R25" s="227"/>
      <c r="S25" s="227"/>
      <c r="T25" s="227"/>
      <c r="U25" s="227"/>
      <c r="V25" s="227"/>
      <c r="W25" s="228" t="str">
        <f>IF($B25="","",VLOOKUP($B25,選手データ入力!$D$6:$H$45,4,0))</f>
        <v/>
      </c>
      <c r="X25" s="229"/>
      <c r="Y25" s="227" t="str">
        <f>IF($B25="","",VLOOKUP($B25,選手データ入力!$D$6:$H$45,5,0))</f>
        <v/>
      </c>
      <c r="Z25" s="227"/>
      <c r="AA25" s="227"/>
      <c r="AB25" s="227"/>
      <c r="AC25" s="227"/>
      <c r="AD25" s="227"/>
      <c r="AE25" s="78" t="str">
        <f>IF(COUNTIF(選手データ入力!$I16:$K16,AE$8)=0,"","○")</f>
        <v/>
      </c>
      <c r="AF25" s="78" t="str">
        <f>IF(COUNTIF(選手データ入力!$I16:$K16,AF$8)=0,"","○")</f>
        <v/>
      </c>
      <c r="AG25" s="78" t="str">
        <f>IF(COUNTIF(選手データ入力!$I16:$K16,AG$8)=0,"","○")</f>
        <v/>
      </c>
      <c r="AH25" s="78" t="str">
        <f>IF(COUNTIF(選手データ入力!$I16:$K16,AH$8)=0,"","○")</f>
        <v/>
      </c>
      <c r="AI25" s="78" t="str">
        <f>IF(COUNTIF(選手データ入力!$I16:$K16,AI$8)=0,"","○")</f>
        <v/>
      </c>
      <c r="AJ25" s="78" t="str">
        <f>IF(COUNTIF(選手データ入力!$I16:$K16,AJ$8)=0,"","○")</f>
        <v/>
      </c>
      <c r="AK25" s="78" t="str">
        <f>IF(COUNTIF(選手データ入力!$I16:$K16,AK$8)=0,"","○")</f>
        <v/>
      </c>
      <c r="AL25" s="78" t="str">
        <f>IF(COUNTIF(選手データ入力!$I16:$K16,AL$8)=0,"","○")</f>
        <v/>
      </c>
      <c r="AM25" s="78" t="str">
        <f>IF(COUNTIF(選手データ入力!$I16:$K16,AM$8)=0,"","○")</f>
        <v/>
      </c>
      <c r="AN25" s="78" t="str">
        <f>IF(COUNTIF(選手データ入力!$I16:$K16,AN$8)=0,"","○")</f>
        <v/>
      </c>
      <c r="AO25" s="78" t="str">
        <f>IF(COUNTIF(選手データ入力!$I16:$K16,AO$8)=0,"","○")</f>
        <v/>
      </c>
      <c r="AP25" s="78" t="str">
        <f>IF(COUNTIF(選手データ入力!$I16:$K16,AP$8)=0,"","○")</f>
        <v/>
      </c>
      <c r="AQ25" s="78" t="str">
        <f>IF(COUNTIF(選手データ入力!$I16:$K16,AQ$8)=0,"","○")</f>
        <v/>
      </c>
      <c r="AR25" s="78" t="str">
        <f>IF(COUNTIF(選手データ入力!$I16:$K16,AR$8)=0,"","○")</f>
        <v/>
      </c>
      <c r="AS25" s="78" t="str">
        <f>IF(COUNTIF(選手データ入力!$I16:$K16,AS$8)=0,"","○")</f>
        <v/>
      </c>
      <c r="AT25" s="78" t="str">
        <f>IF(COUNTIF(選手データ入力!$I16:$K16,AT$8)=0,"","○")</f>
        <v/>
      </c>
      <c r="AU25" s="78" t="str">
        <f>IF(COUNTIF(選手データ入力!$I16:$K16,AU$8)=0,"","○")</f>
        <v/>
      </c>
      <c r="AV25" s="78" t="str">
        <f>IF(COUNTIF(選手データ入力!$I16:$K16,AV$8)=0,"","○")</f>
        <v/>
      </c>
      <c r="AW25" s="98" t="str">
        <f>IF(COUNTIF(選手データ入力!$I16:$K16,AW$8)=0,"","○")</f>
        <v/>
      </c>
      <c r="AX25" s="106" t="str">
        <f t="shared" si="0"/>
        <v/>
      </c>
      <c r="AY25" s="102" t="str">
        <f>IF(選手データ入力!L16="○","○","")</f>
        <v/>
      </c>
      <c r="AZ25" s="79" t="str">
        <f>IF(選手データ入力!M16="○","○","")</f>
        <v/>
      </c>
      <c r="BC25" s="74">
        <f t="shared" si="1"/>
        <v>0</v>
      </c>
      <c r="BD25" s="74">
        <f t="shared" si="2"/>
        <v>0</v>
      </c>
    </row>
    <row r="26" spans="1:56" ht="21.75" customHeight="1">
      <c r="A26" s="74">
        <v>12</v>
      </c>
      <c r="B26" s="220" t="str">
        <f>IF(選手データ入力!D17="","",選手データ入力!D17)</f>
        <v/>
      </c>
      <c r="C26" s="221"/>
      <c r="D26" s="221"/>
      <c r="E26" s="196" t="str">
        <f>IF($B26="","",VLOOKUP($B26,選手データ入力!$D$6:$H$45,2,0))</f>
        <v/>
      </c>
      <c r="F26" s="196"/>
      <c r="G26" s="196"/>
      <c r="H26" s="196"/>
      <c r="I26" s="196"/>
      <c r="J26" s="196"/>
      <c r="K26" s="196"/>
      <c r="L26" s="196"/>
      <c r="M26" s="196"/>
      <c r="N26" s="193" t="str">
        <f>IF($B26="","",VLOOKUP($B26,選手データ入力!$D$6:$H$45,3,0))</f>
        <v/>
      </c>
      <c r="O26" s="193"/>
      <c r="P26" s="193"/>
      <c r="Q26" s="193"/>
      <c r="R26" s="193"/>
      <c r="S26" s="193"/>
      <c r="T26" s="193"/>
      <c r="U26" s="193"/>
      <c r="V26" s="193"/>
      <c r="W26" s="222" t="str">
        <f>IF($B26="","",VLOOKUP($B26,選手データ入力!$D$6:$H$45,4,0))</f>
        <v/>
      </c>
      <c r="X26" s="223"/>
      <c r="Y26" s="193" t="str">
        <f>IF($B26="","",VLOOKUP($B26,選手データ入力!$D$6:$H$45,5,0))</f>
        <v/>
      </c>
      <c r="Z26" s="193"/>
      <c r="AA26" s="193"/>
      <c r="AB26" s="193"/>
      <c r="AC26" s="193"/>
      <c r="AD26" s="193"/>
      <c r="AE26" s="80" t="str">
        <f>IF(COUNTIF(選手データ入力!$I17:$K17,AE$8)=0,"","○")</f>
        <v/>
      </c>
      <c r="AF26" s="80" t="str">
        <f>IF(COUNTIF(選手データ入力!$I17:$K17,AF$8)=0,"","○")</f>
        <v/>
      </c>
      <c r="AG26" s="80" t="str">
        <f>IF(COUNTIF(選手データ入力!$I17:$K17,AG$8)=0,"","○")</f>
        <v/>
      </c>
      <c r="AH26" s="80" t="str">
        <f>IF(COUNTIF(選手データ入力!$I17:$K17,AH$8)=0,"","○")</f>
        <v/>
      </c>
      <c r="AI26" s="80" t="str">
        <f>IF(COUNTIF(選手データ入力!$I17:$K17,AI$8)=0,"","○")</f>
        <v/>
      </c>
      <c r="AJ26" s="80" t="str">
        <f>IF(COUNTIF(選手データ入力!$I17:$K17,AJ$8)=0,"","○")</f>
        <v/>
      </c>
      <c r="AK26" s="80" t="str">
        <f>IF(COUNTIF(選手データ入力!$I17:$K17,AK$8)=0,"","○")</f>
        <v/>
      </c>
      <c r="AL26" s="80" t="str">
        <f>IF(COUNTIF(選手データ入力!$I17:$K17,AL$8)=0,"","○")</f>
        <v/>
      </c>
      <c r="AM26" s="80" t="str">
        <f>IF(COUNTIF(選手データ入力!$I17:$K17,AM$8)=0,"","○")</f>
        <v/>
      </c>
      <c r="AN26" s="80" t="str">
        <f>IF(COUNTIF(選手データ入力!$I17:$K17,AN$8)=0,"","○")</f>
        <v/>
      </c>
      <c r="AO26" s="80" t="str">
        <f>IF(COUNTIF(選手データ入力!$I17:$K17,AO$8)=0,"","○")</f>
        <v/>
      </c>
      <c r="AP26" s="80" t="str">
        <f>IF(COUNTIF(選手データ入力!$I17:$K17,AP$8)=0,"","○")</f>
        <v/>
      </c>
      <c r="AQ26" s="80" t="str">
        <f>IF(COUNTIF(選手データ入力!$I17:$K17,AQ$8)=0,"","○")</f>
        <v/>
      </c>
      <c r="AR26" s="80" t="str">
        <f>IF(COUNTIF(選手データ入力!$I17:$K17,AR$8)=0,"","○")</f>
        <v/>
      </c>
      <c r="AS26" s="80" t="str">
        <f>IF(COUNTIF(選手データ入力!$I17:$K17,AS$8)=0,"","○")</f>
        <v/>
      </c>
      <c r="AT26" s="80" t="str">
        <f>IF(COUNTIF(選手データ入力!$I17:$K17,AT$8)=0,"","○")</f>
        <v/>
      </c>
      <c r="AU26" s="80" t="str">
        <f>IF(COUNTIF(選手データ入力!$I17:$K17,AU$8)=0,"","○")</f>
        <v/>
      </c>
      <c r="AV26" s="80" t="str">
        <f>IF(COUNTIF(選手データ入力!$I17:$K17,AV$8)=0,"","○")</f>
        <v/>
      </c>
      <c r="AW26" s="99" t="str">
        <f>IF(COUNTIF(選手データ入力!$I17:$K17,AW$8)=0,"","○")</f>
        <v/>
      </c>
      <c r="AX26" s="107" t="str">
        <f t="shared" si="0"/>
        <v/>
      </c>
      <c r="AY26" s="103" t="str">
        <f>IF(選手データ入力!L17="○","○","")</f>
        <v/>
      </c>
      <c r="AZ26" s="81" t="str">
        <f>IF(選手データ入力!M17="○","○","")</f>
        <v/>
      </c>
      <c r="BC26" s="74">
        <f t="shared" si="1"/>
        <v>0</v>
      </c>
      <c r="BD26" s="74">
        <f t="shared" si="2"/>
        <v>0</v>
      </c>
    </row>
    <row r="27" spans="1:56" ht="21.75" customHeight="1">
      <c r="A27" s="74">
        <v>13</v>
      </c>
      <c r="B27" s="220" t="str">
        <f>IF(選手データ入力!D18="","",選手データ入力!D18)</f>
        <v/>
      </c>
      <c r="C27" s="221"/>
      <c r="D27" s="221"/>
      <c r="E27" s="196" t="str">
        <f>IF($B27="","",VLOOKUP($B27,選手データ入力!$D$6:$H$45,2,0))</f>
        <v/>
      </c>
      <c r="F27" s="196"/>
      <c r="G27" s="196"/>
      <c r="H27" s="196"/>
      <c r="I27" s="196"/>
      <c r="J27" s="196"/>
      <c r="K27" s="196"/>
      <c r="L27" s="196"/>
      <c r="M27" s="196"/>
      <c r="N27" s="193" t="str">
        <f>IF($B27="","",VLOOKUP($B27,選手データ入力!$D$6:$H$45,3,0))</f>
        <v/>
      </c>
      <c r="O27" s="193"/>
      <c r="P27" s="193"/>
      <c r="Q27" s="193"/>
      <c r="R27" s="193"/>
      <c r="S27" s="193"/>
      <c r="T27" s="193"/>
      <c r="U27" s="193"/>
      <c r="V27" s="193"/>
      <c r="W27" s="222" t="str">
        <f>IF($B27="","",VLOOKUP($B27,選手データ入力!$D$6:$H$45,4,0))</f>
        <v/>
      </c>
      <c r="X27" s="223"/>
      <c r="Y27" s="193" t="str">
        <f>IF($B27="","",VLOOKUP($B27,選手データ入力!$D$6:$H$45,5,0))</f>
        <v/>
      </c>
      <c r="Z27" s="193"/>
      <c r="AA27" s="193"/>
      <c r="AB27" s="193"/>
      <c r="AC27" s="193"/>
      <c r="AD27" s="193"/>
      <c r="AE27" s="80" t="str">
        <f>IF(COUNTIF(選手データ入力!$I18:$K18,AE$8)=0,"","○")</f>
        <v/>
      </c>
      <c r="AF27" s="80" t="str">
        <f>IF(COUNTIF(選手データ入力!$I18:$K18,AF$8)=0,"","○")</f>
        <v/>
      </c>
      <c r="AG27" s="80" t="str">
        <f>IF(COUNTIF(選手データ入力!$I18:$K18,AG$8)=0,"","○")</f>
        <v/>
      </c>
      <c r="AH27" s="80" t="str">
        <f>IF(COUNTIF(選手データ入力!$I18:$K18,AH$8)=0,"","○")</f>
        <v/>
      </c>
      <c r="AI27" s="80" t="str">
        <f>IF(COUNTIF(選手データ入力!$I18:$K18,AI$8)=0,"","○")</f>
        <v/>
      </c>
      <c r="AJ27" s="80" t="str">
        <f>IF(COUNTIF(選手データ入力!$I18:$K18,AJ$8)=0,"","○")</f>
        <v/>
      </c>
      <c r="AK27" s="80" t="str">
        <f>IF(COUNTIF(選手データ入力!$I18:$K18,AK$8)=0,"","○")</f>
        <v/>
      </c>
      <c r="AL27" s="80" t="str">
        <f>IF(COUNTIF(選手データ入力!$I18:$K18,AL$8)=0,"","○")</f>
        <v/>
      </c>
      <c r="AM27" s="80" t="str">
        <f>IF(COUNTIF(選手データ入力!$I18:$K18,AM$8)=0,"","○")</f>
        <v/>
      </c>
      <c r="AN27" s="80" t="str">
        <f>IF(COUNTIF(選手データ入力!$I18:$K18,AN$8)=0,"","○")</f>
        <v/>
      </c>
      <c r="AO27" s="80" t="str">
        <f>IF(COUNTIF(選手データ入力!$I18:$K18,AO$8)=0,"","○")</f>
        <v/>
      </c>
      <c r="AP27" s="80" t="str">
        <f>IF(COUNTIF(選手データ入力!$I18:$K18,AP$8)=0,"","○")</f>
        <v/>
      </c>
      <c r="AQ27" s="80" t="str">
        <f>IF(COUNTIF(選手データ入力!$I18:$K18,AQ$8)=0,"","○")</f>
        <v/>
      </c>
      <c r="AR27" s="80" t="str">
        <f>IF(COUNTIF(選手データ入力!$I18:$K18,AR$8)=0,"","○")</f>
        <v/>
      </c>
      <c r="AS27" s="80" t="str">
        <f>IF(COUNTIF(選手データ入力!$I18:$K18,AS$8)=0,"","○")</f>
        <v/>
      </c>
      <c r="AT27" s="80" t="str">
        <f>IF(COUNTIF(選手データ入力!$I18:$K18,AT$8)=0,"","○")</f>
        <v/>
      </c>
      <c r="AU27" s="80" t="str">
        <f>IF(COUNTIF(選手データ入力!$I18:$K18,AU$8)=0,"","○")</f>
        <v/>
      </c>
      <c r="AV27" s="80" t="str">
        <f>IF(COUNTIF(選手データ入力!$I18:$K18,AV$8)=0,"","○")</f>
        <v/>
      </c>
      <c r="AW27" s="99" t="str">
        <f>IF(COUNTIF(選手データ入力!$I18:$K18,AW$8)=0,"","○")</f>
        <v/>
      </c>
      <c r="AX27" s="107" t="str">
        <f t="shared" si="0"/>
        <v/>
      </c>
      <c r="AY27" s="103" t="str">
        <f>IF(選手データ入力!L18="○","○","")</f>
        <v/>
      </c>
      <c r="AZ27" s="81" t="str">
        <f>IF(選手データ入力!M18="○","○","")</f>
        <v/>
      </c>
      <c r="BC27" s="74">
        <f t="shared" si="1"/>
        <v>0</v>
      </c>
      <c r="BD27" s="74">
        <f t="shared" si="2"/>
        <v>0</v>
      </c>
    </row>
    <row r="28" spans="1:56" ht="21.75" customHeight="1">
      <c r="A28" s="74">
        <v>14</v>
      </c>
      <c r="B28" s="220" t="str">
        <f>IF(選手データ入力!D19="","",選手データ入力!D19)</f>
        <v/>
      </c>
      <c r="C28" s="221"/>
      <c r="D28" s="221"/>
      <c r="E28" s="196" t="str">
        <f>IF($B28="","",VLOOKUP($B28,選手データ入力!$D$6:$H$45,2,0))</f>
        <v/>
      </c>
      <c r="F28" s="196"/>
      <c r="G28" s="196"/>
      <c r="H28" s="196"/>
      <c r="I28" s="196"/>
      <c r="J28" s="196"/>
      <c r="K28" s="196"/>
      <c r="L28" s="196"/>
      <c r="M28" s="196"/>
      <c r="N28" s="193" t="str">
        <f>IF($B28="","",VLOOKUP($B28,選手データ入力!$D$6:$H$45,3,0))</f>
        <v/>
      </c>
      <c r="O28" s="193"/>
      <c r="P28" s="193"/>
      <c r="Q28" s="193"/>
      <c r="R28" s="193"/>
      <c r="S28" s="193"/>
      <c r="T28" s="193"/>
      <c r="U28" s="193"/>
      <c r="V28" s="193"/>
      <c r="W28" s="222" t="str">
        <f>IF($B28="","",VLOOKUP($B28,選手データ入力!$D$6:$H$45,4,0))</f>
        <v/>
      </c>
      <c r="X28" s="223"/>
      <c r="Y28" s="193" t="str">
        <f>IF($B28="","",VLOOKUP($B28,選手データ入力!$D$6:$H$45,5,0))</f>
        <v/>
      </c>
      <c r="Z28" s="193"/>
      <c r="AA28" s="193"/>
      <c r="AB28" s="193"/>
      <c r="AC28" s="193"/>
      <c r="AD28" s="193"/>
      <c r="AE28" s="80" t="str">
        <f>IF(COUNTIF(選手データ入力!$I19:$K19,AE$8)=0,"","○")</f>
        <v/>
      </c>
      <c r="AF28" s="80" t="str">
        <f>IF(COUNTIF(選手データ入力!$I19:$K19,AF$8)=0,"","○")</f>
        <v/>
      </c>
      <c r="AG28" s="80" t="str">
        <f>IF(COUNTIF(選手データ入力!$I19:$K19,AG$8)=0,"","○")</f>
        <v/>
      </c>
      <c r="AH28" s="80" t="str">
        <f>IF(COUNTIF(選手データ入力!$I19:$K19,AH$8)=0,"","○")</f>
        <v/>
      </c>
      <c r="AI28" s="80" t="str">
        <f>IF(COUNTIF(選手データ入力!$I19:$K19,AI$8)=0,"","○")</f>
        <v/>
      </c>
      <c r="AJ28" s="80" t="str">
        <f>IF(COUNTIF(選手データ入力!$I19:$K19,AJ$8)=0,"","○")</f>
        <v/>
      </c>
      <c r="AK28" s="80" t="str">
        <f>IF(COUNTIF(選手データ入力!$I19:$K19,AK$8)=0,"","○")</f>
        <v/>
      </c>
      <c r="AL28" s="80" t="str">
        <f>IF(COUNTIF(選手データ入力!$I19:$K19,AL$8)=0,"","○")</f>
        <v/>
      </c>
      <c r="AM28" s="80" t="str">
        <f>IF(COUNTIF(選手データ入力!$I19:$K19,AM$8)=0,"","○")</f>
        <v/>
      </c>
      <c r="AN28" s="80" t="str">
        <f>IF(COUNTIF(選手データ入力!$I19:$K19,AN$8)=0,"","○")</f>
        <v/>
      </c>
      <c r="AO28" s="80" t="str">
        <f>IF(COUNTIF(選手データ入力!$I19:$K19,AO$8)=0,"","○")</f>
        <v/>
      </c>
      <c r="AP28" s="80" t="str">
        <f>IF(COUNTIF(選手データ入力!$I19:$K19,AP$8)=0,"","○")</f>
        <v/>
      </c>
      <c r="AQ28" s="80" t="str">
        <f>IF(COUNTIF(選手データ入力!$I19:$K19,AQ$8)=0,"","○")</f>
        <v/>
      </c>
      <c r="AR28" s="80" t="str">
        <f>IF(COUNTIF(選手データ入力!$I19:$K19,AR$8)=0,"","○")</f>
        <v/>
      </c>
      <c r="AS28" s="80" t="str">
        <f>IF(COUNTIF(選手データ入力!$I19:$K19,AS$8)=0,"","○")</f>
        <v/>
      </c>
      <c r="AT28" s="80" t="str">
        <f>IF(COUNTIF(選手データ入力!$I19:$K19,AT$8)=0,"","○")</f>
        <v/>
      </c>
      <c r="AU28" s="80" t="str">
        <f>IF(COUNTIF(選手データ入力!$I19:$K19,AU$8)=0,"","○")</f>
        <v/>
      </c>
      <c r="AV28" s="80" t="str">
        <f>IF(COUNTIF(選手データ入力!$I19:$K19,AV$8)=0,"","○")</f>
        <v/>
      </c>
      <c r="AW28" s="99" t="str">
        <f>IF(COUNTIF(選手データ入力!$I19:$K19,AW$8)=0,"","○")</f>
        <v/>
      </c>
      <c r="AX28" s="107" t="str">
        <f t="shared" si="0"/>
        <v/>
      </c>
      <c r="AY28" s="103" t="str">
        <f>IF(選手データ入力!L19="○","○","")</f>
        <v/>
      </c>
      <c r="AZ28" s="81" t="str">
        <f>IF(選手データ入力!M19="○","○","")</f>
        <v/>
      </c>
      <c r="BC28" s="74">
        <f t="shared" si="1"/>
        <v>0</v>
      </c>
      <c r="BD28" s="74">
        <f t="shared" si="2"/>
        <v>0</v>
      </c>
    </row>
    <row r="29" spans="1:56" ht="21.75" customHeight="1" thickBot="1">
      <c r="A29" s="74">
        <v>15</v>
      </c>
      <c r="B29" s="168" t="str">
        <f>IF(選手データ入力!D20="","",選手データ入力!D20)</f>
        <v/>
      </c>
      <c r="C29" s="169"/>
      <c r="D29" s="169"/>
      <c r="E29" s="170" t="str">
        <f>IF($B29="","",VLOOKUP($B29,選手データ入力!$D$6:$H$45,2,0))</f>
        <v/>
      </c>
      <c r="F29" s="170"/>
      <c r="G29" s="170"/>
      <c r="H29" s="170"/>
      <c r="I29" s="170"/>
      <c r="J29" s="170"/>
      <c r="K29" s="170"/>
      <c r="L29" s="170"/>
      <c r="M29" s="170"/>
      <c r="N29" s="165" t="str">
        <f>IF($B29="","",VLOOKUP($B29,選手データ入力!$D$6:$H$45,3,0))</f>
        <v/>
      </c>
      <c r="O29" s="165"/>
      <c r="P29" s="165"/>
      <c r="Q29" s="165"/>
      <c r="R29" s="165"/>
      <c r="S29" s="165"/>
      <c r="T29" s="165"/>
      <c r="U29" s="165"/>
      <c r="V29" s="165"/>
      <c r="W29" s="171" t="str">
        <f>IF($B29="","",VLOOKUP($B29,選手データ入力!$D$6:$H$45,4,0))</f>
        <v/>
      </c>
      <c r="X29" s="172"/>
      <c r="Y29" s="165" t="str">
        <f>IF($B29="","",VLOOKUP($B29,選手データ入力!$D$6:$H$45,5,0))</f>
        <v/>
      </c>
      <c r="Z29" s="165"/>
      <c r="AA29" s="165"/>
      <c r="AB29" s="165"/>
      <c r="AC29" s="165"/>
      <c r="AD29" s="165"/>
      <c r="AE29" s="82" t="str">
        <f>IF(COUNTIF(選手データ入力!$I20:$K20,AE$8)=0,"","○")</f>
        <v/>
      </c>
      <c r="AF29" s="82" t="str">
        <f>IF(COUNTIF(選手データ入力!$I20:$K20,AF$8)=0,"","○")</f>
        <v/>
      </c>
      <c r="AG29" s="82" t="str">
        <f>IF(COUNTIF(選手データ入力!$I20:$K20,AG$8)=0,"","○")</f>
        <v/>
      </c>
      <c r="AH29" s="82" t="str">
        <f>IF(COUNTIF(選手データ入力!$I20:$K20,AH$8)=0,"","○")</f>
        <v/>
      </c>
      <c r="AI29" s="82" t="str">
        <f>IF(COUNTIF(選手データ入力!$I20:$K20,AI$8)=0,"","○")</f>
        <v/>
      </c>
      <c r="AJ29" s="82" t="str">
        <f>IF(COUNTIF(選手データ入力!$I20:$K20,AJ$8)=0,"","○")</f>
        <v/>
      </c>
      <c r="AK29" s="82" t="str">
        <f>IF(COUNTIF(選手データ入力!$I20:$K20,AK$8)=0,"","○")</f>
        <v/>
      </c>
      <c r="AL29" s="82" t="str">
        <f>IF(COUNTIF(選手データ入力!$I20:$K20,AL$8)=0,"","○")</f>
        <v/>
      </c>
      <c r="AM29" s="82" t="str">
        <f>IF(COUNTIF(選手データ入力!$I20:$K20,AM$8)=0,"","○")</f>
        <v/>
      </c>
      <c r="AN29" s="82" t="str">
        <f>IF(COUNTIF(選手データ入力!$I20:$K20,AN$8)=0,"","○")</f>
        <v/>
      </c>
      <c r="AO29" s="82" t="str">
        <f>IF(COUNTIF(選手データ入力!$I20:$K20,AO$8)=0,"","○")</f>
        <v/>
      </c>
      <c r="AP29" s="82" t="str">
        <f>IF(COUNTIF(選手データ入力!$I20:$K20,AP$8)=0,"","○")</f>
        <v/>
      </c>
      <c r="AQ29" s="82" t="str">
        <f>IF(COUNTIF(選手データ入力!$I20:$K20,AQ$8)=0,"","○")</f>
        <v/>
      </c>
      <c r="AR29" s="82" t="str">
        <f>IF(COUNTIF(選手データ入力!$I20:$K20,AR$8)=0,"","○")</f>
        <v/>
      </c>
      <c r="AS29" s="82" t="str">
        <f>IF(COUNTIF(選手データ入力!$I20:$K20,AS$8)=0,"","○")</f>
        <v/>
      </c>
      <c r="AT29" s="82" t="str">
        <f>IF(COUNTIF(選手データ入力!$I20:$K20,AT$8)=0,"","○")</f>
        <v/>
      </c>
      <c r="AU29" s="82" t="str">
        <f>IF(COUNTIF(選手データ入力!$I20:$K20,AU$8)=0,"","○")</f>
        <v/>
      </c>
      <c r="AV29" s="82" t="str">
        <f>IF(COUNTIF(選手データ入力!$I20:$K20,AV$8)=0,"","○")</f>
        <v/>
      </c>
      <c r="AW29" s="100" t="str">
        <f>IF(COUNTIF(選手データ入力!$I20:$K20,AW$8)=0,"","○")</f>
        <v/>
      </c>
      <c r="AX29" s="108" t="str">
        <f t="shared" si="0"/>
        <v/>
      </c>
      <c r="AY29" s="104" t="str">
        <f>IF(選手データ入力!L20="○","○","")</f>
        <v/>
      </c>
      <c r="AZ29" s="83" t="str">
        <f>IF(選手データ入力!M20="○","○","")</f>
        <v/>
      </c>
      <c r="BC29" s="74">
        <f t="shared" si="1"/>
        <v>0</v>
      </c>
      <c r="BD29" s="74">
        <f t="shared" si="2"/>
        <v>0</v>
      </c>
    </row>
    <row r="30" spans="1:56" ht="21.75" customHeight="1">
      <c r="A30" s="74">
        <v>16</v>
      </c>
      <c r="B30" s="230" t="str">
        <f>IF(選手データ入力!D21="","",選手データ入力!D21)</f>
        <v/>
      </c>
      <c r="C30" s="231"/>
      <c r="D30" s="231"/>
      <c r="E30" s="226" t="str">
        <f>IF($B30="","",VLOOKUP($B30,選手データ入力!$D$6:$H$45,2,0))</f>
        <v/>
      </c>
      <c r="F30" s="226"/>
      <c r="G30" s="226"/>
      <c r="H30" s="226"/>
      <c r="I30" s="226"/>
      <c r="J30" s="226"/>
      <c r="K30" s="226"/>
      <c r="L30" s="226"/>
      <c r="M30" s="226"/>
      <c r="N30" s="227" t="str">
        <f>IF($B30="","",VLOOKUP($B30,選手データ入力!$D$6:$H$45,3,0))</f>
        <v/>
      </c>
      <c r="O30" s="227"/>
      <c r="P30" s="227"/>
      <c r="Q30" s="227"/>
      <c r="R30" s="227"/>
      <c r="S30" s="227"/>
      <c r="T30" s="227"/>
      <c r="U30" s="227"/>
      <c r="V30" s="227"/>
      <c r="W30" s="232" t="str">
        <f>IF($B30="","",VLOOKUP($B30,選手データ入力!$D$6:$H$45,4,0))</f>
        <v/>
      </c>
      <c r="X30" s="233"/>
      <c r="Y30" s="227" t="str">
        <f>IF($B30="","",VLOOKUP($B30,選手データ入力!$D$6:$H$45,5,0))</f>
        <v/>
      </c>
      <c r="Z30" s="227"/>
      <c r="AA30" s="227"/>
      <c r="AB30" s="227"/>
      <c r="AC30" s="227"/>
      <c r="AD30" s="227"/>
      <c r="AE30" s="78" t="str">
        <f>IF(COUNTIF(選手データ入力!$I21:$K21,AE$8)=0,"","○")</f>
        <v/>
      </c>
      <c r="AF30" s="78" t="str">
        <f>IF(COUNTIF(選手データ入力!$I21:$K21,AF$8)=0,"","○")</f>
        <v/>
      </c>
      <c r="AG30" s="78" t="str">
        <f>IF(COUNTIF(選手データ入力!$I21:$K21,AG$8)=0,"","○")</f>
        <v/>
      </c>
      <c r="AH30" s="78" t="str">
        <f>IF(COUNTIF(選手データ入力!$I21:$K21,AH$8)=0,"","○")</f>
        <v/>
      </c>
      <c r="AI30" s="78" t="str">
        <f>IF(COUNTIF(選手データ入力!$I21:$K21,AI$8)=0,"","○")</f>
        <v/>
      </c>
      <c r="AJ30" s="78" t="str">
        <f>IF(COUNTIF(選手データ入力!$I21:$K21,AJ$8)=0,"","○")</f>
        <v/>
      </c>
      <c r="AK30" s="78" t="str">
        <f>IF(COUNTIF(選手データ入力!$I21:$K21,AK$8)=0,"","○")</f>
        <v/>
      </c>
      <c r="AL30" s="78" t="str">
        <f>IF(COUNTIF(選手データ入力!$I21:$K21,AL$8)=0,"","○")</f>
        <v/>
      </c>
      <c r="AM30" s="78" t="str">
        <f>IF(COUNTIF(選手データ入力!$I21:$K21,AM$8)=0,"","○")</f>
        <v/>
      </c>
      <c r="AN30" s="78" t="str">
        <f>IF(COUNTIF(選手データ入力!$I21:$K21,AN$8)=0,"","○")</f>
        <v/>
      </c>
      <c r="AO30" s="78" t="str">
        <f>IF(COUNTIF(選手データ入力!$I21:$K21,AO$8)=0,"","○")</f>
        <v/>
      </c>
      <c r="AP30" s="78" t="str">
        <f>IF(COUNTIF(選手データ入力!$I21:$K21,AP$8)=0,"","○")</f>
        <v/>
      </c>
      <c r="AQ30" s="78" t="str">
        <f>IF(COUNTIF(選手データ入力!$I21:$K21,AQ$8)=0,"","○")</f>
        <v/>
      </c>
      <c r="AR30" s="78" t="str">
        <f>IF(COUNTIF(選手データ入力!$I21:$K21,AR$8)=0,"","○")</f>
        <v/>
      </c>
      <c r="AS30" s="78" t="str">
        <f>IF(COUNTIF(選手データ入力!$I21:$K21,AS$8)=0,"","○")</f>
        <v/>
      </c>
      <c r="AT30" s="78" t="str">
        <f>IF(COUNTIF(選手データ入力!$I21:$K21,AT$8)=0,"","○")</f>
        <v/>
      </c>
      <c r="AU30" s="78" t="str">
        <f>IF(COUNTIF(選手データ入力!$I21:$K21,AU$8)=0,"","○")</f>
        <v/>
      </c>
      <c r="AV30" s="78" t="str">
        <f>IF(COUNTIF(選手データ入力!$I21:$K21,AV$8)=0,"","○")</f>
        <v/>
      </c>
      <c r="AW30" s="98" t="str">
        <f>IF(COUNTIF(選手データ入力!$I21:$K21,AW$8)=0,"","○")</f>
        <v/>
      </c>
      <c r="AX30" s="106" t="str">
        <f t="shared" si="0"/>
        <v/>
      </c>
      <c r="AY30" s="102" t="str">
        <f>IF(選手データ入力!L21="○","○","")</f>
        <v/>
      </c>
      <c r="AZ30" s="79" t="str">
        <f>IF(選手データ入力!M21="○","○","")</f>
        <v/>
      </c>
      <c r="BC30" s="74">
        <f t="shared" si="1"/>
        <v>0</v>
      </c>
      <c r="BD30" s="74">
        <f t="shared" si="2"/>
        <v>0</v>
      </c>
    </row>
    <row r="31" spans="1:56" ht="21.75" customHeight="1">
      <c r="A31" s="74">
        <v>17</v>
      </c>
      <c r="B31" s="220" t="str">
        <f>IF(選手データ入力!D22="","",選手データ入力!D22)</f>
        <v/>
      </c>
      <c r="C31" s="221"/>
      <c r="D31" s="221"/>
      <c r="E31" s="196" t="str">
        <f>IF($B31="","",VLOOKUP($B31,選手データ入力!$D$6:$H$45,2,0))</f>
        <v/>
      </c>
      <c r="F31" s="196"/>
      <c r="G31" s="196"/>
      <c r="H31" s="196"/>
      <c r="I31" s="196"/>
      <c r="J31" s="196"/>
      <c r="K31" s="196"/>
      <c r="L31" s="196"/>
      <c r="M31" s="196"/>
      <c r="N31" s="193" t="str">
        <f>IF($B31="","",VLOOKUP($B31,選手データ入力!$D$6:$H$45,3,0))</f>
        <v/>
      </c>
      <c r="O31" s="193"/>
      <c r="P31" s="193"/>
      <c r="Q31" s="193"/>
      <c r="R31" s="193"/>
      <c r="S31" s="193"/>
      <c r="T31" s="193"/>
      <c r="U31" s="193"/>
      <c r="V31" s="193"/>
      <c r="W31" s="222" t="str">
        <f>IF($B31="","",VLOOKUP($B31,選手データ入力!$D$6:$H$45,4,0))</f>
        <v/>
      </c>
      <c r="X31" s="223"/>
      <c r="Y31" s="193" t="str">
        <f>IF($B31="","",VLOOKUP($B31,選手データ入力!$D$6:$H$45,5,0))</f>
        <v/>
      </c>
      <c r="Z31" s="193"/>
      <c r="AA31" s="193"/>
      <c r="AB31" s="193"/>
      <c r="AC31" s="193"/>
      <c r="AD31" s="193"/>
      <c r="AE31" s="80" t="str">
        <f>IF(COUNTIF(選手データ入力!$I22:$K22,AE$8)=0,"","○")</f>
        <v/>
      </c>
      <c r="AF31" s="80" t="str">
        <f>IF(COUNTIF(選手データ入力!$I22:$K22,AF$8)=0,"","○")</f>
        <v/>
      </c>
      <c r="AG31" s="80" t="str">
        <f>IF(COUNTIF(選手データ入力!$I22:$K22,AG$8)=0,"","○")</f>
        <v/>
      </c>
      <c r="AH31" s="80" t="str">
        <f>IF(COUNTIF(選手データ入力!$I22:$K22,AH$8)=0,"","○")</f>
        <v/>
      </c>
      <c r="AI31" s="80" t="str">
        <f>IF(COUNTIF(選手データ入力!$I22:$K22,AI$8)=0,"","○")</f>
        <v/>
      </c>
      <c r="AJ31" s="80" t="str">
        <f>IF(COUNTIF(選手データ入力!$I22:$K22,AJ$8)=0,"","○")</f>
        <v/>
      </c>
      <c r="AK31" s="80" t="str">
        <f>IF(COUNTIF(選手データ入力!$I22:$K22,AK$8)=0,"","○")</f>
        <v/>
      </c>
      <c r="AL31" s="80" t="str">
        <f>IF(COUNTIF(選手データ入力!$I22:$K22,AL$8)=0,"","○")</f>
        <v/>
      </c>
      <c r="AM31" s="80" t="str">
        <f>IF(COUNTIF(選手データ入力!$I22:$K22,AM$8)=0,"","○")</f>
        <v/>
      </c>
      <c r="AN31" s="80" t="str">
        <f>IF(COUNTIF(選手データ入力!$I22:$K22,AN$8)=0,"","○")</f>
        <v/>
      </c>
      <c r="AO31" s="80" t="str">
        <f>IF(COUNTIF(選手データ入力!$I22:$K22,AO$8)=0,"","○")</f>
        <v/>
      </c>
      <c r="AP31" s="80" t="str">
        <f>IF(COUNTIF(選手データ入力!$I22:$K22,AP$8)=0,"","○")</f>
        <v/>
      </c>
      <c r="AQ31" s="80" t="str">
        <f>IF(COUNTIF(選手データ入力!$I22:$K22,AQ$8)=0,"","○")</f>
        <v/>
      </c>
      <c r="AR31" s="80" t="str">
        <f>IF(COUNTIF(選手データ入力!$I22:$K22,AR$8)=0,"","○")</f>
        <v/>
      </c>
      <c r="AS31" s="80" t="str">
        <f>IF(COUNTIF(選手データ入力!$I22:$K22,AS$8)=0,"","○")</f>
        <v/>
      </c>
      <c r="AT31" s="80" t="str">
        <f>IF(COUNTIF(選手データ入力!$I22:$K22,AT$8)=0,"","○")</f>
        <v/>
      </c>
      <c r="AU31" s="80" t="str">
        <f>IF(COUNTIF(選手データ入力!$I22:$K22,AU$8)=0,"","○")</f>
        <v/>
      </c>
      <c r="AV31" s="80" t="str">
        <f>IF(COUNTIF(選手データ入力!$I22:$K22,AV$8)=0,"","○")</f>
        <v/>
      </c>
      <c r="AW31" s="99" t="str">
        <f>IF(COUNTIF(選手データ入力!$I22:$K22,AW$8)=0,"","○")</f>
        <v/>
      </c>
      <c r="AX31" s="107" t="str">
        <f t="shared" si="0"/>
        <v/>
      </c>
      <c r="AY31" s="103" t="str">
        <f>IF(選手データ入力!L22="○","○","")</f>
        <v/>
      </c>
      <c r="AZ31" s="81" t="str">
        <f>IF(選手データ入力!M22="○","○","")</f>
        <v/>
      </c>
      <c r="BC31" s="74">
        <f t="shared" si="1"/>
        <v>0</v>
      </c>
      <c r="BD31" s="74">
        <f t="shared" si="2"/>
        <v>0</v>
      </c>
    </row>
    <row r="32" spans="1:56" ht="21.75" customHeight="1">
      <c r="A32" s="74">
        <v>18</v>
      </c>
      <c r="B32" s="220" t="str">
        <f>IF(選手データ入力!D23="","",選手データ入力!D23)</f>
        <v/>
      </c>
      <c r="C32" s="221"/>
      <c r="D32" s="221"/>
      <c r="E32" s="196" t="str">
        <f>IF($B32="","",VLOOKUP($B32,選手データ入力!$D$6:$H$45,2,0))</f>
        <v/>
      </c>
      <c r="F32" s="196"/>
      <c r="G32" s="196"/>
      <c r="H32" s="196"/>
      <c r="I32" s="196"/>
      <c r="J32" s="196"/>
      <c r="K32" s="196"/>
      <c r="L32" s="196"/>
      <c r="M32" s="196"/>
      <c r="N32" s="193" t="str">
        <f>IF($B32="","",VLOOKUP($B32,選手データ入力!$D$6:$H$45,3,0))</f>
        <v/>
      </c>
      <c r="O32" s="193"/>
      <c r="P32" s="193"/>
      <c r="Q32" s="193"/>
      <c r="R32" s="193"/>
      <c r="S32" s="193"/>
      <c r="T32" s="193"/>
      <c r="U32" s="193"/>
      <c r="V32" s="193"/>
      <c r="W32" s="222" t="str">
        <f>IF($B32="","",VLOOKUP($B32,選手データ入力!$D$6:$H$45,4,0))</f>
        <v/>
      </c>
      <c r="X32" s="223"/>
      <c r="Y32" s="193" t="str">
        <f>IF($B32="","",VLOOKUP($B32,選手データ入力!$D$6:$H$45,5,0))</f>
        <v/>
      </c>
      <c r="Z32" s="193"/>
      <c r="AA32" s="193"/>
      <c r="AB32" s="193"/>
      <c r="AC32" s="193"/>
      <c r="AD32" s="193"/>
      <c r="AE32" s="80" t="str">
        <f>IF(COUNTIF(選手データ入力!$I23:$K23,AE$8)=0,"","○")</f>
        <v/>
      </c>
      <c r="AF32" s="80" t="str">
        <f>IF(COUNTIF(選手データ入力!$I23:$K23,AF$8)=0,"","○")</f>
        <v/>
      </c>
      <c r="AG32" s="80" t="str">
        <f>IF(COUNTIF(選手データ入力!$I23:$K23,AG$8)=0,"","○")</f>
        <v/>
      </c>
      <c r="AH32" s="80" t="str">
        <f>IF(COUNTIF(選手データ入力!$I23:$K23,AH$8)=0,"","○")</f>
        <v/>
      </c>
      <c r="AI32" s="80" t="str">
        <f>IF(COUNTIF(選手データ入力!$I23:$K23,AI$8)=0,"","○")</f>
        <v/>
      </c>
      <c r="AJ32" s="80" t="str">
        <f>IF(COUNTIF(選手データ入力!$I23:$K23,AJ$8)=0,"","○")</f>
        <v/>
      </c>
      <c r="AK32" s="80" t="str">
        <f>IF(COUNTIF(選手データ入力!$I23:$K23,AK$8)=0,"","○")</f>
        <v/>
      </c>
      <c r="AL32" s="80" t="str">
        <f>IF(COUNTIF(選手データ入力!$I23:$K23,AL$8)=0,"","○")</f>
        <v/>
      </c>
      <c r="AM32" s="80" t="str">
        <f>IF(COUNTIF(選手データ入力!$I23:$K23,AM$8)=0,"","○")</f>
        <v/>
      </c>
      <c r="AN32" s="80" t="str">
        <f>IF(COUNTIF(選手データ入力!$I23:$K23,AN$8)=0,"","○")</f>
        <v/>
      </c>
      <c r="AO32" s="80" t="str">
        <f>IF(COUNTIF(選手データ入力!$I23:$K23,AO$8)=0,"","○")</f>
        <v/>
      </c>
      <c r="AP32" s="80" t="str">
        <f>IF(COUNTIF(選手データ入力!$I23:$K23,AP$8)=0,"","○")</f>
        <v/>
      </c>
      <c r="AQ32" s="80" t="str">
        <f>IF(COUNTIF(選手データ入力!$I23:$K23,AQ$8)=0,"","○")</f>
        <v/>
      </c>
      <c r="AR32" s="80" t="str">
        <f>IF(COUNTIF(選手データ入力!$I23:$K23,AR$8)=0,"","○")</f>
        <v/>
      </c>
      <c r="AS32" s="80" t="str">
        <f>IF(COUNTIF(選手データ入力!$I23:$K23,AS$8)=0,"","○")</f>
        <v/>
      </c>
      <c r="AT32" s="80" t="str">
        <f>IF(COUNTIF(選手データ入力!$I23:$K23,AT$8)=0,"","○")</f>
        <v/>
      </c>
      <c r="AU32" s="80" t="str">
        <f>IF(COUNTIF(選手データ入力!$I23:$K23,AU$8)=0,"","○")</f>
        <v/>
      </c>
      <c r="AV32" s="80" t="str">
        <f>IF(COUNTIF(選手データ入力!$I23:$K23,AV$8)=0,"","○")</f>
        <v/>
      </c>
      <c r="AW32" s="99" t="str">
        <f>IF(COUNTIF(選手データ入力!$I23:$K23,AW$8)=0,"","○")</f>
        <v/>
      </c>
      <c r="AX32" s="107" t="str">
        <f t="shared" si="0"/>
        <v/>
      </c>
      <c r="AY32" s="103" t="str">
        <f>IF(選手データ入力!L23="○","○","")</f>
        <v/>
      </c>
      <c r="AZ32" s="81" t="str">
        <f>IF(選手データ入力!M23="○","○","")</f>
        <v/>
      </c>
      <c r="BC32" s="74">
        <f t="shared" si="1"/>
        <v>0</v>
      </c>
      <c r="BD32" s="74">
        <f t="shared" si="2"/>
        <v>0</v>
      </c>
    </row>
    <row r="33" spans="1:56" ht="21.75" customHeight="1">
      <c r="A33" s="74">
        <v>19</v>
      </c>
      <c r="B33" s="220" t="str">
        <f>IF(選手データ入力!D24="","",選手データ入力!D24)</f>
        <v/>
      </c>
      <c r="C33" s="221"/>
      <c r="D33" s="221"/>
      <c r="E33" s="196" t="str">
        <f>IF($B33="","",VLOOKUP($B33,選手データ入力!$D$6:$H$45,2,0))</f>
        <v/>
      </c>
      <c r="F33" s="196"/>
      <c r="G33" s="196"/>
      <c r="H33" s="196"/>
      <c r="I33" s="196"/>
      <c r="J33" s="196"/>
      <c r="K33" s="196"/>
      <c r="L33" s="196"/>
      <c r="M33" s="196"/>
      <c r="N33" s="193" t="str">
        <f>IF($B33="","",VLOOKUP($B33,選手データ入力!$D$6:$H$45,3,0))</f>
        <v/>
      </c>
      <c r="O33" s="193"/>
      <c r="P33" s="193"/>
      <c r="Q33" s="193"/>
      <c r="R33" s="193"/>
      <c r="S33" s="193"/>
      <c r="T33" s="193"/>
      <c r="U33" s="193"/>
      <c r="V33" s="193"/>
      <c r="W33" s="222" t="str">
        <f>IF($B33="","",VLOOKUP($B33,選手データ入力!$D$6:$H$45,4,0))</f>
        <v/>
      </c>
      <c r="X33" s="223"/>
      <c r="Y33" s="193" t="str">
        <f>IF($B33="","",VLOOKUP($B33,選手データ入力!$D$6:$H$45,5,0))</f>
        <v/>
      </c>
      <c r="Z33" s="193"/>
      <c r="AA33" s="193"/>
      <c r="AB33" s="193"/>
      <c r="AC33" s="193"/>
      <c r="AD33" s="193"/>
      <c r="AE33" s="80" t="str">
        <f>IF(COUNTIF(選手データ入力!$I24:$K24,AE$8)=0,"","○")</f>
        <v/>
      </c>
      <c r="AF33" s="80" t="str">
        <f>IF(COUNTIF(選手データ入力!$I24:$K24,AF$8)=0,"","○")</f>
        <v/>
      </c>
      <c r="AG33" s="80" t="str">
        <f>IF(COUNTIF(選手データ入力!$I24:$K24,AG$8)=0,"","○")</f>
        <v/>
      </c>
      <c r="AH33" s="80" t="str">
        <f>IF(COUNTIF(選手データ入力!$I24:$K24,AH$8)=0,"","○")</f>
        <v/>
      </c>
      <c r="AI33" s="80" t="str">
        <f>IF(COUNTIF(選手データ入力!$I24:$K24,AI$8)=0,"","○")</f>
        <v/>
      </c>
      <c r="AJ33" s="80" t="str">
        <f>IF(COUNTIF(選手データ入力!$I24:$K24,AJ$8)=0,"","○")</f>
        <v/>
      </c>
      <c r="AK33" s="80" t="str">
        <f>IF(COUNTIF(選手データ入力!$I24:$K24,AK$8)=0,"","○")</f>
        <v/>
      </c>
      <c r="AL33" s="80" t="str">
        <f>IF(COUNTIF(選手データ入力!$I24:$K24,AL$8)=0,"","○")</f>
        <v/>
      </c>
      <c r="AM33" s="80" t="str">
        <f>IF(COUNTIF(選手データ入力!$I24:$K24,AM$8)=0,"","○")</f>
        <v/>
      </c>
      <c r="AN33" s="80" t="str">
        <f>IF(COUNTIF(選手データ入力!$I24:$K24,AN$8)=0,"","○")</f>
        <v/>
      </c>
      <c r="AO33" s="80" t="str">
        <f>IF(COUNTIF(選手データ入力!$I24:$K24,AO$8)=0,"","○")</f>
        <v/>
      </c>
      <c r="AP33" s="80" t="str">
        <f>IF(COUNTIF(選手データ入力!$I24:$K24,AP$8)=0,"","○")</f>
        <v/>
      </c>
      <c r="AQ33" s="80" t="str">
        <f>IF(COUNTIF(選手データ入力!$I24:$K24,AQ$8)=0,"","○")</f>
        <v/>
      </c>
      <c r="AR33" s="80" t="str">
        <f>IF(COUNTIF(選手データ入力!$I24:$K24,AR$8)=0,"","○")</f>
        <v/>
      </c>
      <c r="AS33" s="80" t="str">
        <f>IF(COUNTIF(選手データ入力!$I24:$K24,AS$8)=0,"","○")</f>
        <v/>
      </c>
      <c r="AT33" s="80" t="str">
        <f>IF(COUNTIF(選手データ入力!$I24:$K24,AT$8)=0,"","○")</f>
        <v/>
      </c>
      <c r="AU33" s="80" t="str">
        <f>IF(COUNTIF(選手データ入力!$I24:$K24,AU$8)=0,"","○")</f>
        <v/>
      </c>
      <c r="AV33" s="80" t="str">
        <f>IF(COUNTIF(選手データ入力!$I24:$K24,AV$8)=0,"","○")</f>
        <v/>
      </c>
      <c r="AW33" s="99" t="str">
        <f>IF(COUNTIF(選手データ入力!$I24:$K24,AW$8)=0,"","○")</f>
        <v/>
      </c>
      <c r="AX33" s="107" t="str">
        <f t="shared" si="0"/>
        <v/>
      </c>
      <c r="AY33" s="103" t="str">
        <f>IF(選手データ入力!L24="○","○","")</f>
        <v/>
      </c>
      <c r="AZ33" s="81" t="str">
        <f>IF(選手データ入力!M24="○","○","")</f>
        <v/>
      </c>
      <c r="BC33" s="74">
        <f t="shared" si="1"/>
        <v>0</v>
      </c>
      <c r="BD33" s="74">
        <f t="shared" si="2"/>
        <v>0</v>
      </c>
    </row>
    <row r="34" spans="1:56" ht="21.75" customHeight="1" thickBot="1">
      <c r="A34" s="74">
        <v>20</v>
      </c>
      <c r="B34" s="168" t="str">
        <f>IF(選手データ入力!D25="","",選手データ入力!D25)</f>
        <v/>
      </c>
      <c r="C34" s="169"/>
      <c r="D34" s="169"/>
      <c r="E34" s="170" t="str">
        <f>IF($B34="","",VLOOKUP($B34,選手データ入力!$D$6:$H$45,2,0))</f>
        <v/>
      </c>
      <c r="F34" s="170"/>
      <c r="G34" s="170"/>
      <c r="H34" s="170"/>
      <c r="I34" s="170"/>
      <c r="J34" s="170"/>
      <c r="K34" s="170"/>
      <c r="L34" s="170"/>
      <c r="M34" s="170"/>
      <c r="N34" s="165" t="str">
        <f>IF($B34="","",VLOOKUP($B34,選手データ入力!$D$6:$H$45,3,0))</f>
        <v/>
      </c>
      <c r="O34" s="165"/>
      <c r="P34" s="165"/>
      <c r="Q34" s="165"/>
      <c r="R34" s="165"/>
      <c r="S34" s="165"/>
      <c r="T34" s="165"/>
      <c r="U34" s="165"/>
      <c r="V34" s="165"/>
      <c r="W34" s="171" t="str">
        <f>IF($B34="","",VLOOKUP($B34,選手データ入力!$D$6:$H$45,4,0))</f>
        <v/>
      </c>
      <c r="X34" s="172"/>
      <c r="Y34" s="165" t="str">
        <f>IF($B34="","",VLOOKUP($B34,選手データ入力!$D$6:$H$45,5,0))</f>
        <v/>
      </c>
      <c r="Z34" s="165"/>
      <c r="AA34" s="165"/>
      <c r="AB34" s="165"/>
      <c r="AC34" s="165"/>
      <c r="AD34" s="165"/>
      <c r="AE34" s="82" t="str">
        <f>IF(COUNTIF(選手データ入力!$I25:$K25,AE$8)=0,"","○")</f>
        <v/>
      </c>
      <c r="AF34" s="82" t="str">
        <f>IF(COUNTIF(選手データ入力!$I25:$K25,AF$8)=0,"","○")</f>
        <v/>
      </c>
      <c r="AG34" s="82" t="str">
        <f>IF(COUNTIF(選手データ入力!$I25:$K25,AG$8)=0,"","○")</f>
        <v/>
      </c>
      <c r="AH34" s="82" t="str">
        <f>IF(COUNTIF(選手データ入力!$I25:$K25,AH$8)=0,"","○")</f>
        <v/>
      </c>
      <c r="AI34" s="82" t="str">
        <f>IF(COUNTIF(選手データ入力!$I25:$K25,AI$8)=0,"","○")</f>
        <v/>
      </c>
      <c r="AJ34" s="82" t="str">
        <f>IF(COUNTIF(選手データ入力!$I25:$K25,AJ$8)=0,"","○")</f>
        <v/>
      </c>
      <c r="AK34" s="82" t="str">
        <f>IF(COUNTIF(選手データ入力!$I25:$K25,AK$8)=0,"","○")</f>
        <v/>
      </c>
      <c r="AL34" s="82" t="str">
        <f>IF(COUNTIF(選手データ入力!$I25:$K25,AL$8)=0,"","○")</f>
        <v/>
      </c>
      <c r="AM34" s="82" t="str">
        <f>IF(COUNTIF(選手データ入力!$I25:$K25,AM$8)=0,"","○")</f>
        <v/>
      </c>
      <c r="AN34" s="82" t="str">
        <f>IF(COUNTIF(選手データ入力!$I25:$K25,AN$8)=0,"","○")</f>
        <v/>
      </c>
      <c r="AO34" s="82" t="str">
        <f>IF(COUNTIF(選手データ入力!$I25:$K25,AO$8)=0,"","○")</f>
        <v/>
      </c>
      <c r="AP34" s="82" t="str">
        <f>IF(COUNTIF(選手データ入力!$I25:$K25,AP$8)=0,"","○")</f>
        <v/>
      </c>
      <c r="AQ34" s="82" t="str">
        <f>IF(COUNTIF(選手データ入力!$I25:$K25,AQ$8)=0,"","○")</f>
        <v/>
      </c>
      <c r="AR34" s="82" t="str">
        <f>IF(COUNTIF(選手データ入力!$I25:$K25,AR$8)=0,"","○")</f>
        <v/>
      </c>
      <c r="AS34" s="82" t="str">
        <f>IF(COUNTIF(選手データ入力!$I25:$K25,AS$8)=0,"","○")</f>
        <v/>
      </c>
      <c r="AT34" s="82" t="str">
        <f>IF(COUNTIF(選手データ入力!$I25:$K25,AT$8)=0,"","○")</f>
        <v/>
      </c>
      <c r="AU34" s="82" t="str">
        <f>IF(COUNTIF(選手データ入力!$I25:$K25,AU$8)=0,"","○")</f>
        <v/>
      </c>
      <c r="AV34" s="82" t="str">
        <f>IF(COUNTIF(選手データ入力!$I25:$K25,AV$8)=0,"","○")</f>
        <v/>
      </c>
      <c r="AW34" s="100" t="str">
        <f>IF(COUNTIF(選手データ入力!$I25:$K25,AW$8)=0,"","○")</f>
        <v/>
      </c>
      <c r="AX34" s="108" t="str">
        <f t="shared" si="0"/>
        <v/>
      </c>
      <c r="AY34" s="104" t="str">
        <f>IF(選手データ入力!L25="○","○","")</f>
        <v/>
      </c>
      <c r="AZ34" s="83" t="str">
        <f>IF(選手データ入力!M25="○","○","")</f>
        <v/>
      </c>
      <c r="BC34" s="74">
        <f t="shared" si="1"/>
        <v>0</v>
      </c>
      <c r="BD34" s="74">
        <f t="shared" si="2"/>
        <v>0</v>
      </c>
    </row>
    <row r="35" spans="1:56" ht="21" customHeight="1" thickBot="1">
      <c r="B35" s="234" t="s">
        <v>195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84">
        <f>COUNTIF(AE15:AE34,"○")</f>
        <v>0</v>
      </c>
      <c r="AF35" s="84">
        <f t="shared" ref="AF35:AZ35" si="3">COUNTIF(AF15:AF34,"○")</f>
        <v>0</v>
      </c>
      <c r="AG35" s="84">
        <f t="shared" si="3"/>
        <v>0</v>
      </c>
      <c r="AH35" s="84">
        <f t="shared" si="3"/>
        <v>0</v>
      </c>
      <c r="AI35" s="84">
        <f t="shared" si="3"/>
        <v>0</v>
      </c>
      <c r="AJ35" s="84">
        <f t="shared" si="3"/>
        <v>0</v>
      </c>
      <c r="AK35" s="84">
        <f t="shared" si="3"/>
        <v>0</v>
      </c>
      <c r="AL35" s="84">
        <f t="shared" si="3"/>
        <v>0</v>
      </c>
      <c r="AM35" s="84">
        <f t="shared" si="3"/>
        <v>0</v>
      </c>
      <c r="AN35" s="84">
        <f t="shared" si="3"/>
        <v>0</v>
      </c>
      <c r="AO35" s="84">
        <f t="shared" si="3"/>
        <v>0</v>
      </c>
      <c r="AP35" s="84">
        <f t="shared" si="3"/>
        <v>0</v>
      </c>
      <c r="AQ35" s="84">
        <f t="shared" si="3"/>
        <v>0</v>
      </c>
      <c r="AR35" s="84">
        <f t="shared" si="3"/>
        <v>0</v>
      </c>
      <c r="AS35" s="84">
        <f t="shared" si="3"/>
        <v>0</v>
      </c>
      <c r="AT35" s="84">
        <f t="shared" si="3"/>
        <v>0</v>
      </c>
      <c r="AU35" s="84">
        <f t="shared" si="3"/>
        <v>0</v>
      </c>
      <c r="AV35" s="84">
        <f t="shared" si="3"/>
        <v>0</v>
      </c>
      <c r="AW35" s="101">
        <f t="shared" si="3"/>
        <v>0</v>
      </c>
      <c r="AX35" s="109">
        <f>SUM(AX15:AX34)</f>
        <v>0</v>
      </c>
      <c r="AY35" s="105">
        <f t="shared" si="3"/>
        <v>0</v>
      </c>
      <c r="AZ35" s="96">
        <f t="shared" si="3"/>
        <v>0</v>
      </c>
      <c r="BD35" s="74">
        <f>SUM(BD15:BD34)</f>
        <v>0</v>
      </c>
    </row>
    <row r="36" spans="1:56" ht="21">
      <c r="B36" s="166" t="s">
        <v>135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67"/>
    </row>
    <row r="37" spans="1:56" ht="19.2">
      <c r="B37" s="85"/>
      <c r="H37" s="86" t="s">
        <v>22</v>
      </c>
      <c r="I37" s="86"/>
      <c r="J37" s="86"/>
      <c r="K37" s="86"/>
      <c r="M37" s="175" t="str">
        <f>基本入力!$B$1</f>
        <v>第77回高体連オホーツク支部陸上競技選手権大会</v>
      </c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86"/>
      <c r="AH37" s="86" t="s">
        <v>24</v>
      </c>
      <c r="AI37" s="86"/>
      <c r="AJ37" s="86"/>
      <c r="AK37" s="86"/>
      <c r="AZ37" s="87"/>
    </row>
    <row r="38" spans="1:56" ht="19.2">
      <c r="B38" s="85"/>
      <c r="H38" s="86"/>
      <c r="I38" s="86"/>
      <c r="J38" s="86"/>
      <c r="K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Z38" s="87"/>
    </row>
    <row r="39" spans="1:56" ht="19.2">
      <c r="B39" s="85"/>
      <c r="H39" s="86"/>
      <c r="I39" s="86"/>
      <c r="J39" s="86"/>
      <c r="K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 t="s">
        <v>25</v>
      </c>
      <c r="AO39" s="175">
        <f>基本入力!$B$10</f>
        <v>0</v>
      </c>
      <c r="AP39" s="175"/>
      <c r="AQ39" s="175"/>
      <c r="AR39" s="175"/>
      <c r="AS39" s="175"/>
      <c r="AT39" s="175"/>
      <c r="AU39" s="175"/>
      <c r="AV39" s="175"/>
      <c r="AW39" s="74" t="s">
        <v>26</v>
      </c>
      <c r="AZ39" s="87"/>
    </row>
    <row r="40" spans="1:56" ht="19.8" thickBot="1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89"/>
      <c r="AL40" s="89"/>
      <c r="AM40" s="89"/>
      <c r="AN40" s="89"/>
      <c r="AO40" s="164"/>
      <c r="AP40" s="164"/>
      <c r="AQ40" s="164"/>
      <c r="AR40" s="164"/>
      <c r="AS40" s="164"/>
      <c r="AT40" s="164"/>
      <c r="AU40" s="164"/>
      <c r="AV40" s="164"/>
      <c r="AW40" s="89"/>
      <c r="AX40" s="89"/>
      <c r="AY40" s="89"/>
      <c r="AZ40" s="91"/>
    </row>
    <row r="41" spans="1:56"/>
  </sheetData>
  <sheetProtection sheet="1" selectLockedCells="1"/>
  <mergeCells count="158">
    <mergeCell ref="AA6:AE6"/>
    <mergeCell ref="AA5:AE5"/>
    <mergeCell ref="AA4:AE4"/>
    <mergeCell ref="AA3:AE3"/>
    <mergeCell ref="AW3:AZ3"/>
    <mergeCell ref="AW4:AY4"/>
    <mergeCell ref="AW5:AY6"/>
    <mergeCell ref="AZ5:AZ6"/>
    <mergeCell ref="Y22:AD22"/>
    <mergeCell ref="Y20:AD20"/>
    <mergeCell ref="AY7:AY14"/>
    <mergeCell ref="AW8:AW14"/>
    <mergeCell ref="AU8:AU14"/>
    <mergeCell ref="AO8:AO14"/>
    <mergeCell ref="AQ8:AQ14"/>
    <mergeCell ref="AR8:AR14"/>
    <mergeCell ref="AP8:AP14"/>
    <mergeCell ref="AX7:AX14"/>
    <mergeCell ref="AK6:AV6"/>
    <mergeCell ref="AK3:AV3"/>
    <mergeCell ref="AK4:AV5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3:D23"/>
    <mergeCell ref="E23:M23"/>
    <mergeCell ref="Y24:AD24"/>
    <mergeCell ref="B25:D25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N16:V16"/>
    <mergeCell ref="W16:X16"/>
    <mergeCell ref="B15:D15"/>
    <mergeCell ref="E15:M15"/>
    <mergeCell ref="N15:V15"/>
    <mergeCell ref="W15:X15"/>
    <mergeCell ref="Y16:AD16"/>
    <mergeCell ref="B1:AG1"/>
    <mergeCell ref="AM8:AM14"/>
    <mergeCell ref="E16:M16"/>
    <mergeCell ref="B3:B6"/>
    <mergeCell ref="M3:M6"/>
    <mergeCell ref="N7:V14"/>
    <mergeCell ref="AF3:AJ6"/>
    <mergeCell ref="C3:L6"/>
    <mergeCell ref="N6:U6"/>
    <mergeCell ref="N5:U5"/>
    <mergeCell ref="N4:U4"/>
    <mergeCell ref="N3:U3"/>
    <mergeCell ref="V6:Z6"/>
    <mergeCell ref="V5:Z5"/>
    <mergeCell ref="V4:Z4"/>
    <mergeCell ref="V3:Z3"/>
    <mergeCell ref="B2:AZ2"/>
    <mergeCell ref="AE8:AE14"/>
    <mergeCell ref="AF8:AF14"/>
    <mergeCell ref="AG8:AG14"/>
    <mergeCell ref="AO40:AV40"/>
    <mergeCell ref="Y34:AD34"/>
    <mergeCell ref="B36:AZ36"/>
    <mergeCell ref="B34:D34"/>
    <mergeCell ref="E34:M34"/>
    <mergeCell ref="N34:V34"/>
    <mergeCell ref="W34:X34"/>
    <mergeCell ref="AZ7:AZ14"/>
    <mergeCell ref="AO39:AV39"/>
    <mergeCell ref="M37:AF37"/>
    <mergeCell ref="AE7:AW7"/>
    <mergeCell ref="AS8:AS14"/>
    <mergeCell ref="AT8:AT14"/>
    <mergeCell ref="AH8:AH14"/>
    <mergeCell ref="AI8:AI14"/>
    <mergeCell ref="AJ8:AJ14"/>
    <mergeCell ref="AK8:AK14"/>
    <mergeCell ref="AL8:AL14"/>
    <mergeCell ref="AV8:AV14"/>
    <mergeCell ref="Y15:AD15"/>
    <mergeCell ref="B7:D14"/>
    <mergeCell ref="E7:M14"/>
    <mergeCell ref="W7:X14"/>
    <mergeCell ref="AN8:AN14"/>
  </mergeCells>
  <phoneticPr fontId="3"/>
  <conditionalFormatting sqref="AE35:AX35">
    <cfRule type="cellIs" dxfId="3" priority="2" operator="greaterThanOrEqual">
      <formula>4</formula>
    </cfRule>
  </conditionalFormatting>
  <conditionalFormatting sqref="AY35:AZ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1:BD41"/>
  <sheetViews>
    <sheetView view="pageBreakPreview" topLeftCell="I1" zoomScaleNormal="100" zoomScaleSheetLayoutView="100" workbookViewId="0">
      <selection activeCell="AV35" sqref="AV35"/>
    </sheetView>
  </sheetViews>
  <sheetFormatPr defaultColWidth="0" defaultRowHeight="13.2" zeroHeight="1"/>
  <cols>
    <col min="1" max="1" width="3.109375" style="74" customWidth="1"/>
    <col min="2" max="2" width="3.77734375" style="74" customWidth="1"/>
    <col min="3" max="14" width="3.44140625" style="74" customWidth="1"/>
    <col min="15" max="15" width="3.77734375" style="74" customWidth="1"/>
    <col min="16" max="22" width="3.21875" style="74" customWidth="1"/>
    <col min="23" max="52" width="3.77734375" style="74" customWidth="1"/>
    <col min="53" max="53" width="4.109375" style="74" customWidth="1"/>
    <col min="54" max="16384" width="4.109375" style="74" hidden="1"/>
  </cols>
  <sheetData>
    <row r="1" spans="1:56" ht="18" customHeight="1">
      <c r="B1" s="194" t="str">
        <f>基本入力!$B$1</f>
        <v>第77回高体連オホーツク支部陸上競技選手権大会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75" t="s">
        <v>23</v>
      </c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 t="s">
        <v>212</v>
      </c>
      <c r="AW1" s="76"/>
      <c r="AX1" s="76"/>
      <c r="AY1" s="76"/>
      <c r="AZ1" s="77"/>
    </row>
    <row r="2" spans="1:56" ht="18" customHeight="1">
      <c r="B2" s="217" t="s">
        <v>14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9"/>
    </row>
    <row r="3" spans="1:56" ht="18" customHeight="1">
      <c r="B3" s="197" t="s">
        <v>0</v>
      </c>
      <c r="C3" s="210" t="str">
        <f>IF(基本入力!B2="","",基本入力!B2)</f>
        <v/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61"/>
      <c r="O3" s="198" t="s">
        <v>251</v>
      </c>
      <c r="P3" s="216" t="s">
        <v>250</v>
      </c>
      <c r="Q3" s="216"/>
      <c r="R3" s="216"/>
      <c r="S3" s="216"/>
      <c r="T3" s="216"/>
      <c r="U3" s="216"/>
      <c r="V3" s="216"/>
      <c r="W3" s="216"/>
      <c r="X3" s="216" t="s">
        <v>248</v>
      </c>
      <c r="Y3" s="216"/>
      <c r="Z3" s="216"/>
      <c r="AA3" s="216"/>
      <c r="AB3" s="216"/>
      <c r="AC3" s="216"/>
      <c r="AD3" s="216" t="s">
        <v>249</v>
      </c>
      <c r="AE3" s="216"/>
      <c r="AF3" s="216"/>
      <c r="AG3" s="216"/>
      <c r="AH3" s="216"/>
      <c r="AI3" s="216"/>
      <c r="AJ3" s="201" t="s">
        <v>247</v>
      </c>
      <c r="AK3" s="202"/>
      <c r="AL3" s="202"/>
      <c r="AM3" s="202"/>
      <c r="AN3" s="203"/>
      <c r="AO3" s="245" t="str">
        <f>IF(基本入力!B7="","",基本入力!B7)</f>
        <v/>
      </c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59"/>
    </row>
    <row r="4" spans="1:56" ht="18" customHeight="1">
      <c r="B4" s="197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62"/>
      <c r="O4" s="198"/>
      <c r="P4" s="193" t="str">
        <f>IF(基本入力!B4="","",基本入力!B4)</f>
        <v/>
      </c>
      <c r="Q4" s="193"/>
      <c r="R4" s="193"/>
      <c r="S4" s="193"/>
      <c r="T4" s="193"/>
      <c r="U4" s="193"/>
      <c r="V4" s="193"/>
      <c r="W4" s="193"/>
      <c r="X4" s="216" t="str">
        <f>IF(基本入力!B5="","",基本入力!B5)</f>
        <v/>
      </c>
      <c r="Y4" s="216"/>
      <c r="Z4" s="216"/>
      <c r="AA4" s="216"/>
      <c r="AB4" s="216"/>
      <c r="AC4" s="216"/>
      <c r="AD4" s="216" t="str">
        <f>IF(基本入力!B6="","",基本入力!B6)</f>
        <v/>
      </c>
      <c r="AE4" s="216"/>
      <c r="AF4" s="216"/>
      <c r="AG4" s="216"/>
      <c r="AH4" s="216"/>
      <c r="AI4" s="216"/>
      <c r="AJ4" s="204"/>
      <c r="AK4" s="205"/>
      <c r="AL4" s="205"/>
      <c r="AM4" s="205"/>
      <c r="AN4" s="206"/>
      <c r="AO4" s="247" t="str">
        <f>IF(基本入力!B8="","",基本入力!B8)</f>
        <v/>
      </c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60"/>
    </row>
    <row r="5" spans="1:56" ht="18" customHeight="1">
      <c r="B5" s="197"/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62"/>
      <c r="O5" s="198"/>
      <c r="P5" s="193" t="str">
        <f>IF(基本入力!C4="","",基本入力!C4)</f>
        <v/>
      </c>
      <c r="Q5" s="193"/>
      <c r="R5" s="193"/>
      <c r="S5" s="193"/>
      <c r="T5" s="193"/>
      <c r="U5" s="193"/>
      <c r="V5" s="193"/>
      <c r="W5" s="193"/>
      <c r="X5" s="216" t="str">
        <f>IF(基本入力!C5="","",基本入力!C5)</f>
        <v/>
      </c>
      <c r="Y5" s="216"/>
      <c r="Z5" s="216"/>
      <c r="AA5" s="216"/>
      <c r="AB5" s="216"/>
      <c r="AC5" s="216"/>
      <c r="AD5" s="216" t="str">
        <f>IF(基本入力!C6="","",基本入力!C6)</f>
        <v/>
      </c>
      <c r="AE5" s="216"/>
      <c r="AF5" s="216"/>
      <c r="AG5" s="216"/>
      <c r="AH5" s="216"/>
      <c r="AI5" s="216"/>
      <c r="AJ5" s="204"/>
      <c r="AK5" s="205"/>
      <c r="AL5" s="205"/>
      <c r="AM5" s="205"/>
      <c r="AN5" s="206"/>
      <c r="AO5" s="247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60"/>
    </row>
    <row r="6" spans="1:56" ht="18" customHeight="1">
      <c r="B6" s="197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63"/>
      <c r="O6" s="198"/>
      <c r="P6" s="193" t="str">
        <f>IF(基本入力!D4="","",基本入力!D4)</f>
        <v/>
      </c>
      <c r="Q6" s="193"/>
      <c r="R6" s="193"/>
      <c r="S6" s="193"/>
      <c r="T6" s="193"/>
      <c r="U6" s="193"/>
      <c r="V6" s="193"/>
      <c r="W6" s="193"/>
      <c r="X6" s="216" t="str">
        <f>IF(基本入力!D5="","",基本入力!D5)</f>
        <v/>
      </c>
      <c r="Y6" s="216"/>
      <c r="Z6" s="216"/>
      <c r="AA6" s="216"/>
      <c r="AB6" s="216"/>
      <c r="AC6" s="216"/>
      <c r="AD6" s="216" t="str">
        <f>IF(基本入力!D6="","",基本入力!D6)</f>
        <v/>
      </c>
      <c r="AE6" s="216"/>
      <c r="AF6" s="216"/>
      <c r="AG6" s="216"/>
      <c r="AH6" s="216"/>
      <c r="AI6" s="216"/>
      <c r="AJ6" s="207"/>
      <c r="AK6" s="208"/>
      <c r="AL6" s="208"/>
      <c r="AM6" s="208"/>
      <c r="AN6" s="209"/>
      <c r="AO6" s="243" t="str">
        <f>IF(基本入力!B9="","",基本入力!B9)</f>
        <v/>
      </c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58"/>
    </row>
    <row r="7" spans="1:56" ht="12" customHeight="1">
      <c r="B7" s="182" t="s">
        <v>252</v>
      </c>
      <c r="C7" s="183"/>
      <c r="D7" s="183"/>
      <c r="E7" s="186" t="s">
        <v>199</v>
      </c>
      <c r="F7" s="186"/>
      <c r="G7" s="186"/>
      <c r="H7" s="186"/>
      <c r="I7" s="186"/>
      <c r="J7" s="186"/>
      <c r="K7" s="186"/>
      <c r="L7" s="186"/>
      <c r="M7" s="186"/>
      <c r="N7" s="199" t="s">
        <v>200</v>
      </c>
      <c r="O7" s="199"/>
      <c r="P7" s="199"/>
      <c r="Q7" s="199"/>
      <c r="R7" s="199"/>
      <c r="S7" s="199"/>
      <c r="T7" s="199"/>
      <c r="U7" s="199"/>
      <c r="V7" s="199"/>
      <c r="W7" s="188" t="s">
        <v>1</v>
      </c>
      <c r="X7" s="189"/>
      <c r="Y7" s="199" t="s">
        <v>2</v>
      </c>
      <c r="Z7" s="199"/>
      <c r="AA7" s="199"/>
      <c r="AB7" s="199"/>
      <c r="AC7" s="199"/>
      <c r="AD7" s="199"/>
      <c r="AE7" s="176" t="s">
        <v>13</v>
      </c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8"/>
      <c r="AX7" s="240" t="s">
        <v>134</v>
      </c>
      <c r="AY7" s="198" t="s">
        <v>204</v>
      </c>
      <c r="AZ7" s="173" t="s">
        <v>205</v>
      </c>
    </row>
    <row r="8" spans="1:56" ht="12" customHeight="1">
      <c r="B8" s="182"/>
      <c r="C8" s="183"/>
      <c r="D8" s="183"/>
      <c r="E8" s="186"/>
      <c r="F8" s="186"/>
      <c r="G8" s="186"/>
      <c r="H8" s="186"/>
      <c r="I8" s="186"/>
      <c r="J8" s="186"/>
      <c r="K8" s="186"/>
      <c r="L8" s="186"/>
      <c r="M8" s="186"/>
      <c r="N8" s="199"/>
      <c r="O8" s="199"/>
      <c r="P8" s="199"/>
      <c r="Q8" s="199"/>
      <c r="R8" s="199"/>
      <c r="S8" s="199"/>
      <c r="T8" s="199"/>
      <c r="U8" s="199"/>
      <c r="V8" s="199"/>
      <c r="W8" s="190"/>
      <c r="X8" s="191"/>
      <c r="Y8" s="199"/>
      <c r="Z8" s="199"/>
      <c r="AA8" s="199"/>
      <c r="AB8" s="199"/>
      <c r="AC8" s="199"/>
      <c r="AD8" s="199"/>
      <c r="AE8" s="179" t="s">
        <v>3</v>
      </c>
      <c r="AF8" s="179" t="s">
        <v>143</v>
      </c>
      <c r="AG8" s="179" t="s">
        <v>147</v>
      </c>
      <c r="AH8" s="179" t="s">
        <v>144</v>
      </c>
      <c r="AI8" s="179" t="s">
        <v>145</v>
      </c>
      <c r="AJ8" s="179" t="s">
        <v>149</v>
      </c>
      <c r="AK8" s="179" t="s">
        <v>206</v>
      </c>
      <c r="AL8" s="179" t="s">
        <v>166</v>
      </c>
      <c r="AM8" s="179" t="s">
        <v>207</v>
      </c>
      <c r="AN8" s="179" t="s">
        <v>167</v>
      </c>
      <c r="AO8" s="179" t="s">
        <v>4</v>
      </c>
      <c r="AP8" s="179" t="s">
        <v>5</v>
      </c>
      <c r="AQ8" s="179" t="s">
        <v>6</v>
      </c>
      <c r="AR8" s="179" t="s">
        <v>7</v>
      </c>
      <c r="AS8" s="179" t="s">
        <v>8</v>
      </c>
      <c r="AT8" s="179" t="s">
        <v>9</v>
      </c>
      <c r="AU8" s="179" t="s">
        <v>10</v>
      </c>
      <c r="AV8" s="179" t="s">
        <v>11</v>
      </c>
      <c r="AW8" s="179" t="s">
        <v>12</v>
      </c>
      <c r="AX8" s="241"/>
      <c r="AY8" s="198"/>
      <c r="AZ8" s="173"/>
    </row>
    <row r="9" spans="1:56" ht="12" customHeight="1">
      <c r="B9" s="182"/>
      <c r="C9" s="183"/>
      <c r="D9" s="183"/>
      <c r="E9" s="186"/>
      <c r="F9" s="186"/>
      <c r="G9" s="186"/>
      <c r="H9" s="186"/>
      <c r="I9" s="186"/>
      <c r="J9" s="186"/>
      <c r="K9" s="186"/>
      <c r="L9" s="186"/>
      <c r="M9" s="186"/>
      <c r="N9" s="199"/>
      <c r="O9" s="199"/>
      <c r="P9" s="199"/>
      <c r="Q9" s="199"/>
      <c r="R9" s="199"/>
      <c r="S9" s="199"/>
      <c r="T9" s="199"/>
      <c r="U9" s="199"/>
      <c r="V9" s="199"/>
      <c r="W9" s="190"/>
      <c r="X9" s="191"/>
      <c r="Y9" s="199"/>
      <c r="Z9" s="199"/>
      <c r="AA9" s="199"/>
      <c r="AB9" s="199"/>
      <c r="AC9" s="199"/>
      <c r="AD9" s="19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241"/>
      <c r="AY9" s="198"/>
      <c r="AZ9" s="173"/>
    </row>
    <row r="10" spans="1:56" ht="12" customHeight="1">
      <c r="B10" s="182"/>
      <c r="C10" s="183"/>
      <c r="D10" s="183"/>
      <c r="E10" s="186"/>
      <c r="F10" s="186"/>
      <c r="G10" s="186"/>
      <c r="H10" s="186"/>
      <c r="I10" s="186"/>
      <c r="J10" s="186"/>
      <c r="K10" s="186"/>
      <c r="L10" s="186"/>
      <c r="M10" s="186"/>
      <c r="N10" s="199"/>
      <c r="O10" s="199"/>
      <c r="P10" s="199"/>
      <c r="Q10" s="199"/>
      <c r="R10" s="199"/>
      <c r="S10" s="199"/>
      <c r="T10" s="199"/>
      <c r="U10" s="199"/>
      <c r="V10" s="199"/>
      <c r="W10" s="190"/>
      <c r="X10" s="191"/>
      <c r="Y10" s="199"/>
      <c r="Z10" s="199"/>
      <c r="AA10" s="199"/>
      <c r="AB10" s="199"/>
      <c r="AC10" s="199"/>
      <c r="AD10" s="19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241"/>
      <c r="AY10" s="198"/>
      <c r="AZ10" s="173"/>
    </row>
    <row r="11" spans="1:56" ht="12" customHeight="1">
      <c r="B11" s="182"/>
      <c r="C11" s="183"/>
      <c r="D11" s="183"/>
      <c r="E11" s="186"/>
      <c r="F11" s="186"/>
      <c r="G11" s="186"/>
      <c r="H11" s="186"/>
      <c r="I11" s="186"/>
      <c r="J11" s="186"/>
      <c r="K11" s="186"/>
      <c r="L11" s="186"/>
      <c r="M11" s="186"/>
      <c r="N11" s="199"/>
      <c r="O11" s="199"/>
      <c r="P11" s="199"/>
      <c r="Q11" s="199"/>
      <c r="R11" s="199"/>
      <c r="S11" s="199"/>
      <c r="T11" s="199"/>
      <c r="U11" s="199"/>
      <c r="V11" s="199"/>
      <c r="W11" s="190"/>
      <c r="X11" s="191"/>
      <c r="Y11" s="199"/>
      <c r="Z11" s="199"/>
      <c r="AA11" s="199"/>
      <c r="AB11" s="199"/>
      <c r="AC11" s="199"/>
      <c r="AD11" s="19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241"/>
      <c r="AY11" s="198"/>
      <c r="AZ11" s="173"/>
    </row>
    <row r="12" spans="1:56" ht="12" customHeight="1">
      <c r="B12" s="182"/>
      <c r="C12" s="183"/>
      <c r="D12" s="183"/>
      <c r="E12" s="186"/>
      <c r="F12" s="186"/>
      <c r="G12" s="186"/>
      <c r="H12" s="186"/>
      <c r="I12" s="186"/>
      <c r="J12" s="186"/>
      <c r="K12" s="186"/>
      <c r="L12" s="186"/>
      <c r="M12" s="186"/>
      <c r="N12" s="199"/>
      <c r="O12" s="199"/>
      <c r="P12" s="199"/>
      <c r="Q12" s="199"/>
      <c r="R12" s="199"/>
      <c r="S12" s="199"/>
      <c r="T12" s="199"/>
      <c r="U12" s="199"/>
      <c r="V12" s="199"/>
      <c r="W12" s="190"/>
      <c r="X12" s="191"/>
      <c r="Y12" s="199"/>
      <c r="Z12" s="199"/>
      <c r="AA12" s="199"/>
      <c r="AB12" s="199"/>
      <c r="AC12" s="199"/>
      <c r="AD12" s="19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241"/>
      <c r="AY12" s="198"/>
      <c r="AZ12" s="173"/>
    </row>
    <row r="13" spans="1:56" ht="12" customHeight="1">
      <c r="B13" s="182"/>
      <c r="C13" s="183"/>
      <c r="D13" s="183"/>
      <c r="E13" s="186"/>
      <c r="F13" s="186"/>
      <c r="G13" s="186"/>
      <c r="H13" s="186"/>
      <c r="I13" s="186"/>
      <c r="J13" s="186"/>
      <c r="K13" s="186"/>
      <c r="L13" s="186"/>
      <c r="M13" s="186"/>
      <c r="N13" s="199"/>
      <c r="O13" s="199"/>
      <c r="P13" s="199"/>
      <c r="Q13" s="199"/>
      <c r="R13" s="199"/>
      <c r="S13" s="199"/>
      <c r="T13" s="199"/>
      <c r="U13" s="199"/>
      <c r="V13" s="199"/>
      <c r="W13" s="190"/>
      <c r="X13" s="191"/>
      <c r="Y13" s="199"/>
      <c r="Z13" s="199"/>
      <c r="AA13" s="199"/>
      <c r="AB13" s="199"/>
      <c r="AC13" s="199"/>
      <c r="AD13" s="19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241"/>
      <c r="AY13" s="198"/>
      <c r="AZ13" s="173"/>
    </row>
    <row r="14" spans="1:56" ht="26.25" customHeight="1" thickBot="1">
      <c r="B14" s="184"/>
      <c r="C14" s="185"/>
      <c r="D14" s="185"/>
      <c r="E14" s="187"/>
      <c r="F14" s="187"/>
      <c r="G14" s="187"/>
      <c r="H14" s="187"/>
      <c r="I14" s="187"/>
      <c r="J14" s="187"/>
      <c r="K14" s="187"/>
      <c r="L14" s="187"/>
      <c r="M14" s="187"/>
      <c r="N14" s="200"/>
      <c r="O14" s="200"/>
      <c r="P14" s="200"/>
      <c r="Q14" s="200"/>
      <c r="R14" s="200"/>
      <c r="S14" s="200"/>
      <c r="T14" s="200"/>
      <c r="U14" s="200"/>
      <c r="V14" s="200"/>
      <c r="W14" s="190"/>
      <c r="X14" s="191"/>
      <c r="Y14" s="200"/>
      <c r="Z14" s="200"/>
      <c r="AA14" s="200"/>
      <c r="AB14" s="200"/>
      <c r="AC14" s="200"/>
      <c r="AD14" s="20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242"/>
      <c r="AY14" s="239"/>
      <c r="AZ14" s="174"/>
    </row>
    <row r="15" spans="1:56" ht="21.75" customHeight="1">
      <c r="A15" s="74">
        <v>21</v>
      </c>
      <c r="B15" s="224" t="str">
        <f>IF(選手データ入力!D26="","",選手データ入力!D26)</f>
        <v/>
      </c>
      <c r="C15" s="225"/>
      <c r="D15" s="225"/>
      <c r="E15" s="192" t="str">
        <f>IF($B15="","",VLOOKUP($B15,選手データ入力!$D$6:$H$45,2,0))</f>
        <v/>
      </c>
      <c r="F15" s="192"/>
      <c r="G15" s="192"/>
      <c r="H15" s="192"/>
      <c r="I15" s="192"/>
      <c r="J15" s="192"/>
      <c r="K15" s="192"/>
      <c r="L15" s="192"/>
      <c r="M15" s="192"/>
      <c r="N15" s="181" t="str">
        <f>IF($B15="","",VLOOKUP($B15,選手データ入力!$D$6:$H$45,3,0))</f>
        <v/>
      </c>
      <c r="O15" s="181"/>
      <c r="P15" s="181"/>
      <c r="Q15" s="181"/>
      <c r="R15" s="181"/>
      <c r="S15" s="181"/>
      <c r="T15" s="181"/>
      <c r="U15" s="181"/>
      <c r="V15" s="181"/>
      <c r="W15" s="181" t="str">
        <f>IF($B15="","",VLOOKUP($B15,選手データ入力!$D$6:$H$45,4,0))</f>
        <v/>
      </c>
      <c r="X15" s="181"/>
      <c r="Y15" s="181" t="str">
        <f>IF($B15="","",VLOOKUP($B15,選手データ入力!$D$6:$H$45,5,0))</f>
        <v/>
      </c>
      <c r="Z15" s="181"/>
      <c r="AA15" s="181"/>
      <c r="AB15" s="181"/>
      <c r="AC15" s="181"/>
      <c r="AD15" s="181"/>
      <c r="AE15" s="78" t="str">
        <f>IF(COUNTIF(選手データ入力!$I26:$K26,AE$8)=0,"","○")</f>
        <v/>
      </c>
      <c r="AF15" s="78" t="str">
        <f>IF(COUNTIF(選手データ入力!$I26:$K26,AF$8)=0,"","○")</f>
        <v/>
      </c>
      <c r="AG15" s="78" t="str">
        <f>IF(COUNTIF(選手データ入力!$I26:$K26,AG$8)=0,"","○")</f>
        <v/>
      </c>
      <c r="AH15" s="78" t="str">
        <f>IF(COUNTIF(選手データ入力!$I26:$K26,AH$8)=0,"","○")</f>
        <v/>
      </c>
      <c r="AI15" s="78" t="str">
        <f>IF(COUNTIF(選手データ入力!$I26:$K26,AI$8)=0,"","○")</f>
        <v/>
      </c>
      <c r="AJ15" s="78" t="str">
        <f>IF(COUNTIF(選手データ入力!$I26:$K26,AJ$8)=0,"","○")</f>
        <v/>
      </c>
      <c r="AK15" s="78" t="str">
        <f>IF(COUNTIF(選手データ入力!$I26:$K26,AK$8)=0,"","○")</f>
        <v/>
      </c>
      <c r="AL15" s="78" t="str">
        <f>IF(COUNTIF(選手データ入力!$I26:$K26,AL$8)=0,"","○")</f>
        <v/>
      </c>
      <c r="AM15" s="78" t="str">
        <f>IF(COUNTIF(選手データ入力!$I26:$K26,AM$8)=0,"","○")</f>
        <v/>
      </c>
      <c r="AN15" s="78" t="str">
        <f>IF(COUNTIF(選手データ入力!$I26:$K26,AN$8)=0,"","○")</f>
        <v/>
      </c>
      <c r="AO15" s="78" t="str">
        <f>IF(COUNTIF(選手データ入力!$I26:$K26,AO$8)=0,"","○")</f>
        <v/>
      </c>
      <c r="AP15" s="78" t="str">
        <f>IF(COUNTIF(選手データ入力!$I26:$K26,AP$8)=0,"","○")</f>
        <v/>
      </c>
      <c r="AQ15" s="78" t="str">
        <f>IF(COUNTIF(選手データ入力!$I26:$K26,AQ$8)=0,"","○")</f>
        <v/>
      </c>
      <c r="AR15" s="78" t="str">
        <f>IF(COUNTIF(選手データ入力!$I26:$K26,AR$8)=0,"","○")</f>
        <v/>
      </c>
      <c r="AS15" s="78" t="str">
        <f>IF(COUNTIF(選手データ入力!$I26:$K26,AS$8)=0,"","○")</f>
        <v/>
      </c>
      <c r="AT15" s="78" t="str">
        <f>IF(COUNTIF(選手データ入力!$I26:$K26,AT$8)=0,"","○")</f>
        <v/>
      </c>
      <c r="AU15" s="78" t="str">
        <f>IF(COUNTIF(選手データ入力!$I26:$K26,AU$8)=0,"","○")</f>
        <v/>
      </c>
      <c r="AV15" s="78" t="str">
        <f>IF(COUNTIF(選手データ入力!$I26:$K26,AV$8)=0,"","○")</f>
        <v/>
      </c>
      <c r="AW15" s="98" t="str">
        <f>IF(COUNTIF(選手データ入力!$I26:$K26,AW$8)=0,"","○")</f>
        <v/>
      </c>
      <c r="AX15" s="106" t="str">
        <f>IF(B15="","",COUNTIF(AE15:AW15,"○"))</f>
        <v/>
      </c>
      <c r="AY15" s="102" t="str">
        <f>IF(選手データ入力!L26="○","○","")</f>
        <v/>
      </c>
      <c r="AZ15" s="79" t="str">
        <f>IF(選手データ入力!M26="○","○","")</f>
        <v/>
      </c>
      <c r="BC15" s="74">
        <f>COUNTIF((AE15:AZ15),"○")</f>
        <v>0</v>
      </c>
      <c r="BD15" s="74">
        <f>IF(BC15=0,0,1)</f>
        <v>0</v>
      </c>
    </row>
    <row r="16" spans="1:56" ht="21.75" customHeight="1">
      <c r="A16" s="74">
        <v>22</v>
      </c>
      <c r="B16" s="249" t="str">
        <f>IF(選手データ入力!D27="","",選手データ入力!D27)</f>
        <v/>
      </c>
      <c r="C16" s="250"/>
      <c r="D16" s="251"/>
      <c r="E16" s="196" t="str">
        <f>IF($B16="","",VLOOKUP($B16,選手データ入力!$D$6:$H$45,2,0))</f>
        <v/>
      </c>
      <c r="F16" s="196"/>
      <c r="G16" s="196"/>
      <c r="H16" s="196"/>
      <c r="I16" s="196"/>
      <c r="J16" s="196"/>
      <c r="K16" s="196"/>
      <c r="L16" s="196"/>
      <c r="M16" s="196"/>
      <c r="N16" s="193" t="str">
        <f>IF($B16="","",VLOOKUP($B16,選手データ入力!$D$6:$H$45,3,0))</f>
        <v/>
      </c>
      <c r="O16" s="193"/>
      <c r="P16" s="193"/>
      <c r="Q16" s="193"/>
      <c r="R16" s="193"/>
      <c r="S16" s="193"/>
      <c r="T16" s="193"/>
      <c r="U16" s="193"/>
      <c r="V16" s="193"/>
      <c r="W16" s="222" t="str">
        <f>IF($B16="","",VLOOKUP($B16,選手データ入力!$D$6:$H$45,4,0))</f>
        <v/>
      </c>
      <c r="X16" s="223"/>
      <c r="Y16" s="193" t="str">
        <f>IF($B16="","",VLOOKUP($B16,選手データ入力!$D$6:$H$45,5,0))</f>
        <v/>
      </c>
      <c r="Z16" s="193"/>
      <c r="AA16" s="193"/>
      <c r="AB16" s="193"/>
      <c r="AC16" s="193"/>
      <c r="AD16" s="193"/>
      <c r="AE16" s="80" t="str">
        <f>IF(COUNTIF(選手データ入力!$I27:$K27,AE$8)=0,"","○")</f>
        <v/>
      </c>
      <c r="AF16" s="80" t="str">
        <f>IF(COUNTIF(選手データ入力!$I27:$K27,AF$8)=0,"","○")</f>
        <v/>
      </c>
      <c r="AG16" s="80" t="str">
        <f>IF(COUNTIF(選手データ入力!$I27:$K27,AG$8)=0,"","○")</f>
        <v/>
      </c>
      <c r="AH16" s="80" t="str">
        <f>IF(COUNTIF(選手データ入力!$I27:$K27,AH$8)=0,"","○")</f>
        <v/>
      </c>
      <c r="AI16" s="80" t="str">
        <f>IF(COUNTIF(選手データ入力!$I27:$K27,AI$8)=0,"","○")</f>
        <v/>
      </c>
      <c r="AJ16" s="80" t="str">
        <f>IF(COUNTIF(選手データ入力!$I27:$K27,AJ$8)=0,"","○")</f>
        <v/>
      </c>
      <c r="AK16" s="80" t="str">
        <f>IF(COUNTIF(選手データ入力!$I27:$K27,AK$8)=0,"","○")</f>
        <v/>
      </c>
      <c r="AL16" s="80" t="str">
        <f>IF(COUNTIF(選手データ入力!$I27:$K27,AL$8)=0,"","○")</f>
        <v/>
      </c>
      <c r="AM16" s="80" t="str">
        <f>IF(COUNTIF(選手データ入力!$I27:$K27,AM$8)=0,"","○")</f>
        <v/>
      </c>
      <c r="AN16" s="80" t="str">
        <f>IF(COUNTIF(選手データ入力!$I27:$K27,AN$8)=0,"","○")</f>
        <v/>
      </c>
      <c r="AO16" s="80" t="str">
        <f>IF(COUNTIF(選手データ入力!$I27:$K27,AO$8)=0,"","○")</f>
        <v/>
      </c>
      <c r="AP16" s="80" t="str">
        <f>IF(COUNTIF(選手データ入力!$I27:$K27,AP$8)=0,"","○")</f>
        <v/>
      </c>
      <c r="AQ16" s="80" t="str">
        <f>IF(COUNTIF(選手データ入力!$I27:$K27,AQ$8)=0,"","○")</f>
        <v/>
      </c>
      <c r="AR16" s="80" t="str">
        <f>IF(COUNTIF(選手データ入力!$I27:$K27,AR$8)=0,"","○")</f>
        <v/>
      </c>
      <c r="AS16" s="80" t="str">
        <f>IF(COUNTIF(選手データ入力!$I27:$K27,AS$8)=0,"","○")</f>
        <v/>
      </c>
      <c r="AT16" s="80" t="str">
        <f>IF(COUNTIF(選手データ入力!$I27:$K27,AT$8)=0,"","○")</f>
        <v/>
      </c>
      <c r="AU16" s="80" t="str">
        <f>IF(COUNTIF(選手データ入力!$I27:$K27,AU$8)=0,"","○")</f>
        <v/>
      </c>
      <c r="AV16" s="80" t="str">
        <f>IF(COUNTIF(選手データ入力!$I27:$K27,AV$8)=0,"","○")</f>
        <v/>
      </c>
      <c r="AW16" s="99" t="str">
        <f>IF(COUNTIF(選手データ入力!$I27:$K27,AW$8)=0,"","○")</f>
        <v/>
      </c>
      <c r="AX16" s="107" t="str">
        <f t="shared" ref="AX16:AX33" si="0">IF(B16="","",COUNTIF(AE16:AW16,"○"))</f>
        <v/>
      </c>
      <c r="AY16" s="103" t="str">
        <f>IF(選手データ入力!L27="○","○","")</f>
        <v/>
      </c>
      <c r="AZ16" s="81" t="str">
        <f>IF(選手データ入力!M27="○","○","")</f>
        <v/>
      </c>
      <c r="BC16" s="74">
        <f t="shared" ref="BC16:BC33" si="1">COUNTIF((AE16:AZ16),"○")</f>
        <v>0</v>
      </c>
      <c r="BD16" s="74">
        <f t="shared" ref="BD16:BD33" si="2">IF(BC16=0,0,1)</f>
        <v>0</v>
      </c>
    </row>
    <row r="17" spans="1:56" ht="21.75" customHeight="1">
      <c r="A17" s="74">
        <v>23</v>
      </c>
      <c r="B17" s="249" t="str">
        <f>IF(選手データ入力!D28="","",選手データ入力!D28)</f>
        <v/>
      </c>
      <c r="C17" s="250"/>
      <c r="D17" s="251"/>
      <c r="E17" s="196" t="str">
        <f>IF($B17="","",VLOOKUP($B17,選手データ入力!$D$6:$H$45,2,0))</f>
        <v/>
      </c>
      <c r="F17" s="196"/>
      <c r="G17" s="196"/>
      <c r="H17" s="196"/>
      <c r="I17" s="196"/>
      <c r="J17" s="196"/>
      <c r="K17" s="196"/>
      <c r="L17" s="196"/>
      <c r="M17" s="196"/>
      <c r="N17" s="193" t="str">
        <f>IF($B17="","",VLOOKUP($B17,選手データ入力!$D$6:$H$45,3,0))</f>
        <v/>
      </c>
      <c r="O17" s="193"/>
      <c r="P17" s="193"/>
      <c r="Q17" s="193"/>
      <c r="R17" s="193"/>
      <c r="S17" s="193"/>
      <c r="T17" s="193"/>
      <c r="U17" s="193"/>
      <c r="V17" s="193"/>
      <c r="W17" s="222" t="str">
        <f>IF($B17="","",VLOOKUP($B17,選手データ入力!$D$6:$H$45,4,0))</f>
        <v/>
      </c>
      <c r="X17" s="223"/>
      <c r="Y17" s="193" t="str">
        <f>IF($B17="","",VLOOKUP($B17,選手データ入力!$D$6:$H$45,5,0))</f>
        <v/>
      </c>
      <c r="Z17" s="193"/>
      <c r="AA17" s="193"/>
      <c r="AB17" s="193"/>
      <c r="AC17" s="193"/>
      <c r="AD17" s="193"/>
      <c r="AE17" s="80" t="str">
        <f>IF(COUNTIF(選手データ入力!$I28:$K28,AE$8)=0,"","○")</f>
        <v/>
      </c>
      <c r="AF17" s="80" t="str">
        <f>IF(COUNTIF(選手データ入力!$I28:$K28,AF$8)=0,"","○")</f>
        <v/>
      </c>
      <c r="AG17" s="80" t="str">
        <f>IF(COUNTIF(選手データ入力!$I28:$K28,AG$8)=0,"","○")</f>
        <v/>
      </c>
      <c r="AH17" s="80" t="str">
        <f>IF(COUNTIF(選手データ入力!$I28:$K28,AH$8)=0,"","○")</f>
        <v/>
      </c>
      <c r="AI17" s="80" t="str">
        <f>IF(COUNTIF(選手データ入力!$I28:$K28,AI$8)=0,"","○")</f>
        <v/>
      </c>
      <c r="AJ17" s="80" t="str">
        <f>IF(COUNTIF(選手データ入力!$I28:$K28,AJ$8)=0,"","○")</f>
        <v/>
      </c>
      <c r="AK17" s="80" t="str">
        <f>IF(COUNTIF(選手データ入力!$I28:$K28,AK$8)=0,"","○")</f>
        <v/>
      </c>
      <c r="AL17" s="80" t="str">
        <f>IF(COUNTIF(選手データ入力!$I28:$K28,AL$8)=0,"","○")</f>
        <v/>
      </c>
      <c r="AM17" s="80" t="str">
        <f>IF(COUNTIF(選手データ入力!$I28:$K28,AM$8)=0,"","○")</f>
        <v/>
      </c>
      <c r="AN17" s="80" t="str">
        <f>IF(COUNTIF(選手データ入力!$I28:$K28,AN$8)=0,"","○")</f>
        <v/>
      </c>
      <c r="AO17" s="80" t="str">
        <f>IF(COUNTIF(選手データ入力!$I28:$K28,AO$8)=0,"","○")</f>
        <v/>
      </c>
      <c r="AP17" s="80" t="str">
        <f>IF(COUNTIF(選手データ入力!$I28:$K28,AP$8)=0,"","○")</f>
        <v/>
      </c>
      <c r="AQ17" s="80" t="str">
        <f>IF(COUNTIF(選手データ入力!$I28:$K28,AQ$8)=0,"","○")</f>
        <v/>
      </c>
      <c r="AR17" s="80" t="str">
        <f>IF(COUNTIF(選手データ入力!$I28:$K28,AR$8)=0,"","○")</f>
        <v/>
      </c>
      <c r="AS17" s="80" t="str">
        <f>IF(COUNTIF(選手データ入力!$I28:$K28,AS$8)=0,"","○")</f>
        <v/>
      </c>
      <c r="AT17" s="80" t="str">
        <f>IF(COUNTIF(選手データ入力!$I28:$K28,AT$8)=0,"","○")</f>
        <v/>
      </c>
      <c r="AU17" s="80" t="str">
        <f>IF(COUNTIF(選手データ入力!$I28:$K28,AU$8)=0,"","○")</f>
        <v/>
      </c>
      <c r="AV17" s="80" t="str">
        <f>IF(COUNTIF(選手データ入力!$I28:$K28,AV$8)=0,"","○")</f>
        <v/>
      </c>
      <c r="AW17" s="99" t="str">
        <f>IF(COUNTIF(選手データ入力!$I28:$K28,AW$8)=0,"","○")</f>
        <v/>
      </c>
      <c r="AX17" s="107" t="str">
        <f t="shared" si="0"/>
        <v/>
      </c>
      <c r="AY17" s="103" t="str">
        <f>IF(選手データ入力!L28="○","○","")</f>
        <v/>
      </c>
      <c r="AZ17" s="81" t="str">
        <f>IF(選手データ入力!M28="○","○","")</f>
        <v/>
      </c>
      <c r="BC17" s="74">
        <f t="shared" si="1"/>
        <v>0</v>
      </c>
      <c r="BD17" s="74">
        <f t="shared" si="2"/>
        <v>0</v>
      </c>
    </row>
    <row r="18" spans="1:56" ht="21.75" customHeight="1">
      <c r="A18" s="74">
        <v>24</v>
      </c>
      <c r="B18" s="249" t="str">
        <f>IF(選手データ入力!D29="","",選手データ入力!D29)</f>
        <v/>
      </c>
      <c r="C18" s="250"/>
      <c r="D18" s="251"/>
      <c r="E18" s="196" t="str">
        <f>IF($B18="","",VLOOKUP($B18,選手データ入力!$D$6:$H$45,2,0))</f>
        <v/>
      </c>
      <c r="F18" s="196"/>
      <c r="G18" s="196"/>
      <c r="H18" s="196"/>
      <c r="I18" s="196"/>
      <c r="J18" s="196"/>
      <c r="K18" s="196"/>
      <c r="L18" s="196"/>
      <c r="M18" s="196"/>
      <c r="N18" s="193" t="str">
        <f>IF($B18="","",VLOOKUP($B18,選手データ入力!$D$6:$H$45,3,0))</f>
        <v/>
      </c>
      <c r="O18" s="193"/>
      <c r="P18" s="193"/>
      <c r="Q18" s="193"/>
      <c r="R18" s="193"/>
      <c r="S18" s="193"/>
      <c r="T18" s="193"/>
      <c r="U18" s="193"/>
      <c r="V18" s="193"/>
      <c r="W18" s="222" t="str">
        <f>IF($B18="","",VLOOKUP($B18,選手データ入力!$D$6:$H$45,4,0))</f>
        <v/>
      </c>
      <c r="X18" s="223"/>
      <c r="Y18" s="193" t="str">
        <f>IF($B18="","",VLOOKUP($B18,選手データ入力!$D$6:$H$45,5,0))</f>
        <v/>
      </c>
      <c r="Z18" s="193"/>
      <c r="AA18" s="193"/>
      <c r="AB18" s="193"/>
      <c r="AC18" s="193"/>
      <c r="AD18" s="193"/>
      <c r="AE18" s="80" t="str">
        <f>IF(COUNTIF(選手データ入力!$I29:$K29,AE$8)=0,"","○")</f>
        <v/>
      </c>
      <c r="AF18" s="80" t="str">
        <f>IF(COUNTIF(選手データ入力!$I29:$K29,AF$8)=0,"","○")</f>
        <v/>
      </c>
      <c r="AG18" s="80" t="str">
        <f>IF(COUNTIF(選手データ入力!$I29:$K29,AG$8)=0,"","○")</f>
        <v/>
      </c>
      <c r="AH18" s="80" t="str">
        <f>IF(COUNTIF(選手データ入力!$I29:$K29,AH$8)=0,"","○")</f>
        <v/>
      </c>
      <c r="AI18" s="80" t="str">
        <f>IF(COUNTIF(選手データ入力!$I29:$K29,AI$8)=0,"","○")</f>
        <v/>
      </c>
      <c r="AJ18" s="80" t="str">
        <f>IF(COUNTIF(選手データ入力!$I29:$K29,AJ$8)=0,"","○")</f>
        <v/>
      </c>
      <c r="AK18" s="80" t="str">
        <f>IF(COUNTIF(選手データ入力!$I29:$K29,AK$8)=0,"","○")</f>
        <v/>
      </c>
      <c r="AL18" s="80" t="str">
        <f>IF(COUNTIF(選手データ入力!$I29:$K29,AL$8)=0,"","○")</f>
        <v/>
      </c>
      <c r="AM18" s="80" t="str">
        <f>IF(COUNTIF(選手データ入力!$I29:$K29,AM$8)=0,"","○")</f>
        <v/>
      </c>
      <c r="AN18" s="80" t="str">
        <f>IF(COUNTIF(選手データ入力!$I29:$K29,AN$8)=0,"","○")</f>
        <v/>
      </c>
      <c r="AO18" s="80" t="str">
        <f>IF(COUNTIF(選手データ入力!$I29:$K29,AO$8)=0,"","○")</f>
        <v/>
      </c>
      <c r="AP18" s="80" t="str">
        <f>IF(COUNTIF(選手データ入力!$I29:$K29,AP$8)=0,"","○")</f>
        <v/>
      </c>
      <c r="AQ18" s="80" t="str">
        <f>IF(COUNTIF(選手データ入力!$I29:$K29,AQ$8)=0,"","○")</f>
        <v/>
      </c>
      <c r="AR18" s="80" t="str">
        <f>IF(COUNTIF(選手データ入力!$I29:$K29,AR$8)=0,"","○")</f>
        <v/>
      </c>
      <c r="AS18" s="80" t="str">
        <f>IF(COUNTIF(選手データ入力!$I29:$K29,AS$8)=0,"","○")</f>
        <v/>
      </c>
      <c r="AT18" s="80" t="str">
        <f>IF(COUNTIF(選手データ入力!$I29:$K29,AT$8)=0,"","○")</f>
        <v/>
      </c>
      <c r="AU18" s="80" t="str">
        <f>IF(COUNTIF(選手データ入力!$I29:$K29,AU$8)=0,"","○")</f>
        <v/>
      </c>
      <c r="AV18" s="80" t="str">
        <f>IF(COUNTIF(選手データ入力!$I29:$K29,AV$8)=0,"","○")</f>
        <v/>
      </c>
      <c r="AW18" s="99" t="str">
        <f>IF(COUNTIF(選手データ入力!$I29:$K29,AW$8)=0,"","○")</f>
        <v/>
      </c>
      <c r="AX18" s="107" t="str">
        <f t="shared" si="0"/>
        <v/>
      </c>
      <c r="AY18" s="103" t="str">
        <f>IF(選手データ入力!L29="○","○","")</f>
        <v/>
      </c>
      <c r="AZ18" s="81" t="str">
        <f>IF(選手データ入力!M29="○","○","")</f>
        <v/>
      </c>
      <c r="BC18" s="74">
        <f t="shared" si="1"/>
        <v>0</v>
      </c>
      <c r="BD18" s="74">
        <f t="shared" si="2"/>
        <v>0</v>
      </c>
    </row>
    <row r="19" spans="1:56" ht="21.75" customHeight="1" thickBot="1">
      <c r="A19" s="74">
        <v>25</v>
      </c>
      <c r="B19" s="252" t="str">
        <f>IF(選手データ入力!D30="","",選手データ入力!D30)</f>
        <v/>
      </c>
      <c r="C19" s="253"/>
      <c r="D19" s="254"/>
      <c r="E19" s="170" t="str">
        <f>IF($B19="","",VLOOKUP($B19,選手データ入力!$D$6:$H$45,2,0))</f>
        <v/>
      </c>
      <c r="F19" s="170"/>
      <c r="G19" s="170"/>
      <c r="H19" s="170"/>
      <c r="I19" s="170"/>
      <c r="J19" s="170"/>
      <c r="K19" s="170"/>
      <c r="L19" s="170"/>
      <c r="M19" s="170"/>
      <c r="N19" s="165" t="str">
        <f>IF($B19="","",VLOOKUP($B19,選手データ入力!$D$6:$H$45,3,0))</f>
        <v/>
      </c>
      <c r="O19" s="165"/>
      <c r="P19" s="165"/>
      <c r="Q19" s="165"/>
      <c r="R19" s="165"/>
      <c r="S19" s="165"/>
      <c r="T19" s="165"/>
      <c r="U19" s="165"/>
      <c r="V19" s="165"/>
      <c r="W19" s="171" t="str">
        <f>IF($B19="","",VLOOKUP($B19,選手データ入力!$D$6:$H$45,4,0))</f>
        <v/>
      </c>
      <c r="X19" s="172"/>
      <c r="Y19" s="165" t="str">
        <f>IF($B19="","",VLOOKUP($B19,選手データ入力!$D$6:$H$45,5,0))</f>
        <v/>
      </c>
      <c r="Z19" s="165"/>
      <c r="AA19" s="165"/>
      <c r="AB19" s="165"/>
      <c r="AC19" s="165"/>
      <c r="AD19" s="165"/>
      <c r="AE19" s="82" t="str">
        <f>IF(COUNTIF(選手データ入力!$I30:$K30,AE$8)=0,"","○")</f>
        <v/>
      </c>
      <c r="AF19" s="82" t="str">
        <f>IF(COUNTIF(選手データ入力!$I30:$K30,AF$8)=0,"","○")</f>
        <v/>
      </c>
      <c r="AG19" s="82" t="str">
        <f>IF(COUNTIF(選手データ入力!$I30:$K30,AG$8)=0,"","○")</f>
        <v/>
      </c>
      <c r="AH19" s="82" t="str">
        <f>IF(COUNTIF(選手データ入力!$I30:$K30,AH$8)=0,"","○")</f>
        <v/>
      </c>
      <c r="AI19" s="82" t="str">
        <f>IF(COUNTIF(選手データ入力!$I30:$K30,AI$8)=0,"","○")</f>
        <v/>
      </c>
      <c r="AJ19" s="82" t="str">
        <f>IF(COUNTIF(選手データ入力!$I30:$K30,AJ$8)=0,"","○")</f>
        <v/>
      </c>
      <c r="AK19" s="82" t="str">
        <f>IF(COUNTIF(選手データ入力!$I30:$K30,AK$8)=0,"","○")</f>
        <v/>
      </c>
      <c r="AL19" s="82" t="str">
        <f>IF(COUNTIF(選手データ入力!$I30:$K30,AL$8)=0,"","○")</f>
        <v/>
      </c>
      <c r="AM19" s="82" t="str">
        <f>IF(COUNTIF(選手データ入力!$I30:$K30,AM$8)=0,"","○")</f>
        <v/>
      </c>
      <c r="AN19" s="82" t="str">
        <f>IF(COUNTIF(選手データ入力!$I30:$K30,AN$8)=0,"","○")</f>
        <v/>
      </c>
      <c r="AO19" s="82" t="str">
        <f>IF(COUNTIF(選手データ入力!$I30:$K30,AO$8)=0,"","○")</f>
        <v/>
      </c>
      <c r="AP19" s="82" t="str">
        <f>IF(COUNTIF(選手データ入力!$I30:$K30,AP$8)=0,"","○")</f>
        <v/>
      </c>
      <c r="AQ19" s="82" t="str">
        <f>IF(COUNTIF(選手データ入力!$I30:$K30,AQ$8)=0,"","○")</f>
        <v/>
      </c>
      <c r="AR19" s="82" t="str">
        <f>IF(COUNTIF(選手データ入力!$I30:$K30,AR$8)=0,"","○")</f>
        <v/>
      </c>
      <c r="AS19" s="82" t="str">
        <f>IF(COUNTIF(選手データ入力!$I30:$K30,AS$8)=0,"","○")</f>
        <v/>
      </c>
      <c r="AT19" s="82" t="str">
        <f>IF(COUNTIF(選手データ入力!$I30:$K30,AT$8)=0,"","○")</f>
        <v/>
      </c>
      <c r="AU19" s="82" t="str">
        <f>IF(COUNTIF(選手データ入力!$I30:$K30,AU$8)=0,"","○")</f>
        <v/>
      </c>
      <c r="AV19" s="82" t="str">
        <f>IF(COUNTIF(選手データ入力!$I30:$K30,AV$8)=0,"","○")</f>
        <v/>
      </c>
      <c r="AW19" s="100" t="str">
        <f>IF(COUNTIF(選手データ入力!$I30:$K30,AW$8)=0,"","○")</f>
        <v/>
      </c>
      <c r="AX19" s="108" t="str">
        <f t="shared" si="0"/>
        <v/>
      </c>
      <c r="AY19" s="104" t="str">
        <f>IF(選手データ入力!L30="○","○","")</f>
        <v/>
      </c>
      <c r="AZ19" s="83" t="str">
        <f>IF(選手データ入力!M30="○","○","")</f>
        <v/>
      </c>
      <c r="BC19" s="74">
        <f t="shared" si="1"/>
        <v>0</v>
      </c>
      <c r="BD19" s="74">
        <f t="shared" si="2"/>
        <v>0</v>
      </c>
    </row>
    <row r="20" spans="1:56" ht="21.75" customHeight="1">
      <c r="A20" s="74">
        <v>26</v>
      </c>
      <c r="B20" s="255" t="str">
        <f>IF(選手データ入力!D31="","",選手データ入力!D31)</f>
        <v/>
      </c>
      <c r="C20" s="256"/>
      <c r="D20" s="257"/>
      <c r="E20" s="192" t="str">
        <f>IF($B20="","",VLOOKUP($B20,選手データ入力!$D$6:$H$45,2,0))</f>
        <v/>
      </c>
      <c r="F20" s="192"/>
      <c r="G20" s="192"/>
      <c r="H20" s="192"/>
      <c r="I20" s="192"/>
      <c r="J20" s="192"/>
      <c r="K20" s="192"/>
      <c r="L20" s="192"/>
      <c r="M20" s="192"/>
      <c r="N20" s="181" t="str">
        <f>IF($B20="","",VLOOKUP($B20,選手データ入力!$D$6:$H$45,3,0))</f>
        <v/>
      </c>
      <c r="O20" s="181"/>
      <c r="P20" s="181"/>
      <c r="Q20" s="181"/>
      <c r="R20" s="181"/>
      <c r="S20" s="181"/>
      <c r="T20" s="181"/>
      <c r="U20" s="181"/>
      <c r="V20" s="181"/>
      <c r="W20" s="232" t="str">
        <f>IF($B20="","",VLOOKUP($B20,選手データ入力!$D$6:$H$45,4,0))</f>
        <v/>
      </c>
      <c r="X20" s="233"/>
      <c r="Y20" s="181" t="str">
        <f>IF($B20="","",VLOOKUP($B20,選手データ入力!$D$6:$H$45,5,0))</f>
        <v/>
      </c>
      <c r="Z20" s="181"/>
      <c r="AA20" s="181"/>
      <c r="AB20" s="181"/>
      <c r="AC20" s="181"/>
      <c r="AD20" s="181"/>
      <c r="AE20" s="78" t="str">
        <f>IF(COUNTIF(選手データ入力!$I31:$K31,AE$8)=0,"","○")</f>
        <v/>
      </c>
      <c r="AF20" s="78" t="str">
        <f>IF(COUNTIF(選手データ入力!$I31:$K31,AF$8)=0,"","○")</f>
        <v/>
      </c>
      <c r="AG20" s="78" t="str">
        <f>IF(COUNTIF(選手データ入力!$I31:$K31,AG$8)=0,"","○")</f>
        <v/>
      </c>
      <c r="AH20" s="78" t="str">
        <f>IF(COUNTIF(選手データ入力!$I31:$K31,AH$8)=0,"","○")</f>
        <v/>
      </c>
      <c r="AI20" s="78" t="str">
        <f>IF(COUNTIF(選手データ入力!$I31:$K31,AI$8)=0,"","○")</f>
        <v/>
      </c>
      <c r="AJ20" s="78" t="str">
        <f>IF(COUNTIF(選手データ入力!$I31:$K31,AJ$8)=0,"","○")</f>
        <v/>
      </c>
      <c r="AK20" s="78" t="str">
        <f>IF(COUNTIF(選手データ入力!$I31:$K31,AK$8)=0,"","○")</f>
        <v/>
      </c>
      <c r="AL20" s="78" t="str">
        <f>IF(COUNTIF(選手データ入力!$I31:$K31,AL$8)=0,"","○")</f>
        <v/>
      </c>
      <c r="AM20" s="78" t="str">
        <f>IF(COUNTIF(選手データ入力!$I31:$K31,AM$8)=0,"","○")</f>
        <v/>
      </c>
      <c r="AN20" s="78" t="str">
        <f>IF(COUNTIF(選手データ入力!$I31:$K31,AN$8)=0,"","○")</f>
        <v/>
      </c>
      <c r="AO20" s="78" t="str">
        <f>IF(COUNTIF(選手データ入力!$I31:$K31,AO$8)=0,"","○")</f>
        <v/>
      </c>
      <c r="AP20" s="78" t="str">
        <f>IF(COUNTIF(選手データ入力!$I31:$K31,AP$8)=0,"","○")</f>
        <v/>
      </c>
      <c r="AQ20" s="78" t="str">
        <f>IF(COUNTIF(選手データ入力!$I31:$K31,AQ$8)=0,"","○")</f>
        <v/>
      </c>
      <c r="AR20" s="78" t="str">
        <f>IF(COUNTIF(選手データ入力!$I31:$K31,AR$8)=0,"","○")</f>
        <v/>
      </c>
      <c r="AS20" s="78" t="str">
        <f>IF(COUNTIF(選手データ入力!$I31:$K31,AS$8)=0,"","○")</f>
        <v/>
      </c>
      <c r="AT20" s="78" t="str">
        <f>IF(COUNTIF(選手データ入力!$I31:$K31,AT$8)=0,"","○")</f>
        <v/>
      </c>
      <c r="AU20" s="78" t="str">
        <f>IF(COUNTIF(選手データ入力!$I31:$K31,AU$8)=0,"","○")</f>
        <v/>
      </c>
      <c r="AV20" s="78" t="str">
        <f>IF(COUNTIF(選手データ入力!$I31:$K31,AV$8)=0,"","○")</f>
        <v/>
      </c>
      <c r="AW20" s="98" t="str">
        <f>IF(COUNTIF(選手データ入力!$I31:$K31,AW$8)=0,"","○")</f>
        <v/>
      </c>
      <c r="AX20" s="106" t="str">
        <f t="shared" si="0"/>
        <v/>
      </c>
      <c r="AY20" s="102" t="str">
        <f>IF(選手データ入力!L31="○","○","")</f>
        <v/>
      </c>
      <c r="AZ20" s="79" t="str">
        <f>IF(選手データ入力!M31="○","○","")</f>
        <v/>
      </c>
      <c r="BC20" s="74">
        <f t="shared" si="1"/>
        <v>0</v>
      </c>
      <c r="BD20" s="74">
        <f t="shared" si="2"/>
        <v>0</v>
      </c>
    </row>
    <row r="21" spans="1:56" ht="21.75" customHeight="1">
      <c r="A21" s="74">
        <v>27</v>
      </c>
      <c r="B21" s="249" t="str">
        <f>IF(選手データ入力!D32="","",選手データ入力!D32)</f>
        <v/>
      </c>
      <c r="C21" s="250"/>
      <c r="D21" s="251"/>
      <c r="E21" s="196" t="str">
        <f>IF($B21="","",VLOOKUP($B21,選手データ入力!$D$6:$H$45,2,0))</f>
        <v/>
      </c>
      <c r="F21" s="196"/>
      <c r="G21" s="196"/>
      <c r="H21" s="196"/>
      <c r="I21" s="196"/>
      <c r="J21" s="196"/>
      <c r="K21" s="196"/>
      <c r="L21" s="196"/>
      <c r="M21" s="196"/>
      <c r="N21" s="193" t="str">
        <f>IF($B21="","",VLOOKUP($B21,選手データ入力!$D$6:$H$45,3,0))</f>
        <v/>
      </c>
      <c r="O21" s="193"/>
      <c r="P21" s="193"/>
      <c r="Q21" s="193"/>
      <c r="R21" s="193"/>
      <c r="S21" s="193"/>
      <c r="T21" s="193"/>
      <c r="U21" s="193"/>
      <c r="V21" s="193"/>
      <c r="W21" s="222" t="str">
        <f>IF($B21="","",VLOOKUP($B21,選手データ入力!$D$6:$H$45,4,0))</f>
        <v/>
      </c>
      <c r="X21" s="223"/>
      <c r="Y21" s="193" t="str">
        <f>IF($B21="","",VLOOKUP($B21,選手データ入力!$D$6:$H$45,5,0))</f>
        <v/>
      </c>
      <c r="Z21" s="193"/>
      <c r="AA21" s="193"/>
      <c r="AB21" s="193"/>
      <c r="AC21" s="193"/>
      <c r="AD21" s="193"/>
      <c r="AE21" s="80" t="str">
        <f>IF(COUNTIF(選手データ入力!$I32:$K32,AE$8)=0,"","○")</f>
        <v/>
      </c>
      <c r="AF21" s="80" t="str">
        <f>IF(COUNTIF(選手データ入力!$I32:$K32,AF$8)=0,"","○")</f>
        <v/>
      </c>
      <c r="AG21" s="80" t="str">
        <f>IF(COUNTIF(選手データ入力!$I32:$K32,AG$8)=0,"","○")</f>
        <v/>
      </c>
      <c r="AH21" s="80" t="str">
        <f>IF(COUNTIF(選手データ入力!$I32:$K32,AH$8)=0,"","○")</f>
        <v/>
      </c>
      <c r="AI21" s="80" t="str">
        <f>IF(COUNTIF(選手データ入力!$I32:$K32,AI$8)=0,"","○")</f>
        <v/>
      </c>
      <c r="AJ21" s="80" t="str">
        <f>IF(COUNTIF(選手データ入力!$I32:$K32,AJ$8)=0,"","○")</f>
        <v/>
      </c>
      <c r="AK21" s="80" t="str">
        <f>IF(COUNTIF(選手データ入力!$I32:$K32,AK$8)=0,"","○")</f>
        <v/>
      </c>
      <c r="AL21" s="80" t="str">
        <f>IF(COUNTIF(選手データ入力!$I32:$K32,AL$8)=0,"","○")</f>
        <v/>
      </c>
      <c r="AM21" s="80" t="str">
        <f>IF(COUNTIF(選手データ入力!$I32:$K32,AM$8)=0,"","○")</f>
        <v/>
      </c>
      <c r="AN21" s="80" t="str">
        <f>IF(COUNTIF(選手データ入力!$I32:$K32,AN$8)=0,"","○")</f>
        <v/>
      </c>
      <c r="AO21" s="80" t="str">
        <f>IF(COUNTIF(選手データ入力!$I32:$K32,AO$8)=0,"","○")</f>
        <v/>
      </c>
      <c r="AP21" s="80" t="str">
        <f>IF(COUNTIF(選手データ入力!$I32:$K32,AP$8)=0,"","○")</f>
        <v/>
      </c>
      <c r="AQ21" s="80" t="str">
        <f>IF(COUNTIF(選手データ入力!$I32:$K32,AQ$8)=0,"","○")</f>
        <v/>
      </c>
      <c r="AR21" s="80" t="str">
        <f>IF(COUNTIF(選手データ入力!$I32:$K32,AR$8)=0,"","○")</f>
        <v/>
      </c>
      <c r="AS21" s="80" t="str">
        <f>IF(COUNTIF(選手データ入力!$I32:$K32,AS$8)=0,"","○")</f>
        <v/>
      </c>
      <c r="AT21" s="80" t="str">
        <f>IF(COUNTIF(選手データ入力!$I32:$K32,AT$8)=0,"","○")</f>
        <v/>
      </c>
      <c r="AU21" s="80" t="str">
        <f>IF(COUNTIF(選手データ入力!$I32:$K32,AU$8)=0,"","○")</f>
        <v/>
      </c>
      <c r="AV21" s="80" t="str">
        <f>IF(COUNTIF(選手データ入力!$I32:$K32,AV$8)=0,"","○")</f>
        <v/>
      </c>
      <c r="AW21" s="99" t="str">
        <f>IF(COUNTIF(選手データ入力!$I32:$K32,AW$8)=0,"","○")</f>
        <v/>
      </c>
      <c r="AX21" s="107" t="str">
        <f t="shared" si="0"/>
        <v/>
      </c>
      <c r="AY21" s="103" t="str">
        <f>IF(選手データ入力!L32="○","○","")</f>
        <v/>
      </c>
      <c r="AZ21" s="81" t="str">
        <f>IF(選手データ入力!M32="○","○","")</f>
        <v/>
      </c>
      <c r="BC21" s="74">
        <f t="shared" si="1"/>
        <v>0</v>
      </c>
      <c r="BD21" s="74">
        <f t="shared" si="2"/>
        <v>0</v>
      </c>
    </row>
    <row r="22" spans="1:56" ht="21.75" customHeight="1">
      <c r="A22" s="74">
        <v>28</v>
      </c>
      <c r="B22" s="249" t="str">
        <f>IF(選手データ入力!D33="","",選手データ入力!D33)</f>
        <v/>
      </c>
      <c r="C22" s="250"/>
      <c r="D22" s="251"/>
      <c r="E22" s="196" t="str">
        <f>IF($B22="","",VLOOKUP($B22,選手データ入力!$D$6:$H$45,2,0))</f>
        <v/>
      </c>
      <c r="F22" s="196"/>
      <c r="G22" s="196"/>
      <c r="H22" s="196"/>
      <c r="I22" s="196"/>
      <c r="J22" s="196"/>
      <c r="K22" s="196"/>
      <c r="L22" s="196"/>
      <c r="M22" s="196"/>
      <c r="N22" s="193" t="str">
        <f>IF($B22="","",VLOOKUP($B22,選手データ入力!$D$6:$H$45,3,0))</f>
        <v/>
      </c>
      <c r="O22" s="193"/>
      <c r="P22" s="193"/>
      <c r="Q22" s="193"/>
      <c r="R22" s="193"/>
      <c r="S22" s="193"/>
      <c r="T22" s="193"/>
      <c r="U22" s="193"/>
      <c r="V22" s="193"/>
      <c r="W22" s="222" t="str">
        <f>IF($B22="","",VLOOKUP($B22,選手データ入力!$D$6:$H$45,4,0))</f>
        <v/>
      </c>
      <c r="X22" s="223"/>
      <c r="Y22" s="193" t="str">
        <f>IF($B22="","",VLOOKUP($B22,選手データ入力!$D$6:$H$45,5,0))</f>
        <v/>
      </c>
      <c r="Z22" s="193"/>
      <c r="AA22" s="193"/>
      <c r="AB22" s="193"/>
      <c r="AC22" s="193"/>
      <c r="AD22" s="193"/>
      <c r="AE22" s="80" t="str">
        <f>IF(COUNTIF(選手データ入力!$I33:$K33,AE$8)=0,"","○")</f>
        <v/>
      </c>
      <c r="AF22" s="80" t="str">
        <f>IF(COUNTIF(選手データ入力!$I33:$K33,AF$8)=0,"","○")</f>
        <v/>
      </c>
      <c r="AG22" s="80" t="str">
        <f>IF(COUNTIF(選手データ入力!$I33:$K33,AG$8)=0,"","○")</f>
        <v/>
      </c>
      <c r="AH22" s="80" t="str">
        <f>IF(COUNTIF(選手データ入力!$I33:$K33,AH$8)=0,"","○")</f>
        <v/>
      </c>
      <c r="AI22" s="80" t="str">
        <f>IF(COUNTIF(選手データ入力!$I33:$K33,AI$8)=0,"","○")</f>
        <v/>
      </c>
      <c r="AJ22" s="80" t="str">
        <f>IF(COUNTIF(選手データ入力!$I33:$K33,AJ$8)=0,"","○")</f>
        <v/>
      </c>
      <c r="AK22" s="80" t="str">
        <f>IF(COUNTIF(選手データ入力!$I33:$K33,AK$8)=0,"","○")</f>
        <v/>
      </c>
      <c r="AL22" s="80" t="str">
        <f>IF(COUNTIF(選手データ入力!$I33:$K33,AL$8)=0,"","○")</f>
        <v/>
      </c>
      <c r="AM22" s="80" t="str">
        <f>IF(COUNTIF(選手データ入力!$I33:$K33,AM$8)=0,"","○")</f>
        <v/>
      </c>
      <c r="AN22" s="80" t="str">
        <f>IF(COUNTIF(選手データ入力!$I33:$K33,AN$8)=0,"","○")</f>
        <v/>
      </c>
      <c r="AO22" s="80" t="str">
        <f>IF(COUNTIF(選手データ入力!$I33:$K33,AO$8)=0,"","○")</f>
        <v/>
      </c>
      <c r="AP22" s="80" t="str">
        <f>IF(COUNTIF(選手データ入力!$I33:$K33,AP$8)=0,"","○")</f>
        <v/>
      </c>
      <c r="AQ22" s="80" t="str">
        <f>IF(COUNTIF(選手データ入力!$I33:$K33,AQ$8)=0,"","○")</f>
        <v/>
      </c>
      <c r="AR22" s="80" t="str">
        <f>IF(COUNTIF(選手データ入力!$I33:$K33,AR$8)=0,"","○")</f>
        <v/>
      </c>
      <c r="AS22" s="80" t="str">
        <f>IF(COUNTIF(選手データ入力!$I33:$K33,AS$8)=0,"","○")</f>
        <v/>
      </c>
      <c r="AT22" s="80" t="str">
        <f>IF(COUNTIF(選手データ入力!$I33:$K33,AT$8)=0,"","○")</f>
        <v/>
      </c>
      <c r="AU22" s="80" t="str">
        <f>IF(COUNTIF(選手データ入力!$I33:$K33,AU$8)=0,"","○")</f>
        <v/>
      </c>
      <c r="AV22" s="80" t="str">
        <f>IF(COUNTIF(選手データ入力!$I33:$K33,AV$8)=0,"","○")</f>
        <v/>
      </c>
      <c r="AW22" s="99" t="str">
        <f>IF(COUNTIF(選手データ入力!$I33:$K33,AW$8)=0,"","○")</f>
        <v/>
      </c>
      <c r="AX22" s="107" t="str">
        <f t="shared" si="0"/>
        <v/>
      </c>
      <c r="AY22" s="103" t="str">
        <f>IF(選手データ入力!L33="○","○","")</f>
        <v/>
      </c>
      <c r="AZ22" s="81" t="str">
        <f>IF(選手データ入力!M33="○","○","")</f>
        <v/>
      </c>
      <c r="BC22" s="74">
        <f t="shared" si="1"/>
        <v>0</v>
      </c>
      <c r="BD22" s="74">
        <f t="shared" si="2"/>
        <v>0</v>
      </c>
    </row>
    <row r="23" spans="1:56" ht="21.75" customHeight="1">
      <c r="A23" s="74">
        <v>29</v>
      </c>
      <c r="B23" s="249" t="str">
        <f>IF(選手データ入力!D34="","",選手データ入力!D34)</f>
        <v/>
      </c>
      <c r="C23" s="250"/>
      <c r="D23" s="251"/>
      <c r="E23" s="196" t="str">
        <f>IF($B23="","",VLOOKUP($B23,選手データ入力!$D$6:$H$45,2,0))</f>
        <v/>
      </c>
      <c r="F23" s="196"/>
      <c r="G23" s="196"/>
      <c r="H23" s="196"/>
      <c r="I23" s="196"/>
      <c r="J23" s="196"/>
      <c r="K23" s="196"/>
      <c r="L23" s="196"/>
      <c r="M23" s="196"/>
      <c r="N23" s="193" t="str">
        <f>IF($B23="","",VLOOKUP($B23,選手データ入力!$D$6:$H$45,3,0))</f>
        <v/>
      </c>
      <c r="O23" s="193"/>
      <c r="P23" s="193"/>
      <c r="Q23" s="193"/>
      <c r="R23" s="193"/>
      <c r="S23" s="193"/>
      <c r="T23" s="193"/>
      <c r="U23" s="193"/>
      <c r="V23" s="193"/>
      <c r="W23" s="222" t="str">
        <f>IF($B23="","",VLOOKUP($B23,選手データ入力!$D$6:$H$45,4,0))</f>
        <v/>
      </c>
      <c r="X23" s="223"/>
      <c r="Y23" s="193" t="str">
        <f>IF($B23="","",VLOOKUP($B23,選手データ入力!$D$6:$H$45,5,0))</f>
        <v/>
      </c>
      <c r="Z23" s="193"/>
      <c r="AA23" s="193"/>
      <c r="AB23" s="193"/>
      <c r="AC23" s="193"/>
      <c r="AD23" s="193"/>
      <c r="AE23" s="80" t="str">
        <f>IF(COUNTIF(選手データ入力!$I34:$K34,AE$8)=0,"","○")</f>
        <v/>
      </c>
      <c r="AF23" s="80" t="str">
        <f>IF(COUNTIF(選手データ入力!$I34:$K34,AF$8)=0,"","○")</f>
        <v/>
      </c>
      <c r="AG23" s="80" t="str">
        <f>IF(COUNTIF(選手データ入力!$I34:$K34,AG$8)=0,"","○")</f>
        <v/>
      </c>
      <c r="AH23" s="80" t="str">
        <f>IF(COUNTIF(選手データ入力!$I34:$K34,AH$8)=0,"","○")</f>
        <v/>
      </c>
      <c r="AI23" s="80" t="str">
        <f>IF(COUNTIF(選手データ入力!$I34:$K34,AI$8)=0,"","○")</f>
        <v/>
      </c>
      <c r="AJ23" s="80" t="str">
        <f>IF(COUNTIF(選手データ入力!$I34:$K34,AJ$8)=0,"","○")</f>
        <v/>
      </c>
      <c r="AK23" s="80" t="str">
        <f>IF(COUNTIF(選手データ入力!$I34:$K34,AK$8)=0,"","○")</f>
        <v/>
      </c>
      <c r="AL23" s="80" t="str">
        <f>IF(COUNTIF(選手データ入力!$I34:$K34,AL$8)=0,"","○")</f>
        <v/>
      </c>
      <c r="AM23" s="80" t="str">
        <f>IF(COUNTIF(選手データ入力!$I34:$K34,AM$8)=0,"","○")</f>
        <v/>
      </c>
      <c r="AN23" s="80" t="str">
        <f>IF(COUNTIF(選手データ入力!$I34:$K34,AN$8)=0,"","○")</f>
        <v/>
      </c>
      <c r="AO23" s="80" t="str">
        <f>IF(COUNTIF(選手データ入力!$I34:$K34,AO$8)=0,"","○")</f>
        <v/>
      </c>
      <c r="AP23" s="80" t="str">
        <f>IF(COUNTIF(選手データ入力!$I34:$K34,AP$8)=0,"","○")</f>
        <v/>
      </c>
      <c r="AQ23" s="80" t="str">
        <f>IF(COUNTIF(選手データ入力!$I34:$K34,AQ$8)=0,"","○")</f>
        <v/>
      </c>
      <c r="AR23" s="80" t="str">
        <f>IF(COUNTIF(選手データ入力!$I34:$K34,AR$8)=0,"","○")</f>
        <v/>
      </c>
      <c r="AS23" s="80" t="str">
        <f>IF(COUNTIF(選手データ入力!$I34:$K34,AS$8)=0,"","○")</f>
        <v/>
      </c>
      <c r="AT23" s="80" t="str">
        <f>IF(COUNTIF(選手データ入力!$I34:$K34,AT$8)=0,"","○")</f>
        <v/>
      </c>
      <c r="AU23" s="80" t="str">
        <f>IF(COUNTIF(選手データ入力!$I34:$K34,AU$8)=0,"","○")</f>
        <v/>
      </c>
      <c r="AV23" s="80" t="str">
        <f>IF(COUNTIF(選手データ入力!$I34:$K34,AV$8)=0,"","○")</f>
        <v/>
      </c>
      <c r="AW23" s="99" t="str">
        <f>IF(COUNTIF(選手データ入力!$I34:$K34,AW$8)=0,"","○")</f>
        <v/>
      </c>
      <c r="AX23" s="107" t="str">
        <f t="shared" si="0"/>
        <v/>
      </c>
      <c r="AY23" s="103" t="str">
        <f>IF(選手データ入力!L34="○","○","")</f>
        <v/>
      </c>
      <c r="AZ23" s="81" t="str">
        <f>IF(選手データ入力!M34="○","○","")</f>
        <v/>
      </c>
      <c r="BC23" s="74">
        <f t="shared" si="1"/>
        <v>0</v>
      </c>
      <c r="BD23" s="74">
        <f t="shared" si="2"/>
        <v>0</v>
      </c>
    </row>
    <row r="24" spans="1:56" ht="21.75" customHeight="1" thickBot="1">
      <c r="A24" s="74">
        <v>30</v>
      </c>
      <c r="B24" s="252" t="str">
        <f>IF(選手データ入力!D35="","",選手データ入力!D35)</f>
        <v/>
      </c>
      <c r="C24" s="253"/>
      <c r="D24" s="254"/>
      <c r="E24" s="170" t="str">
        <f>IF($B24="","",VLOOKUP($B24,選手データ入力!$D$6:$H$45,2,0))</f>
        <v/>
      </c>
      <c r="F24" s="170"/>
      <c r="G24" s="170"/>
      <c r="H24" s="170"/>
      <c r="I24" s="170"/>
      <c r="J24" s="170"/>
      <c r="K24" s="170"/>
      <c r="L24" s="170"/>
      <c r="M24" s="170"/>
      <c r="N24" s="165" t="str">
        <f>IF($B24="","",VLOOKUP($B24,選手データ入力!$D$6:$H$45,3,0))</f>
        <v/>
      </c>
      <c r="O24" s="165"/>
      <c r="P24" s="165"/>
      <c r="Q24" s="165"/>
      <c r="R24" s="165"/>
      <c r="S24" s="165"/>
      <c r="T24" s="165"/>
      <c r="U24" s="165"/>
      <c r="V24" s="165"/>
      <c r="W24" s="171" t="str">
        <f>IF($B24="","",VLOOKUP($B24,選手データ入力!$D$6:$H$45,4,0))</f>
        <v/>
      </c>
      <c r="X24" s="172"/>
      <c r="Y24" s="165" t="str">
        <f>IF($B24="","",VLOOKUP($B24,選手データ入力!$D$6:$H$45,5,0))</f>
        <v/>
      </c>
      <c r="Z24" s="165"/>
      <c r="AA24" s="165"/>
      <c r="AB24" s="165"/>
      <c r="AC24" s="165"/>
      <c r="AD24" s="165"/>
      <c r="AE24" s="82" t="str">
        <f>IF(COUNTIF(選手データ入力!$I35:$K35,AE$8)=0,"","○")</f>
        <v/>
      </c>
      <c r="AF24" s="82" t="str">
        <f>IF(COUNTIF(選手データ入力!$I35:$K35,AF$8)=0,"","○")</f>
        <v/>
      </c>
      <c r="AG24" s="82" t="str">
        <f>IF(COUNTIF(選手データ入力!$I35:$K35,AG$8)=0,"","○")</f>
        <v/>
      </c>
      <c r="AH24" s="82" t="str">
        <f>IF(COUNTIF(選手データ入力!$I35:$K35,AH$8)=0,"","○")</f>
        <v/>
      </c>
      <c r="AI24" s="82" t="str">
        <f>IF(COUNTIF(選手データ入力!$I35:$K35,AI$8)=0,"","○")</f>
        <v/>
      </c>
      <c r="AJ24" s="82" t="str">
        <f>IF(COUNTIF(選手データ入力!$I35:$K35,AJ$8)=0,"","○")</f>
        <v/>
      </c>
      <c r="AK24" s="82" t="str">
        <f>IF(COUNTIF(選手データ入力!$I35:$K35,AK$8)=0,"","○")</f>
        <v/>
      </c>
      <c r="AL24" s="82" t="str">
        <f>IF(COUNTIF(選手データ入力!$I35:$K35,AL$8)=0,"","○")</f>
        <v/>
      </c>
      <c r="AM24" s="82" t="str">
        <f>IF(COUNTIF(選手データ入力!$I35:$K35,AM$8)=0,"","○")</f>
        <v/>
      </c>
      <c r="AN24" s="82" t="str">
        <f>IF(COUNTIF(選手データ入力!$I35:$K35,AN$8)=0,"","○")</f>
        <v/>
      </c>
      <c r="AO24" s="82" t="str">
        <f>IF(COUNTIF(選手データ入力!$I35:$K35,AO$8)=0,"","○")</f>
        <v/>
      </c>
      <c r="AP24" s="82" t="str">
        <f>IF(COUNTIF(選手データ入力!$I35:$K35,AP$8)=0,"","○")</f>
        <v/>
      </c>
      <c r="AQ24" s="82" t="str">
        <f>IF(COUNTIF(選手データ入力!$I35:$K35,AQ$8)=0,"","○")</f>
        <v/>
      </c>
      <c r="AR24" s="82" t="str">
        <f>IF(COUNTIF(選手データ入力!$I35:$K35,AR$8)=0,"","○")</f>
        <v/>
      </c>
      <c r="AS24" s="82" t="str">
        <f>IF(COUNTIF(選手データ入力!$I35:$K35,AS$8)=0,"","○")</f>
        <v/>
      </c>
      <c r="AT24" s="82" t="str">
        <f>IF(COUNTIF(選手データ入力!$I35:$K35,AT$8)=0,"","○")</f>
        <v/>
      </c>
      <c r="AU24" s="82" t="str">
        <f>IF(COUNTIF(選手データ入力!$I35:$K35,AU$8)=0,"","○")</f>
        <v/>
      </c>
      <c r="AV24" s="82" t="str">
        <f>IF(COUNTIF(選手データ入力!$I35:$K35,AV$8)=0,"","○")</f>
        <v/>
      </c>
      <c r="AW24" s="100" t="str">
        <f>IF(COUNTIF(選手データ入力!$I35:$K35,AW$8)=0,"","○")</f>
        <v/>
      </c>
      <c r="AX24" s="108" t="str">
        <f t="shared" si="0"/>
        <v/>
      </c>
      <c r="AY24" s="104" t="str">
        <f>IF(選手データ入力!L35="○","○","")</f>
        <v/>
      </c>
      <c r="AZ24" s="83" t="str">
        <f>IF(選手データ入力!M35="○","○","")</f>
        <v/>
      </c>
      <c r="BC24" s="74">
        <f t="shared" si="1"/>
        <v>0</v>
      </c>
      <c r="BD24" s="74">
        <f t="shared" si="2"/>
        <v>0</v>
      </c>
    </row>
    <row r="25" spans="1:56" ht="21.75" customHeight="1">
      <c r="A25" s="74">
        <v>31</v>
      </c>
      <c r="B25" s="255" t="str">
        <f>IF(選手データ入力!D36="","",選手データ入力!D36)</f>
        <v/>
      </c>
      <c r="C25" s="256"/>
      <c r="D25" s="257"/>
      <c r="E25" s="226" t="str">
        <f>IF($B25="","",VLOOKUP($B25,選手データ入力!$D$6:$H$45,2,0))</f>
        <v/>
      </c>
      <c r="F25" s="226"/>
      <c r="G25" s="226"/>
      <c r="H25" s="226"/>
      <c r="I25" s="226"/>
      <c r="J25" s="226"/>
      <c r="K25" s="226"/>
      <c r="L25" s="226"/>
      <c r="M25" s="226"/>
      <c r="N25" s="227" t="str">
        <f>IF($B25="","",VLOOKUP($B25,選手データ入力!$D$6:$H$45,3,0))</f>
        <v/>
      </c>
      <c r="O25" s="227"/>
      <c r="P25" s="227"/>
      <c r="Q25" s="227"/>
      <c r="R25" s="227"/>
      <c r="S25" s="227"/>
      <c r="T25" s="227"/>
      <c r="U25" s="227"/>
      <c r="V25" s="227"/>
      <c r="W25" s="228" t="str">
        <f>IF($B25="","",VLOOKUP($B25,選手データ入力!$D$6:$H$45,4,0))</f>
        <v/>
      </c>
      <c r="X25" s="229"/>
      <c r="Y25" s="227" t="str">
        <f>IF($B25="","",VLOOKUP($B25,選手データ入力!$D$6:$H$45,5,0))</f>
        <v/>
      </c>
      <c r="Z25" s="227"/>
      <c r="AA25" s="227"/>
      <c r="AB25" s="227"/>
      <c r="AC25" s="227"/>
      <c r="AD25" s="227"/>
      <c r="AE25" s="78" t="str">
        <f>IF(COUNTIF(選手データ入力!$I36:$K36,AE$8)=0,"","○")</f>
        <v/>
      </c>
      <c r="AF25" s="78" t="str">
        <f>IF(COUNTIF(選手データ入力!$I36:$K36,AF$8)=0,"","○")</f>
        <v/>
      </c>
      <c r="AG25" s="78" t="str">
        <f>IF(COUNTIF(選手データ入力!$I36:$K36,AG$8)=0,"","○")</f>
        <v/>
      </c>
      <c r="AH25" s="78" t="str">
        <f>IF(COUNTIF(選手データ入力!$I36:$K36,AH$8)=0,"","○")</f>
        <v/>
      </c>
      <c r="AI25" s="78" t="str">
        <f>IF(COUNTIF(選手データ入力!$I36:$K36,AI$8)=0,"","○")</f>
        <v/>
      </c>
      <c r="AJ25" s="78" t="str">
        <f>IF(COUNTIF(選手データ入力!$I36:$K36,AJ$8)=0,"","○")</f>
        <v/>
      </c>
      <c r="AK25" s="78" t="str">
        <f>IF(COUNTIF(選手データ入力!$I36:$K36,AK$8)=0,"","○")</f>
        <v/>
      </c>
      <c r="AL25" s="78" t="str">
        <f>IF(COUNTIF(選手データ入力!$I36:$K36,AL$8)=0,"","○")</f>
        <v/>
      </c>
      <c r="AM25" s="78" t="str">
        <f>IF(COUNTIF(選手データ入力!$I36:$K36,AM$8)=0,"","○")</f>
        <v/>
      </c>
      <c r="AN25" s="78" t="str">
        <f>IF(COUNTIF(選手データ入力!$I36:$K36,AN$8)=0,"","○")</f>
        <v/>
      </c>
      <c r="AO25" s="78" t="str">
        <f>IF(COUNTIF(選手データ入力!$I36:$K36,AO$8)=0,"","○")</f>
        <v/>
      </c>
      <c r="AP25" s="78" t="str">
        <f>IF(COUNTIF(選手データ入力!$I36:$K36,AP$8)=0,"","○")</f>
        <v/>
      </c>
      <c r="AQ25" s="78" t="str">
        <f>IF(COUNTIF(選手データ入力!$I36:$K36,AQ$8)=0,"","○")</f>
        <v/>
      </c>
      <c r="AR25" s="78" t="str">
        <f>IF(COUNTIF(選手データ入力!$I36:$K36,AR$8)=0,"","○")</f>
        <v/>
      </c>
      <c r="AS25" s="78" t="str">
        <f>IF(COUNTIF(選手データ入力!$I36:$K36,AS$8)=0,"","○")</f>
        <v/>
      </c>
      <c r="AT25" s="78" t="str">
        <f>IF(COUNTIF(選手データ入力!$I36:$K36,AT$8)=0,"","○")</f>
        <v/>
      </c>
      <c r="AU25" s="78" t="str">
        <f>IF(COUNTIF(選手データ入力!$I36:$K36,AU$8)=0,"","○")</f>
        <v/>
      </c>
      <c r="AV25" s="78" t="str">
        <f>IF(COUNTIF(選手データ入力!$I36:$K36,AV$8)=0,"","○")</f>
        <v/>
      </c>
      <c r="AW25" s="98" t="str">
        <f>IF(COUNTIF(選手データ入力!$I36:$K36,AW$8)=0,"","○")</f>
        <v/>
      </c>
      <c r="AX25" s="106" t="str">
        <f t="shared" si="0"/>
        <v/>
      </c>
      <c r="AY25" s="102" t="str">
        <f>IF(選手データ入力!L36="○","○","")</f>
        <v/>
      </c>
      <c r="AZ25" s="79" t="str">
        <f>IF(選手データ入力!M36="○","○","")</f>
        <v/>
      </c>
      <c r="BC25" s="74">
        <f t="shared" si="1"/>
        <v>0</v>
      </c>
      <c r="BD25" s="74">
        <f t="shared" si="2"/>
        <v>0</v>
      </c>
    </row>
    <row r="26" spans="1:56" ht="21.75" customHeight="1">
      <c r="A26" s="74">
        <v>32</v>
      </c>
      <c r="B26" s="249" t="str">
        <f>IF(選手データ入力!D37="","",選手データ入力!D37)</f>
        <v/>
      </c>
      <c r="C26" s="250"/>
      <c r="D26" s="251"/>
      <c r="E26" s="196" t="str">
        <f>IF($B26="","",VLOOKUP($B26,選手データ入力!$D$6:$H$45,2,0))</f>
        <v/>
      </c>
      <c r="F26" s="196"/>
      <c r="G26" s="196"/>
      <c r="H26" s="196"/>
      <c r="I26" s="196"/>
      <c r="J26" s="196"/>
      <c r="K26" s="196"/>
      <c r="L26" s="196"/>
      <c r="M26" s="196"/>
      <c r="N26" s="193" t="str">
        <f>IF($B26="","",VLOOKUP($B26,選手データ入力!$D$6:$H$45,3,0))</f>
        <v/>
      </c>
      <c r="O26" s="193"/>
      <c r="P26" s="193"/>
      <c r="Q26" s="193"/>
      <c r="R26" s="193"/>
      <c r="S26" s="193"/>
      <c r="T26" s="193"/>
      <c r="U26" s="193"/>
      <c r="V26" s="193"/>
      <c r="W26" s="222" t="str">
        <f>IF($B26="","",VLOOKUP($B26,選手データ入力!$D$6:$H$45,4,0))</f>
        <v/>
      </c>
      <c r="X26" s="223"/>
      <c r="Y26" s="193" t="str">
        <f>IF($B26="","",VLOOKUP($B26,選手データ入力!$D$6:$H$45,5,0))</f>
        <v/>
      </c>
      <c r="Z26" s="193"/>
      <c r="AA26" s="193"/>
      <c r="AB26" s="193"/>
      <c r="AC26" s="193"/>
      <c r="AD26" s="193"/>
      <c r="AE26" s="80" t="str">
        <f>IF(COUNTIF(選手データ入力!$I37:$K37,AE$8)=0,"","○")</f>
        <v/>
      </c>
      <c r="AF26" s="80" t="str">
        <f>IF(COUNTIF(選手データ入力!$I37:$K37,AF$8)=0,"","○")</f>
        <v/>
      </c>
      <c r="AG26" s="80" t="str">
        <f>IF(COUNTIF(選手データ入力!$I37:$K37,AG$8)=0,"","○")</f>
        <v/>
      </c>
      <c r="AH26" s="80" t="str">
        <f>IF(COUNTIF(選手データ入力!$I37:$K37,AH$8)=0,"","○")</f>
        <v/>
      </c>
      <c r="AI26" s="80" t="str">
        <f>IF(COUNTIF(選手データ入力!$I37:$K37,AI$8)=0,"","○")</f>
        <v/>
      </c>
      <c r="AJ26" s="80" t="str">
        <f>IF(COUNTIF(選手データ入力!$I37:$K37,AJ$8)=0,"","○")</f>
        <v/>
      </c>
      <c r="AK26" s="80" t="str">
        <f>IF(COUNTIF(選手データ入力!$I37:$K37,AK$8)=0,"","○")</f>
        <v/>
      </c>
      <c r="AL26" s="80" t="str">
        <f>IF(COUNTIF(選手データ入力!$I37:$K37,AL$8)=0,"","○")</f>
        <v/>
      </c>
      <c r="AM26" s="80" t="str">
        <f>IF(COUNTIF(選手データ入力!$I37:$K37,AM$8)=0,"","○")</f>
        <v/>
      </c>
      <c r="AN26" s="80" t="str">
        <f>IF(COUNTIF(選手データ入力!$I37:$K37,AN$8)=0,"","○")</f>
        <v/>
      </c>
      <c r="AO26" s="80" t="str">
        <f>IF(COUNTIF(選手データ入力!$I37:$K37,AO$8)=0,"","○")</f>
        <v/>
      </c>
      <c r="AP26" s="80" t="str">
        <f>IF(COUNTIF(選手データ入力!$I37:$K37,AP$8)=0,"","○")</f>
        <v/>
      </c>
      <c r="AQ26" s="80" t="str">
        <f>IF(COUNTIF(選手データ入力!$I37:$K37,AQ$8)=0,"","○")</f>
        <v/>
      </c>
      <c r="AR26" s="80" t="str">
        <f>IF(COUNTIF(選手データ入力!$I37:$K37,AR$8)=0,"","○")</f>
        <v/>
      </c>
      <c r="AS26" s="80" t="str">
        <f>IF(COUNTIF(選手データ入力!$I37:$K37,AS$8)=0,"","○")</f>
        <v/>
      </c>
      <c r="AT26" s="80" t="str">
        <f>IF(COUNTIF(選手データ入力!$I37:$K37,AT$8)=0,"","○")</f>
        <v/>
      </c>
      <c r="AU26" s="80" t="str">
        <f>IF(COUNTIF(選手データ入力!$I37:$K37,AU$8)=0,"","○")</f>
        <v/>
      </c>
      <c r="AV26" s="80" t="str">
        <f>IF(COUNTIF(選手データ入力!$I37:$K37,AV$8)=0,"","○")</f>
        <v/>
      </c>
      <c r="AW26" s="99" t="str">
        <f>IF(COUNTIF(選手データ入力!$I37:$K37,AW$8)=0,"","○")</f>
        <v/>
      </c>
      <c r="AX26" s="107" t="str">
        <f t="shared" si="0"/>
        <v/>
      </c>
      <c r="AY26" s="103" t="str">
        <f>IF(選手データ入力!L37="○","○","")</f>
        <v/>
      </c>
      <c r="AZ26" s="81" t="str">
        <f>IF(選手データ入力!M37="○","○","")</f>
        <v/>
      </c>
      <c r="BC26" s="74">
        <f t="shared" si="1"/>
        <v>0</v>
      </c>
      <c r="BD26" s="74">
        <f t="shared" si="2"/>
        <v>0</v>
      </c>
    </row>
    <row r="27" spans="1:56" ht="21.75" customHeight="1">
      <c r="A27" s="74">
        <v>33</v>
      </c>
      <c r="B27" s="249" t="str">
        <f>IF(選手データ入力!D38="","",選手データ入力!D38)</f>
        <v/>
      </c>
      <c r="C27" s="250"/>
      <c r="D27" s="251"/>
      <c r="E27" s="196" t="str">
        <f>IF($B27="","",VLOOKUP($B27,選手データ入力!$D$6:$H$45,2,0))</f>
        <v/>
      </c>
      <c r="F27" s="196"/>
      <c r="G27" s="196"/>
      <c r="H27" s="196"/>
      <c r="I27" s="196"/>
      <c r="J27" s="196"/>
      <c r="K27" s="196"/>
      <c r="L27" s="196"/>
      <c r="M27" s="196"/>
      <c r="N27" s="193" t="str">
        <f>IF($B27="","",VLOOKUP($B27,選手データ入力!$D$6:$H$45,3,0))</f>
        <v/>
      </c>
      <c r="O27" s="193"/>
      <c r="P27" s="193"/>
      <c r="Q27" s="193"/>
      <c r="R27" s="193"/>
      <c r="S27" s="193"/>
      <c r="T27" s="193"/>
      <c r="U27" s="193"/>
      <c r="V27" s="193"/>
      <c r="W27" s="222" t="str">
        <f>IF($B27="","",VLOOKUP($B27,選手データ入力!$D$6:$H$45,4,0))</f>
        <v/>
      </c>
      <c r="X27" s="223"/>
      <c r="Y27" s="193" t="str">
        <f>IF($B27="","",VLOOKUP($B27,選手データ入力!$D$6:$H$45,5,0))</f>
        <v/>
      </c>
      <c r="Z27" s="193"/>
      <c r="AA27" s="193"/>
      <c r="AB27" s="193"/>
      <c r="AC27" s="193"/>
      <c r="AD27" s="193"/>
      <c r="AE27" s="80" t="str">
        <f>IF(COUNTIF(選手データ入力!$I38:$K38,AE$8)=0,"","○")</f>
        <v/>
      </c>
      <c r="AF27" s="80" t="str">
        <f>IF(COUNTIF(選手データ入力!$I38:$K38,AF$8)=0,"","○")</f>
        <v/>
      </c>
      <c r="AG27" s="80" t="str">
        <f>IF(COUNTIF(選手データ入力!$I38:$K38,AG$8)=0,"","○")</f>
        <v/>
      </c>
      <c r="AH27" s="80" t="str">
        <f>IF(COUNTIF(選手データ入力!$I38:$K38,AH$8)=0,"","○")</f>
        <v/>
      </c>
      <c r="AI27" s="80" t="str">
        <f>IF(COUNTIF(選手データ入力!$I38:$K38,AI$8)=0,"","○")</f>
        <v/>
      </c>
      <c r="AJ27" s="80" t="str">
        <f>IF(COUNTIF(選手データ入力!$I38:$K38,AJ$8)=0,"","○")</f>
        <v/>
      </c>
      <c r="AK27" s="80" t="str">
        <f>IF(COUNTIF(選手データ入力!$I38:$K38,AK$8)=0,"","○")</f>
        <v/>
      </c>
      <c r="AL27" s="80" t="str">
        <f>IF(COUNTIF(選手データ入力!$I38:$K38,AL$8)=0,"","○")</f>
        <v/>
      </c>
      <c r="AM27" s="80" t="str">
        <f>IF(COUNTIF(選手データ入力!$I38:$K38,AM$8)=0,"","○")</f>
        <v/>
      </c>
      <c r="AN27" s="80" t="str">
        <f>IF(COUNTIF(選手データ入力!$I38:$K38,AN$8)=0,"","○")</f>
        <v/>
      </c>
      <c r="AO27" s="80" t="str">
        <f>IF(COUNTIF(選手データ入力!$I38:$K38,AO$8)=0,"","○")</f>
        <v/>
      </c>
      <c r="AP27" s="80" t="str">
        <f>IF(COUNTIF(選手データ入力!$I38:$K38,AP$8)=0,"","○")</f>
        <v/>
      </c>
      <c r="AQ27" s="80" t="str">
        <f>IF(COUNTIF(選手データ入力!$I38:$K38,AQ$8)=0,"","○")</f>
        <v/>
      </c>
      <c r="AR27" s="80" t="str">
        <f>IF(COUNTIF(選手データ入力!$I38:$K38,AR$8)=0,"","○")</f>
        <v/>
      </c>
      <c r="AS27" s="80" t="str">
        <f>IF(COUNTIF(選手データ入力!$I38:$K38,AS$8)=0,"","○")</f>
        <v/>
      </c>
      <c r="AT27" s="80" t="str">
        <f>IF(COUNTIF(選手データ入力!$I38:$K38,AT$8)=0,"","○")</f>
        <v/>
      </c>
      <c r="AU27" s="80" t="str">
        <f>IF(COUNTIF(選手データ入力!$I38:$K38,AU$8)=0,"","○")</f>
        <v/>
      </c>
      <c r="AV27" s="80" t="str">
        <f>IF(COUNTIF(選手データ入力!$I38:$K38,AV$8)=0,"","○")</f>
        <v/>
      </c>
      <c r="AW27" s="99" t="str">
        <f>IF(COUNTIF(選手データ入力!$I38:$K38,AW$8)=0,"","○")</f>
        <v/>
      </c>
      <c r="AX27" s="107" t="str">
        <f t="shared" si="0"/>
        <v/>
      </c>
      <c r="AY27" s="103" t="str">
        <f>IF(選手データ入力!L38="○","○","")</f>
        <v/>
      </c>
      <c r="AZ27" s="81" t="str">
        <f>IF(選手データ入力!M38="○","○","")</f>
        <v/>
      </c>
      <c r="BC27" s="74">
        <f t="shared" si="1"/>
        <v>0</v>
      </c>
      <c r="BD27" s="74">
        <f t="shared" si="2"/>
        <v>0</v>
      </c>
    </row>
    <row r="28" spans="1:56" ht="21.75" customHeight="1">
      <c r="A28" s="74">
        <v>34</v>
      </c>
      <c r="B28" s="249" t="str">
        <f>IF(選手データ入力!D39="","",選手データ入力!D39)</f>
        <v/>
      </c>
      <c r="C28" s="250"/>
      <c r="D28" s="251"/>
      <c r="E28" s="196" t="str">
        <f>IF($B28="","",VLOOKUP($B28,選手データ入力!$D$6:$H$45,2,0))</f>
        <v/>
      </c>
      <c r="F28" s="196"/>
      <c r="G28" s="196"/>
      <c r="H28" s="196"/>
      <c r="I28" s="196"/>
      <c r="J28" s="196"/>
      <c r="K28" s="196"/>
      <c r="L28" s="196"/>
      <c r="M28" s="196"/>
      <c r="N28" s="193" t="str">
        <f>IF($B28="","",VLOOKUP($B28,選手データ入力!$D$6:$H$45,3,0))</f>
        <v/>
      </c>
      <c r="O28" s="193"/>
      <c r="P28" s="193"/>
      <c r="Q28" s="193"/>
      <c r="R28" s="193"/>
      <c r="S28" s="193"/>
      <c r="T28" s="193"/>
      <c r="U28" s="193"/>
      <c r="V28" s="193"/>
      <c r="W28" s="222" t="str">
        <f>IF($B28="","",VLOOKUP($B28,選手データ入力!$D$6:$H$45,4,0))</f>
        <v/>
      </c>
      <c r="X28" s="223"/>
      <c r="Y28" s="193" t="str">
        <f>IF($B28="","",VLOOKUP($B28,選手データ入力!$D$6:$H$45,5,0))</f>
        <v/>
      </c>
      <c r="Z28" s="193"/>
      <c r="AA28" s="193"/>
      <c r="AB28" s="193"/>
      <c r="AC28" s="193"/>
      <c r="AD28" s="193"/>
      <c r="AE28" s="80" t="str">
        <f>IF(COUNTIF(選手データ入力!$I39:$K39,AE$8)=0,"","○")</f>
        <v/>
      </c>
      <c r="AF28" s="80" t="str">
        <f>IF(COUNTIF(選手データ入力!$I39:$K39,AF$8)=0,"","○")</f>
        <v/>
      </c>
      <c r="AG28" s="80" t="str">
        <f>IF(COUNTIF(選手データ入力!$I39:$K39,AG$8)=0,"","○")</f>
        <v/>
      </c>
      <c r="AH28" s="80" t="str">
        <f>IF(COUNTIF(選手データ入力!$I39:$K39,AH$8)=0,"","○")</f>
        <v/>
      </c>
      <c r="AI28" s="80" t="str">
        <f>IF(COUNTIF(選手データ入力!$I39:$K39,AI$8)=0,"","○")</f>
        <v/>
      </c>
      <c r="AJ28" s="80" t="str">
        <f>IF(COUNTIF(選手データ入力!$I39:$K39,AJ$8)=0,"","○")</f>
        <v/>
      </c>
      <c r="AK28" s="80" t="str">
        <f>IF(COUNTIF(選手データ入力!$I39:$K39,AK$8)=0,"","○")</f>
        <v/>
      </c>
      <c r="AL28" s="80" t="str">
        <f>IF(COUNTIF(選手データ入力!$I39:$K39,AL$8)=0,"","○")</f>
        <v/>
      </c>
      <c r="AM28" s="80" t="str">
        <f>IF(COUNTIF(選手データ入力!$I39:$K39,AM$8)=0,"","○")</f>
        <v/>
      </c>
      <c r="AN28" s="80" t="str">
        <f>IF(COUNTIF(選手データ入力!$I39:$K39,AN$8)=0,"","○")</f>
        <v/>
      </c>
      <c r="AO28" s="80" t="str">
        <f>IF(COUNTIF(選手データ入力!$I39:$K39,AO$8)=0,"","○")</f>
        <v/>
      </c>
      <c r="AP28" s="80" t="str">
        <f>IF(COUNTIF(選手データ入力!$I39:$K39,AP$8)=0,"","○")</f>
        <v/>
      </c>
      <c r="AQ28" s="80" t="str">
        <f>IF(COUNTIF(選手データ入力!$I39:$K39,AQ$8)=0,"","○")</f>
        <v/>
      </c>
      <c r="AR28" s="80" t="str">
        <f>IF(COUNTIF(選手データ入力!$I39:$K39,AR$8)=0,"","○")</f>
        <v/>
      </c>
      <c r="AS28" s="80" t="str">
        <f>IF(COUNTIF(選手データ入力!$I39:$K39,AS$8)=0,"","○")</f>
        <v/>
      </c>
      <c r="AT28" s="80" t="str">
        <f>IF(COUNTIF(選手データ入力!$I39:$K39,AT$8)=0,"","○")</f>
        <v/>
      </c>
      <c r="AU28" s="80" t="str">
        <f>IF(COUNTIF(選手データ入力!$I39:$K39,AU$8)=0,"","○")</f>
        <v/>
      </c>
      <c r="AV28" s="80" t="str">
        <f>IF(COUNTIF(選手データ入力!$I39:$K39,AV$8)=0,"","○")</f>
        <v/>
      </c>
      <c r="AW28" s="99" t="str">
        <f>IF(COUNTIF(選手データ入力!$I39:$K39,AW$8)=0,"","○")</f>
        <v/>
      </c>
      <c r="AX28" s="107" t="str">
        <f t="shared" si="0"/>
        <v/>
      </c>
      <c r="AY28" s="103" t="str">
        <f>IF(選手データ入力!L39="○","○","")</f>
        <v/>
      </c>
      <c r="AZ28" s="81" t="str">
        <f>IF(選手データ入力!M39="○","○","")</f>
        <v/>
      </c>
      <c r="BC28" s="74">
        <f t="shared" si="1"/>
        <v>0</v>
      </c>
      <c r="BD28" s="74">
        <f t="shared" si="2"/>
        <v>0</v>
      </c>
    </row>
    <row r="29" spans="1:56" ht="21.75" customHeight="1" thickBot="1">
      <c r="A29" s="74">
        <v>35</v>
      </c>
      <c r="B29" s="252" t="str">
        <f>IF(選手データ入力!D40="","",選手データ入力!D40)</f>
        <v/>
      </c>
      <c r="C29" s="253"/>
      <c r="D29" s="254"/>
      <c r="E29" s="170" t="str">
        <f>IF($B29="","",VLOOKUP($B29,選手データ入力!$D$6:$H$45,2,0))</f>
        <v/>
      </c>
      <c r="F29" s="170"/>
      <c r="G29" s="170"/>
      <c r="H29" s="170"/>
      <c r="I29" s="170"/>
      <c r="J29" s="170"/>
      <c r="K29" s="170"/>
      <c r="L29" s="170"/>
      <c r="M29" s="170"/>
      <c r="N29" s="165" t="str">
        <f>IF($B29="","",VLOOKUP($B29,選手データ入力!$D$6:$H$45,3,0))</f>
        <v/>
      </c>
      <c r="O29" s="165"/>
      <c r="P29" s="165"/>
      <c r="Q29" s="165"/>
      <c r="R29" s="165"/>
      <c r="S29" s="165"/>
      <c r="T29" s="165"/>
      <c r="U29" s="165"/>
      <c r="V29" s="165"/>
      <c r="W29" s="171" t="str">
        <f>IF($B29="","",VLOOKUP($B29,選手データ入力!$D$6:$H$45,4,0))</f>
        <v/>
      </c>
      <c r="X29" s="172"/>
      <c r="Y29" s="165" t="str">
        <f>IF($B29="","",VLOOKUP($B29,選手データ入力!$D$6:$H$45,5,0))</f>
        <v/>
      </c>
      <c r="Z29" s="165"/>
      <c r="AA29" s="165"/>
      <c r="AB29" s="165"/>
      <c r="AC29" s="165"/>
      <c r="AD29" s="165"/>
      <c r="AE29" s="82" t="str">
        <f>IF(COUNTIF(選手データ入力!$I40:$K40,AE$8)=0,"","○")</f>
        <v/>
      </c>
      <c r="AF29" s="82" t="str">
        <f>IF(COUNTIF(選手データ入力!$I40:$K40,AF$8)=0,"","○")</f>
        <v/>
      </c>
      <c r="AG29" s="82" t="str">
        <f>IF(COUNTIF(選手データ入力!$I40:$K40,AG$8)=0,"","○")</f>
        <v/>
      </c>
      <c r="AH29" s="82" t="str">
        <f>IF(COUNTIF(選手データ入力!$I40:$K40,AH$8)=0,"","○")</f>
        <v/>
      </c>
      <c r="AI29" s="82" t="str">
        <f>IF(COUNTIF(選手データ入力!$I40:$K40,AI$8)=0,"","○")</f>
        <v/>
      </c>
      <c r="AJ29" s="82" t="str">
        <f>IF(COUNTIF(選手データ入力!$I40:$K40,AJ$8)=0,"","○")</f>
        <v/>
      </c>
      <c r="AK29" s="82" t="str">
        <f>IF(COUNTIF(選手データ入力!$I40:$K40,AK$8)=0,"","○")</f>
        <v/>
      </c>
      <c r="AL29" s="82" t="str">
        <f>IF(COUNTIF(選手データ入力!$I40:$K40,AL$8)=0,"","○")</f>
        <v/>
      </c>
      <c r="AM29" s="82" t="str">
        <f>IF(COUNTIF(選手データ入力!$I40:$K40,AM$8)=0,"","○")</f>
        <v/>
      </c>
      <c r="AN29" s="82" t="str">
        <f>IF(COUNTIF(選手データ入力!$I40:$K40,AN$8)=0,"","○")</f>
        <v/>
      </c>
      <c r="AO29" s="82" t="str">
        <f>IF(COUNTIF(選手データ入力!$I40:$K40,AO$8)=0,"","○")</f>
        <v/>
      </c>
      <c r="AP29" s="82" t="str">
        <f>IF(COUNTIF(選手データ入力!$I40:$K40,AP$8)=0,"","○")</f>
        <v/>
      </c>
      <c r="AQ29" s="82" t="str">
        <f>IF(COUNTIF(選手データ入力!$I40:$K40,AQ$8)=0,"","○")</f>
        <v/>
      </c>
      <c r="AR29" s="82" t="str">
        <f>IF(COUNTIF(選手データ入力!$I40:$K40,AR$8)=0,"","○")</f>
        <v/>
      </c>
      <c r="AS29" s="82" t="str">
        <f>IF(COUNTIF(選手データ入力!$I40:$K40,AS$8)=0,"","○")</f>
        <v/>
      </c>
      <c r="AT29" s="82" t="str">
        <f>IF(COUNTIF(選手データ入力!$I40:$K40,AT$8)=0,"","○")</f>
        <v/>
      </c>
      <c r="AU29" s="82" t="str">
        <f>IF(COUNTIF(選手データ入力!$I40:$K40,AU$8)=0,"","○")</f>
        <v/>
      </c>
      <c r="AV29" s="82" t="str">
        <f>IF(COUNTIF(選手データ入力!$I40:$K40,AV$8)=0,"","○")</f>
        <v/>
      </c>
      <c r="AW29" s="100" t="str">
        <f>IF(COUNTIF(選手データ入力!$I40:$K40,AW$8)=0,"","○")</f>
        <v/>
      </c>
      <c r="AX29" s="108" t="str">
        <f t="shared" si="0"/>
        <v/>
      </c>
      <c r="AY29" s="104" t="str">
        <f>IF(選手データ入力!L40="○","○","")</f>
        <v/>
      </c>
      <c r="AZ29" s="83" t="str">
        <f>IF(選手データ入力!M40="○","○","")</f>
        <v/>
      </c>
      <c r="BC29" s="74">
        <f t="shared" si="1"/>
        <v>0</v>
      </c>
      <c r="BD29" s="74">
        <f t="shared" si="2"/>
        <v>0</v>
      </c>
    </row>
    <row r="30" spans="1:56" ht="21.75" customHeight="1">
      <c r="A30" s="74">
        <v>36</v>
      </c>
      <c r="B30" s="255" t="str">
        <f>IF(選手データ入力!D41="","",選手データ入力!D41)</f>
        <v/>
      </c>
      <c r="C30" s="256"/>
      <c r="D30" s="257"/>
      <c r="E30" s="226" t="str">
        <f>IF($B30="","",VLOOKUP($B30,選手データ入力!$D$6:$H$45,2,0))</f>
        <v/>
      </c>
      <c r="F30" s="226"/>
      <c r="G30" s="226"/>
      <c r="H30" s="226"/>
      <c r="I30" s="226"/>
      <c r="J30" s="226"/>
      <c r="K30" s="226"/>
      <c r="L30" s="226"/>
      <c r="M30" s="226"/>
      <c r="N30" s="227" t="str">
        <f>IF($B30="","",VLOOKUP($B30,選手データ入力!$D$6:$H$45,3,0))</f>
        <v/>
      </c>
      <c r="O30" s="227"/>
      <c r="P30" s="227"/>
      <c r="Q30" s="227"/>
      <c r="R30" s="227"/>
      <c r="S30" s="227"/>
      <c r="T30" s="227"/>
      <c r="U30" s="227"/>
      <c r="V30" s="227"/>
      <c r="W30" s="232" t="str">
        <f>IF($B30="","",VLOOKUP($B30,選手データ入力!$D$6:$H$45,4,0))</f>
        <v/>
      </c>
      <c r="X30" s="233"/>
      <c r="Y30" s="227" t="str">
        <f>IF($B30="","",VLOOKUP($B30,選手データ入力!$D$6:$H$45,5,0))</f>
        <v/>
      </c>
      <c r="Z30" s="227"/>
      <c r="AA30" s="227"/>
      <c r="AB30" s="227"/>
      <c r="AC30" s="227"/>
      <c r="AD30" s="227"/>
      <c r="AE30" s="78" t="str">
        <f>IF(COUNTIF(選手データ入力!$I41:$K41,AE$8)=0,"","○")</f>
        <v/>
      </c>
      <c r="AF30" s="78" t="str">
        <f>IF(COUNTIF(選手データ入力!$I41:$K41,AF$8)=0,"","○")</f>
        <v/>
      </c>
      <c r="AG30" s="78" t="str">
        <f>IF(COUNTIF(選手データ入力!$I41:$K41,AG$8)=0,"","○")</f>
        <v/>
      </c>
      <c r="AH30" s="78" t="str">
        <f>IF(COUNTIF(選手データ入力!$I41:$K41,AH$8)=0,"","○")</f>
        <v/>
      </c>
      <c r="AI30" s="78" t="str">
        <f>IF(COUNTIF(選手データ入力!$I41:$K41,AI$8)=0,"","○")</f>
        <v/>
      </c>
      <c r="AJ30" s="78" t="str">
        <f>IF(COUNTIF(選手データ入力!$I41:$K41,AJ$8)=0,"","○")</f>
        <v/>
      </c>
      <c r="AK30" s="78" t="str">
        <f>IF(COUNTIF(選手データ入力!$I41:$K41,AK$8)=0,"","○")</f>
        <v/>
      </c>
      <c r="AL30" s="78" t="str">
        <f>IF(COUNTIF(選手データ入力!$I41:$K41,AL$8)=0,"","○")</f>
        <v/>
      </c>
      <c r="AM30" s="78" t="str">
        <f>IF(COUNTIF(選手データ入力!$I41:$K41,AM$8)=0,"","○")</f>
        <v/>
      </c>
      <c r="AN30" s="78" t="str">
        <f>IF(COUNTIF(選手データ入力!$I41:$K41,AN$8)=0,"","○")</f>
        <v/>
      </c>
      <c r="AO30" s="78" t="str">
        <f>IF(COUNTIF(選手データ入力!$I41:$K41,AO$8)=0,"","○")</f>
        <v/>
      </c>
      <c r="AP30" s="78" t="str">
        <f>IF(COUNTIF(選手データ入力!$I41:$K41,AP$8)=0,"","○")</f>
        <v/>
      </c>
      <c r="AQ30" s="78" t="str">
        <f>IF(COUNTIF(選手データ入力!$I41:$K41,AQ$8)=0,"","○")</f>
        <v/>
      </c>
      <c r="AR30" s="78" t="str">
        <f>IF(COUNTIF(選手データ入力!$I41:$K41,AR$8)=0,"","○")</f>
        <v/>
      </c>
      <c r="AS30" s="78" t="str">
        <f>IF(COUNTIF(選手データ入力!$I41:$K41,AS$8)=0,"","○")</f>
        <v/>
      </c>
      <c r="AT30" s="78" t="str">
        <f>IF(COUNTIF(選手データ入力!$I41:$K41,AT$8)=0,"","○")</f>
        <v/>
      </c>
      <c r="AU30" s="78" t="str">
        <f>IF(COUNTIF(選手データ入力!$I41:$K41,AU$8)=0,"","○")</f>
        <v/>
      </c>
      <c r="AV30" s="78" t="str">
        <f>IF(COUNTIF(選手データ入力!$I41:$K41,AV$8)=0,"","○")</f>
        <v/>
      </c>
      <c r="AW30" s="98" t="str">
        <f>IF(COUNTIF(選手データ入力!$I41:$K41,AW$8)=0,"","○")</f>
        <v/>
      </c>
      <c r="AX30" s="106" t="str">
        <f t="shared" si="0"/>
        <v/>
      </c>
      <c r="AY30" s="102" t="str">
        <f>IF(選手データ入力!L41="○","○","")</f>
        <v/>
      </c>
      <c r="AZ30" s="79" t="str">
        <f>IF(選手データ入力!M41="○","○","")</f>
        <v/>
      </c>
      <c r="BC30" s="74">
        <f t="shared" si="1"/>
        <v>0</v>
      </c>
      <c r="BD30" s="74">
        <f t="shared" si="2"/>
        <v>0</v>
      </c>
    </row>
    <row r="31" spans="1:56" ht="21.75" customHeight="1">
      <c r="A31" s="74">
        <v>37</v>
      </c>
      <c r="B31" s="249" t="str">
        <f>IF(選手データ入力!D42="","",選手データ入力!D42)</f>
        <v/>
      </c>
      <c r="C31" s="250"/>
      <c r="D31" s="251"/>
      <c r="E31" s="196" t="str">
        <f>IF($B31="","",VLOOKUP($B31,選手データ入力!$D$6:$H$45,2,0))</f>
        <v/>
      </c>
      <c r="F31" s="196"/>
      <c r="G31" s="196"/>
      <c r="H31" s="196"/>
      <c r="I31" s="196"/>
      <c r="J31" s="196"/>
      <c r="K31" s="196"/>
      <c r="L31" s="196"/>
      <c r="M31" s="196"/>
      <c r="N31" s="193" t="str">
        <f>IF($B31="","",VLOOKUP($B31,選手データ入力!$D$6:$H$45,3,0))</f>
        <v/>
      </c>
      <c r="O31" s="193"/>
      <c r="P31" s="193"/>
      <c r="Q31" s="193"/>
      <c r="R31" s="193"/>
      <c r="S31" s="193"/>
      <c r="T31" s="193"/>
      <c r="U31" s="193"/>
      <c r="V31" s="193"/>
      <c r="W31" s="222" t="str">
        <f>IF($B31="","",VLOOKUP($B31,選手データ入力!$D$6:$H$45,4,0))</f>
        <v/>
      </c>
      <c r="X31" s="223"/>
      <c r="Y31" s="193" t="str">
        <f>IF($B31="","",VLOOKUP($B31,選手データ入力!$D$6:$H$45,5,0))</f>
        <v/>
      </c>
      <c r="Z31" s="193"/>
      <c r="AA31" s="193"/>
      <c r="AB31" s="193"/>
      <c r="AC31" s="193"/>
      <c r="AD31" s="193"/>
      <c r="AE31" s="80" t="str">
        <f>IF(COUNTIF(選手データ入力!$I42:$K42,AE$8)=0,"","○")</f>
        <v/>
      </c>
      <c r="AF31" s="80" t="str">
        <f>IF(COUNTIF(選手データ入力!$I42:$K42,AF$8)=0,"","○")</f>
        <v/>
      </c>
      <c r="AG31" s="80" t="str">
        <f>IF(COUNTIF(選手データ入力!$I42:$K42,AG$8)=0,"","○")</f>
        <v/>
      </c>
      <c r="AH31" s="80" t="str">
        <f>IF(COUNTIF(選手データ入力!$I42:$K42,AH$8)=0,"","○")</f>
        <v/>
      </c>
      <c r="AI31" s="80" t="str">
        <f>IF(COUNTIF(選手データ入力!$I42:$K42,AI$8)=0,"","○")</f>
        <v/>
      </c>
      <c r="AJ31" s="80" t="str">
        <f>IF(COUNTIF(選手データ入力!$I42:$K42,AJ$8)=0,"","○")</f>
        <v/>
      </c>
      <c r="AK31" s="80" t="str">
        <f>IF(COUNTIF(選手データ入力!$I42:$K42,AK$8)=0,"","○")</f>
        <v/>
      </c>
      <c r="AL31" s="80" t="str">
        <f>IF(COUNTIF(選手データ入力!$I42:$K42,AL$8)=0,"","○")</f>
        <v/>
      </c>
      <c r="AM31" s="80" t="str">
        <f>IF(COUNTIF(選手データ入力!$I42:$K42,AM$8)=0,"","○")</f>
        <v/>
      </c>
      <c r="AN31" s="80" t="str">
        <f>IF(COUNTIF(選手データ入力!$I42:$K42,AN$8)=0,"","○")</f>
        <v/>
      </c>
      <c r="AO31" s="80" t="str">
        <f>IF(COUNTIF(選手データ入力!$I42:$K42,AO$8)=0,"","○")</f>
        <v/>
      </c>
      <c r="AP31" s="80" t="str">
        <f>IF(COUNTIF(選手データ入力!$I42:$K42,AP$8)=0,"","○")</f>
        <v/>
      </c>
      <c r="AQ31" s="80" t="str">
        <f>IF(COUNTIF(選手データ入力!$I42:$K42,AQ$8)=0,"","○")</f>
        <v/>
      </c>
      <c r="AR31" s="80" t="str">
        <f>IF(COUNTIF(選手データ入力!$I42:$K42,AR$8)=0,"","○")</f>
        <v/>
      </c>
      <c r="AS31" s="80" t="str">
        <f>IF(COUNTIF(選手データ入力!$I42:$K42,AS$8)=0,"","○")</f>
        <v/>
      </c>
      <c r="AT31" s="80" t="str">
        <f>IF(COUNTIF(選手データ入力!$I42:$K42,AT$8)=0,"","○")</f>
        <v/>
      </c>
      <c r="AU31" s="80" t="str">
        <f>IF(COUNTIF(選手データ入力!$I42:$K42,AU$8)=0,"","○")</f>
        <v/>
      </c>
      <c r="AV31" s="80" t="str">
        <f>IF(COUNTIF(選手データ入力!$I42:$K42,AV$8)=0,"","○")</f>
        <v/>
      </c>
      <c r="AW31" s="99" t="str">
        <f>IF(COUNTIF(選手データ入力!$I42:$K42,AW$8)=0,"","○")</f>
        <v/>
      </c>
      <c r="AX31" s="107" t="str">
        <f t="shared" si="0"/>
        <v/>
      </c>
      <c r="AY31" s="103" t="str">
        <f>IF(選手データ入力!L42="○","○","")</f>
        <v/>
      </c>
      <c r="AZ31" s="81" t="str">
        <f>IF(選手データ入力!M42="○","○","")</f>
        <v/>
      </c>
      <c r="BC31" s="74">
        <f t="shared" si="1"/>
        <v>0</v>
      </c>
      <c r="BD31" s="74">
        <f t="shared" si="2"/>
        <v>0</v>
      </c>
    </row>
    <row r="32" spans="1:56" ht="21.75" customHeight="1">
      <c r="A32" s="74">
        <v>38</v>
      </c>
      <c r="B32" s="249" t="str">
        <f>IF(選手データ入力!D43="","",選手データ入力!D43)</f>
        <v/>
      </c>
      <c r="C32" s="250"/>
      <c r="D32" s="251"/>
      <c r="E32" s="196" t="str">
        <f>IF($B32="","",VLOOKUP($B32,選手データ入力!$D$6:$H$45,2,0))</f>
        <v/>
      </c>
      <c r="F32" s="196"/>
      <c r="G32" s="196"/>
      <c r="H32" s="196"/>
      <c r="I32" s="196"/>
      <c r="J32" s="196"/>
      <c r="K32" s="196"/>
      <c r="L32" s="196"/>
      <c r="M32" s="196"/>
      <c r="N32" s="193" t="str">
        <f>IF($B32="","",VLOOKUP($B32,選手データ入力!$D$6:$H$45,3,0))</f>
        <v/>
      </c>
      <c r="O32" s="193"/>
      <c r="P32" s="193"/>
      <c r="Q32" s="193"/>
      <c r="R32" s="193"/>
      <c r="S32" s="193"/>
      <c r="T32" s="193"/>
      <c r="U32" s="193"/>
      <c r="V32" s="193"/>
      <c r="W32" s="222" t="str">
        <f>IF($B32="","",VLOOKUP($B32,選手データ入力!$D$6:$H$45,4,0))</f>
        <v/>
      </c>
      <c r="X32" s="223"/>
      <c r="Y32" s="193" t="str">
        <f>IF($B32="","",VLOOKUP($B32,選手データ入力!$D$6:$H$45,5,0))</f>
        <v/>
      </c>
      <c r="Z32" s="193"/>
      <c r="AA32" s="193"/>
      <c r="AB32" s="193"/>
      <c r="AC32" s="193"/>
      <c r="AD32" s="193"/>
      <c r="AE32" s="80" t="str">
        <f>IF(COUNTIF(選手データ入力!$I43:$K43,AE$8)=0,"","○")</f>
        <v/>
      </c>
      <c r="AF32" s="80" t="str">
        <f>IF(COUNTIF(選手データ入力!$I43:$K43,AF$8)=0,"","○")</f>
        <v/>
      </c>
      <c r="AG32" s="80" t="str">
        <f>IF(COUNTIF(選手データ入力!$I43:$K43,AG$8)=0,"","○")</f>
        <v/>
      </c>
      <c r="AH32" s="80" t="str">
        <f>IF(COUNTIF(選手データ入力!$I43:$K43,AH$8)=0,"","○")</f>
        <v/>
      </c>
      <c r="AI32" s="80" t="str">
        <f>IF(COUNTIF(選手データ入力!$I43:$K43,AI$8)=0,"","○")</f>
        <v/>
      </c>
      <c r="AJ32" s="80" t="str">
        <f>IF(COUNTIF(選手データ入力!$I43:$K43,AJ$8)=0,"","○")</f>
        <v/>
      </c>
      <c r="AK32" s="80" t="str">
        <f>IF(COUNTIF(選手データ入力!$I43:$K43,AK$8)=0,"","○")</f>
        <v/>
      </c>
      <c r="AL32" s="80" t="str">
        <f>IF(COUNTIF(選手データ入力!$I43:$K43,AL$8)=0,"","○")</f>
        <v/>
      </c>
      <c r="AM32" s="80" t="str">
        <f>IF(COUNTIF(選手データ入力!$I43:$K43,AM$8)=0,"","○")</f>
        <v/>
      </c>
      <c r="AN32" s="80" t="str">
        <f>IF(COUNTIF(選手データ入力!$I43:$K43,AN$8)=0,"","○")</f>
        <v/>
      </c>
      <c r="AO32" s="80" t="str">
        <f>IF(COUNTIF(選手データ入力!$I43:$K43,AO$8)=0,"","○")</f>
        <v/>
      </c>
      <c r="AP32" s="80" t="str">
        <f>IF(COUNTIF(選手データ入力!$I43:$K43,AP$8)=0,"","○")</f>
        <v/>
      </c>
      <c r="AQ32" s="80" t="str">
        <f>IF(COUNTIF(選手データ入力!$I43:$K43,AQ$8)=0,"","○")</f>
        <v/>
      </c>
      <c r="AR32" s="80" t="str">
        <f>IF(COUNTIF(選手データ入力!$I43:$K43,AR$8)=0,"","○")</f>
        <v/>
      </c>
      <c r="AS32" s="80" t="str">
        <f>IF(COUNTIF(選手データ入力!$I43:$K43,AS$8)=0,"","○")</f>
        <v/>
      </c>
      <c r="AT32" s="80" t="str">
        <f>IF(COUNTIF(選手データ入力!$I43:$K43,AT$8)=0,"","○")</f>
        <v/>
      </c>
      <c r="AU32" s="80" t="str">
        <f>IF(COUNTIF(選手データ入力!$I43:$K43,AU$8)=0,"","○")</f>
        <v/>
      </c>
      <c r="AV32" s="80" t="str">
        <f>IF(COUNTIF(選手データ入力!$I43:$K43,AV$8)=0,"","○")</f>
        <v/>
      </c>
      <c r="AW32" s="99" t="str">
        <f>IF(COUNTIF(選手データ入力!$I43:$K43,AW$8)=0,"","○")</f>
        <v/>
      </c>
      <c r="AX32" s="107" t="str">
        <f t="shared" si="0"/>
        <v/>
      </c>
      <c r="AY32" s="103" t="str">
        <f>IF(選手データ入力!L43="○","○","")</f>
        <v/>
      </c>
      <c r="AZ32" s="81" t="str">
        <f>IF(選手データ入力!M43="○","○","")</f>
        <v/>
      </c>
      <c r="BC32" s="74">
        <f t="shared" si="1"/>
        <v>0</v>
      </c>
      <c r="BD32" s="74">
        <f t="shared" si="2"/>
        <v>0</v>
      </c>
    </row>
    <row r="33" spans="1:56" ht="21.75" customHeight="1" thickBot="1">
      <c r="A33" s="74">
        <v>39</v>
      </c>
      <c r="B33" s="252" t="str">
        <f>IF(選手データ入力!D44="","",選手データ入力!D44)</f>
        <v/>
      </c>
      <c r="C33" s="253"/>
      <c r="D33" s="254"/>
      <c r="E33" s="196" t="str">
        <f>IF($B33="","",VLOOKUP($B33,選手データ入力!$D$6:$H$45,2,0))</f>
        <v/>
      </c>
      <c r="F33" s="196"/>
      <c r="G33" s="196"/>
      <c r="H33" s="196"/>
      <c r="I33" s="196"/>
      <c r="J33" s="196"/>
      <c r="K33" s="196"/>
      <c r="L33" s="196"/>
      <c r="M33" s="196"/>
      <c r="N33" s="193" t="str">
        <f>IF($B33="","",VLOOKUP($B33,選手データ入力!$D$6:$H$45,3,0))</f>
        <v/>
      </c>
      <c r="O33" s="193"/>
      <c r="P33" s="193"/>
      <c r="Q33" s="193"/>
      <c r="R33" s="193"/>
      <c r="S33" s="193"/>
      <c r="T33" s="193"/>
      <c r="U33" s="193"/>
      <c r="V33" s="193"/>
      <c r="W33" s="222" t="str">
        <f>IF($B33="","",VLOOKUP($B33,選手データ入力!$D$6:$H$45,4,0))</f>
        <v/>
      </c>
      <c r="X33" s="223"/>
      <c r="Y33" s="193" t="str">
        <f>IF($B33="","",VLOOKUP($B33,選手データ入力!$D$6:$H$45,5,0))</f>
        <v/>
      </c>
      <c r="Z33" s="193"/>
      <c r="AA33" s="193"/>
      <c r="AB33" s="193"/>
      <c r="AC33" s="193"/>
      <c r="AD33" s="193"/>
      <c r="AE33" s="80" t="str">
        <f>IF(COUNTIF(選手データ入力!$I44:$K44,AE$8)=0,"","○")</f>
        <v/>
      </c>
      <c r="AF33" s="80" t="str">
        <f>IF(COUNTIF(選手データ入力!$I44:$K44,AF$8)=0,"","○")</f>
        <v/>
      </c>
      <c r="AG33" s="80" t="str">
        <f>IF(COUNTIF(選手データ入力!$I44:$K44,AG$8)=0,"","○")</f>
        <v/>
      </c>
      <c r="AH33" s="80" t="str">
        <f>IF(COUNTIF(選手データ入力!$I44:$K44,AH$8)=0,"","○")</f>
        <v/>
      </c>
      <c r="AI33" s="80" t="str">
        <f>IF(COUNTIF(選手データ入力!$I44:$K44,AI$8)=0,"","○")</f>
        <v/>
      </c>
      <c r="AJ33" s="80" t="str">
        <f>IF(COUNTIF(選手データ入力!$I44:$K44,AJ$8)=0,"","○")</f>
        <v/>
      </c>
      <c r="AK33" s="80" t="str">
        <f>IF(COUNTIF(選手データ入力!$I44:$K44,AK$8)=0,"","○")</f>
        <v/>
      </c>
      <c r="AL33" s="80" t="str">
        <f>IF(COUNTIF(選手データ入力!$I44:$K44,AL$8)=0,"","○")</f>
        <v/>
      </c>
      <c r="AM33" s="80" t="str">
        <f>IF(COUNTIF(選手データ入力!$I44:$K44,AM$8)=0,"","○")</f>
        <v/>
      </c>
      <c r="AN33" s="80" t="str">
        <f>IF(COUNTIF(選手データ入力!$I44:$K44,AN$8)=0,"","○")</f>
        <v/>
      </c>
      <c r="AO33" s="80" t="str">
        <f>IF(COUNTIF(選手データ入力!$I44:$K44,AO$8)=0,"","○")</f>
        <v/>
      </c>
      <c r="AP33" s="80" t="str">
        <f>IF(COUNTIF(選手データ入力!$I44:$K44,AP$8)=0,"","○")</f>
        <v/>
      </c>
      <c r="AQ33" s="80" t="str">
        <f>IF(COUNTIF(選手データ入力!$I44:$K44,AQ$8)=0,"","○")</f>
        <v/>
      </c>
      <c r="AR33" s="80" t="str">
        <f>IF(COUNTIF(選手データ入力!$I44:$K44,AR$8)=0,"","○")</f>
        <v/>
      </c>
      <c r="AS33" s="80" t="str">
        <f>IF(COUNTIF(選手データ入力!$I44:$K44,AS$8)=0,"","○")</f>
        <v/>
      </c>
      <c r="AT33" s="80" t="str">
        <f>IF(COUNTIF(選手データ入力!$I44:$K44,AT$8)=0,"","○")</f>
        <v/>
      </c>
      <c r="AU33" s="80" t="str">
        <f>IF(COUNTIF(選手データ入力!$I44:$K44,AU$8)=0,"","○")</f>
        <v/>
      </c>
      <c r="AV33" s="80" t="str">
        <f>IF(COUNTIF(選手データ入力!$I44:$K44,AV$8)=0,"","○")</f>
        <v/>
      </c>
      <c r="AW33" s="99" t="str">
        <f>IF(COUNTIF(選手データ入力!$I44:$K44,AW$8)=0,"","○")</f>
        <v/>
      </c>
      <c r="AX33" s="107" t="str">
        <f t="shared" si="0"/>
        <v/>
      </c>
      <c r="AY33" s="103" t="str">
        <f>IF(選手データ入力!L44="○","○","")</f>
        <v/>
      </c>
      <c r="AZ33" s="81" t="str">
        <f>IF(選手データ入力!M44="○","○","")</f>
        <v/>
      </c>
      <c r="BC33" s="74">
        <f t="shared" si="1"/>
        <v>0</v>
      </c>
      <c r="BD33" s="74">
        <f t="shared" si="2"/>
        <v>0</v>
      </c>
    </row>
    <row r="34" spans="1:56" ht="21" customHeight="1" thickBot="1">
      <c r="B34" s="234" t="s">
        <v>210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84">
        <f>COUNTIF(AE15:AE33,"○")</f>
        <v>0</v>
      </c>
      <c r="AF34" s="84">
        <f t="shared" ref="AF34:AN34" si="3">COUNTIF(AF15:AF33,"○")</f>
        <v>0</v>
      </c>
      <c r="AG34" s="84">
        <f t="shared" si="3"/>
        <v>0</v>
      </c>
      <c r="AH34" s="84">
        <f t="shared" si="3"/>
        <v>0</v>
      </c>
      <c r="AI34" s="84">
        <f t="shared" si="3"/>
        <v>0</v>
      </c>
      <c r="AJ34" s="84">
        <f t="shared" si="3"/>
        <v>0</v>
      </c>
      <c r="AK34" s="84">
        <f t="shared" si="3"/>
        <v>0</v>
      </c>
      <c r="AL34" s="84">
        <f t="shared" si="3"/>
        <v>0</v>
      </c>
      <c r="AM34" s="84">
        <f t="shared" si="3"/>
        <v>0</v>
      </c>
      <c r="AN34" s="84">
        <f t="shared" si="3"/>
        <v>0</v>
      </c>
      <c r="AO34" s="84">
        <f t="shared" ref="AO34:AW34" si="4">COUNTIF(AO15:AO33,"○")</f>
        <v>0</v>
      </c>
      <c r="AP34" s="84">
        <f t="shared" si="4"/>
        <v>0</v>
      </c>
      <c r="AQ34" s="84">
        <f t="shared" si="4"/>
        <v>0</v>
      </c>
      <c r="AR34" s="84">
        <f t="shared" si="4"/>
        <v>0</v>
      </c>
      <c r="AS34" s="84">
        <f t="shared" si="4"/>
        <v>0</v>
      </c>
      <c r="AT34" s="84">
        <f t="shared" si="4"/>
        <v>0</v>
      </c>
      <c r="AU34" s="84">
        <f t="shared" si="4"/>
        <v>0</v>
      </c>
      <c r="AV34" s="84">
        <f t="shared" si="4"/>
        <v>0</v>
      </c>
      <c r="AW34" s="101">
        <f t="shared" si="4"/>
        <v>0</v>
      </c>
      <c r="AX34" s="109">
        <f>SUM(AX15:AX33)</f>
        <v>0</v>
      </c>
      <c r="AY34" s="105">
        <f t="shared" ref="AY34:AZ34" si="5">COUNTIF(AY15:AY33,"○")</f>
        <v>0</v>
      </c>
      <c r="AZ34" s="96">
        <f t="shared" si="5"/>
        <v>0</v>
      </c>
      <c r="BD34" s="74">
        <f>SUM(BD15:BD33)</f>
        <v>0</v>
      </c>
    </row>
    <row r="35" spans="1:56" ht="21" customHeight="1" thickBot="1">
      <c r="B35" s="234" t="s">
        <v>211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84">
        <f>男子一覧!AE35+'男子一覧 (2)'!AE34</f>
        <v>0</v>
      </c>
      <c r="AF35" s="84">
        <f>男子一覧!AF35+'男子一覧 (2)'!AF34</f>
        <v>0</v>
      </c>
      <c r="AG35" s="84">
        <f>男子一覧!AG35+'男子一覧 (2)'!AG34</f>
        <v>0</v>
      </c>
      <c r="AH35" s="84">
        <f>男子一覧!AH35+'男子一覧 (2)'!AH34</f>
        <v>0</v>
      </c>
      <c r="AI35" s="84">
        <f>男子一覧!AI35+'男子一覧 (2)'!AI34</f>
        <v>0</v>
      </c>
      <c r="AJ35" s="84">
        <f>男子一覧!AJ35+'男子一覧 (2)'!AJ34</f>
        <v>0</v>
      </c>
      <c r="AK35" s="84">
        <f>男子一覧!AK35+'男子一覧 (2)'!AK34</f>
        <v>0</v>
      </c>
      <c r="AL35" s="84">
        <f>男子一覧!AL35+'男子一覧 (2)'!AL34</f>
        <v>0</v>
      </c>
      <c r="AM35" s="84">
        <f>男子一覧!AM35+'男子一覧 (2)'!AM34</f>
        <v>0</v>
      </c>
      <c r="AN35" s="84">
        <f>男子一覧!AN35+'男子一覧 (2)'!AN34</f>
        <v>0</v>
      </c>
      <c r="AO35" s="84">
        <f>男子一覧!AO35+'男子一覧 (2)'!AO34</f>
        <v>0</v>
      </c>
      <c r="AP35" s="84">
        <f>男子一覧!AP35+'男子一覧 (2)'!AP34</f>
        <v>0</v>
      </c>
      <c r="AQ35" s="84">
        <f>男子一覧!AQ35+'男子一覧 (2)'!AQ34</f>
        <v>0</v>
      </c>
      <c r="AR35" s="84">
        <f>男子一覧!AR35+'男子一覧 (2)'!AR34</f>
        <v>0</v>
      </c>
      <c r="AS35" s="84">
        <f>男子一覧!AS35+'男子一覧 (2)'!AS34</f>
        <v>0</v>
      </c>
      <c r="AT35" s="84">
        <f>男子一覧!AT35+'男子一覧 (2)'!AT34</f>
        <v>0</v>
      </c>
      <c r="AU35" s="84">
        <f>男子一覧!AU35+'男子一覧 (2)'!AU34</f>
        <v>0</v>
      </c>
      <c r="AV35" s="84">
        <f>男子一覧!AV35+'男子一覧 (2)'!AV34</f>
        <v>0</v>
      </c>
      <c r="AW35" s="101">
        <f>男子一覧!AW35+'男子一覧 (2)'!AW34</f>
        <v>0</v>
      </c>
      <c r="AX35" s="109">
        <f>男子一覧!AX35+'男子一覧 (2)'!AX34</f>
        <v>0</v>
      </c>
      <c r="AY35" s="105">
        <f>男子一覧!AY35+'男子一覧 (2)'!AY34</f>
        <v>0</v>
      </c>
      <c r="AZ35" s="96">
        <f>男子一覧!AZ35+'男子一覧 (2)'!AZ34</f>
        <v>0</v>
      </c>
      <c r="BD35" s="74">
        <f>男子一覧!BD35+'男子一覧 (2)'!BD34</f>
        <v>0</v>
      </c>
    </row>
    <row r="36" spans="1:56" ht="21">
      <c r="B36" s="166" t="s">
        <v>135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67"/>
    </row>
    <row r="37" spans="1:56" ht="19.2">
      <c r="B37" s="85"/>
      <c r="H37" s="86" t="s">
        <v>22</v>
      </c>
      <c r="I37" s="86"/>
      <c r="J37" s="86"/>
      <c r="K37" s="86"/>
      <c r="M37" s="175" t="str">
        <f>基本入力!$B$1</f>
        <v>第77回高体連オホーツク支部陸上競技選手権大会</v>
      </c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86"/>
      <c r="AH37" s="86" t="s">
        <v>24</v>
      </c>
      <c r="AI37" s="86"/>
      <c r="AJ37" s="86"/>
      <c r="AK37" s="86"/>
      <c r="AZ37" s="87"/>
    </row>
    <row r="38" spans="1:56" ht="19.2">
      <c r="B38" s="85"/>
      <c r="H38" s="86"/>
      <c r="I38" s="86"/>
      <c r="J38" s="86"/>
      <c r="K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Z38" s="87"/>
    </row>
    <row r="39" spans="1:56" ht="19.2">
      <c r="B39" s="85"/>
      <c r="H39" s="86"/>
      <c r="I39" s="86"/>
      <c r="J39" s="86"/>
      <c r="K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 t="s">
        <v>25</v>
      </c>
      <c r="AO39" s="175">
        <f>基本入力!$B$10</f>
        <v>0</v>
      </c>
      <c r="AP39" s="175"/>
      <c r="AQ39" s="175"/>
      <c r="AR39" s="175"/>
      <c r="AS39" s="175"/>
      <c r="AT39" s="175"/>
      <c r="AU39" s="175"/>
      <c r="AV39" s="175"/>
      <c r="AW39" s="74" t="s">
        <v>26</v>
      </c>
      <c r="AZ39" s="87"/>
    </row>
    <row r="40" spans="1:56" ht="19.8" thickBot="1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89"/>
      <c r="AL40" s="89"/>
      <c r="AM40" s="89"/>
      <c r="AN40" s="89"/>
      <c r="AO40" s="164"/>
      <c r="AP40" s="164"/>
      <c r="AQ40" s="164"/>
      <c r="AR40" s="164"/>
      <c r="AS40" s="164"/>
      <c r="AT40" s="164"/>
      <c r="AU40" s="164"/>
      <c r="AV40" s="164"/>
      <c r="AW40" s="89"/>
      <c r="AX40" s="89"/>
      <c r="AY40" s="89"/>
      <c r="AZ40" s="91"/>
    </row>
    <row r="41" spans="1:56"/>
  </sheetData>
  <sheetProtection sheet="1" selectLockedCells="1"/>
  <mergeCells count="150">
    <mergeCell ref="AO6:AZ6"/>
    <mergeCell ref="B1:AG1"/>
    <mergeCell ref="B2:AZ2"/>
    <mergeCell ref="B3:B6"/>
    <mergeCell ref="AJ3:AN6"/>
    <mergeCell ref="AO3:AZ3"/>
    <mergeCell ref="AO4:AZ5"/>
    <mergeCell ref="C3:N6"/>
    <mergeCell ref="O3:O6"/>
    <mergeCell ref="P3:W3"/>
    <mergeCell ref="X3:AC3"/>
    <mergeCell ref="AD3:AI3"/>
    <mergeCell ref="P4:W4"/>
    <mergeCell ref="X4:AC4"/>
    <mergeCell ref="AD4:AI4"/>
    <mergeCell ref="P5:W5"/>
    <mergeCell ref="X5:AC5"/>
    <mergeCell ref="AD5:AI5"/>
    <mergeCell ref="P6:W6"/>
    <mergeCell ref="X6:AC6"/>
    <mergeCell ref="AD6:AI6"/>
    <mergeCell ref="AX7:AX14"/>
    <mergeCell ref="AY7:AY14"/>
    <mergeCell ref="AZ7:AZ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W8:AW14"/>
    <mergeCell ref="AR8:AR14"/>
    <mergeCell ref="AS8:AS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E7:AW7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Z36"/>
    <mergeCell ref="M37:AF37"/>
    <mergeCell ref="AO39:AV39"/>
    <mergeCell ref="AO40:AV40"/>
    <mergeCell ref="B35:AD35"/>
    <mergeCell ref="B34:AD34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E34:AW35">
    <cfRule type="cellIs" dxfId="1" priority="3" operator="greaterThanOrEqual">
      <formula>4</formula>
    </cfRule>
  </conditionalFormatting>
  <conditionalFormatting sqref="AY34:AZ35">
    <cfRule type="cellIs" dxfId="0" priority="2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</sheetPr>
  <dimension ref="A1:AR70"/>
  <sheetViews>
    <sheetView tabSelected="1" zoomScale="130" zoomScaleNormal="130" zoomScaleSheetLayoutView="100" workbookViewId="0">
      <selection activeCell="A4" sqref="A4:AA6"/>
    </sheetView>
  </sheetViews>
  <sheetFormatPr defaultColWidth="9" defaultRowHeight="13.2"/>
  <cols>
    <col min="1" max="1" width="2.44140625" style="36" customWidth="1"/>
    <col min="2" max="27" width="2.6640625" style="36" customWidth="1"/>
    <col min="28" max="80" width="2.44140625" style="36" customWidth="1"/>
    <col min="81" max="16384" width="9" style="36"/>
  </cols>
  <sheetData>
    <row r="1" spans="1:44" ht="12" customHeight="1">
      <c r="A1" s="272" t="s">
        <v>265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</row>
    <row r="2" spans="1:44" ht="12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</row>
    <row r="3" spans="1:44" ht="12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</row>
    <row r="4" spans="1:44" ht="12" customHeight="1">
      <c r="A4" s="299" t="str">
        <f>基本入力!$B$1</f>
        <v>第77回高体連オホーツク支部陸上競技選手権大会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350" t="s">
        <v>277</v>
      </c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</row>
    <row r="5" spans="1:44" ht="12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</row>
    <row r="6" spans="1:44" ht="12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</row>
    <row r="7" spans="1:44" ht="12" customHeight="1">
      <c r="A7" s="265" t="s">
        <v>264</v>
      </c>
      <c r="B7" s="265"/>
      <c r="C7" s="265"/>
      <c r="D7" s="265"/>
      <c r="E7" s="290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1"/>
      <c r="Y7" s="265" t="s">
        <v>266</v>
      </c>
      <c r="Z7" s="265"/>
      <c r="AA7" s="265"/>
      <c r="AB7" s="265"/>
      <c r="AC7" s="265"/>
      <c r="AD7" s="265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</row>
    <row r="8" spans="1:44" ht="12" customHeight="1">
      <c r="A8" s="265"/>
      <c r="B8" s="265"/>
      <c r="C8" s="265"/>
      <c r="D8" s="265"/>
      <c r="E8" s="266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267"/>
      <c r="Y8" s="265"/>
      <c r="Z8" s="265"/>
      <c r="AA8" s="265"/>
      <c r="AB8" s="265"/>
      <c r="AC8" s="265"/>
      <c r="AD8" s="265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</row>
    <row r="9" spans="1:44" ht="12" customHeight="1">
      <c r="A9" s="265"/>
      <c r="B9" s="265"/>
      <c r="C9" s="265"/>
      <c r="D9" s="265"/>
      <c r="E9" s="268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70"/>
      <c r="Y9" s="265"/>
      <c r="Z9" s="265"/>
      <c r="AA9" s="265"/>
      <c r="AB9" s="265"/>
      <c r="AC9" s="265"/>
      <c r="AD9" s="265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</row>
    <row r="10" spans="1:44" ht="12" customHeight="1">
      <c r="A10" s="351"/>
      <c r="B10" s="351"/>
      <c r="C10" s="351"/>
      <c r="D10" s="351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264" t="s">
        <v>285</v>
      </c>
      <c r="Z10" s="264"/>
      <c r="AA10" s="264"/>
      <c r="AB10" s="264"/>
      <c r="AC10" s="264"/>
      <c r="AD10" s="264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</row>
    <row r="11" spans="1:44" ht="12" customHeight="1">
      <c r="A11" s="351"/>
      <c r="B11" s="351"/>
      <c r="C11" s="351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264"/>
      <c r="Z11" s="264"/>
      <c r="AA11" s="264"/>
      <c r="AB11" s="264"/>
      <c r="AC11" s="264"/>
      <c r="AD11" s="264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</row>
    <row r="12" spans="1:44" ht="12" customHeight="1">
      <c r="A12" s="351"/>
      <c r="B12" s="351"/>
      <c r="C12" s="351"/>
      <c r="D12" s="351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264"/>
      <c r="Z12" s="264"/>
      <c r="AA12" s="264"/>
      <c r="AB12" s="264"/>
      <c r="AC12" s="264"/>
      <c r="AD12" s="264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</row>
    <row r="14" spans="1:44">
      <c r="A14" s="333" t="s">
        <v>275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</row>
    <row r="15" spans="1:44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</row>
    <row r="16" spans="1:44">
      <c r="A16" s="275" t="s">
        <v>269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6" t="s">
        <v>270</v>
      </c>
      <c r="M16" s="277"/>
      <c r="N16" s="277"/>
      <c r="O16" s="277"/>
      <c r="P16" s="278"/>
      <c r="Q16" s="275" t="s">
        <v>267</v>
      </c>
      <c r="R16" s="275"/>
      <c r="S16" s="275"/>
      <c r="T16" s="275"/>
      <c r="U16" s="275"/>
      <c r="V16" s="275"/>
      <c r="W16" s="275" t="s">
        <v>268</v>
      </c>
      <c r="X16" s="275"/>
      <c r="Y16" s="275"/>
      <c r="Z16" s="275"/>
      <c r="AA16" s="275"/>
      <c r="AB16" s="275"/>
      <c r="AC16" s="285">
        <v>45428</v>
      </c>
      <c r="AD16" s="286"/>
      <c r="AE16" s="285">
        <v>45429</v>
      </c>
      <c r="AF16" s="286"/>
      <c r="AG16" s="285">
        <v>45430</v>
      </c>
      <c r="AH16" s="286"/>
    </row>
    <row r="17" spans="1:44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9"/>
      <c r="M17" s="280"/>
      <c r="N17" s="280"/>
      <c r="O17" s="280"/>
      <c r="P17" s="281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87"/>
      <c r="AD17" s="288"/>
      <c r="AE17" s="287"/>
      <c r="AF17" s="288"/>
      <c r="AG17" s="287"/>
      <c r="AH17" s="288"/>
    </row>
    <row r="18" spans="1:44" ht="13.2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</row>
    <row r="19" spans="1:44" ht="13.2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</row>
    <row r="20" spans="1:44" ht="13.2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</row>
    <row r="21" spans="1:44" ht="13.2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</row>
    <row r="22" spans="1:44" ht="13.2" customHeigh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</row>
    <row r="23" spans="1:44" ht="13.2" customHeight="1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</row>
    <row r="25" spans="1:44">
      <c r="A25" s="326" t="s">
        <v>279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8"/>
      <c r="V25" s="300"/>
      <c r="W25" s="326" t="s">
        <v>278</v>
      </c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8"/>
    </row>
    <row r="26" spans="1:44">
      <c r="A26" s="329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1"/>
      <c r="V26" s="300"/>
      <c r="W26" s="329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1"/>
    </row>
    <row r="27" spans="1:44">
      <c r="A27" s="317" t="s">
        <v>280</v>
      </c>
      <c r="B27" s="318"/>
      <c r="C27" s="334">
        <f>COUNTA($G$29:$M$68)</f>
        <v>0</v>
      </c>
      <c r="D27" s="335"/>
      <c r="E27" s="336"/>
      <c r="F27" s="337"/>
      <c r="G27" s="311" t="s">
        <v>281</v>
      </c>
      <c r="H27" s="312"/>
      <c r="I27" s="312"/>
      <c r="J27" s="312"/>
      <c r="K27" s="312"/>
      <c r="L27" s="312"/>
      <c r="M27" s="313"/>
      <c r="N27" s="311" t="s">
        <v>1</v>
      </c>
      <c r="O27" s="313"/>
      <c r="P27" s="306">
        <v>45428</v>
      </c>
      <c r="Q27" s="307"/>
      <c r="R27" s="306">
        <v>45429</v>
      </c>
      <c r="S27" s="307"/>
      <c r="T27" s="306">
        <v>45430</v>
      </c>
      <c r="U27" s="307"/>
      <c r="V27" s="300"/>
      <c r="W27" s="317" t="s">
        <v>283</v>
      </c>
      <c r="X27" s="318"/>
      <c r="Y27" s="334">
        <f>COUNTA($AC$29:$AJ$68)</f>
        <v>0</v>
      </c>
      <c r="Z27" s="335"/>
      <c r="AA27" s="336"/>
      <c r="AB27" s="337"/>
      <c r="AC27" s="311" t="s">
        <v>284</v>
      </c>
      <c r="AD27" s="312"/>
      <c r="AE27" s="312"/>
      <c r="AF27" s="312"/>
      <c r="AG27" s="312"/>
      <c r="AH27" s="312"/>
      <c r="AI27" s="312"/>
      <c r="AJ27" s="313"/>
      <c r="AK27" s="311" t="s">
        <v>1</v>
      </c>
      <c r="AL27" s="313"/>
      <c r="AM27" s="306">
        <v>45428</v>
      </c>
      <c r="AN27" s="307"/>
      <c r="AO27" s="306">
        <v>45429</v>
      </c>
      <c r="AP27" s="307"/>
      <c r="AQ27" s="306">
        <v>45430</v>
      </c>
      <c r="AR27" s="307"/>
    </row>
    <row r="28" spans="1:44">
      <c r="A28" s="319"/>
      <c r="B28" s="320"/>
      <c r="C28" s="338"/>
      <c r="D28" s="339"/>
      <c r="E28" s="340"/>
      <c r="F28" s="341"/>
      <c r="G28" s="314"/>
      <c r="H28" s="315"/>
      <c r="I28" s="315"/>
      <c r="J28" s="315"/>
      <c r="K28" s="315"/>
      <c r="L28" s="315"/>
      <c r="M28" s="316"/>
      <c r="N28" s="314"/>
      <c r="O28" s="316"/>
      <c r="P28" s="308"/>
      <c r="Q28" s="309"/>
      <c r="R28" s="308"/>
      <c r="S28" s="309"/>
      <c r="T28" s="308"/>
      <c r="U28" s="309"/>
      <c r="V28" s="300"/>
      <c r="W28" s="319"/>
      <c r="X28" s="320"/>
      <c r="Y28" s="338"/>
      <c r="Z28" s="339"/>
      <c r="AA28" s="340"/>
      <c r="AB28" s="341"/>
      <c r="AC28" s="314"/>
      <c r="AD28" s="315"/>
      <c r="AE28" s="315"/>
      <c r="AF28" s="315"/>
      <c r="AG28" s="315"/>
      <c r="AH28" s="315"/>
      <c r="AI28" s="315"/>
      <c r="AJ28" s="316"/>
      <c r="AK28" s="314"/>
      <c r="AL28" s="316"/>
      <c r="AM28" s="308"/>
      <c r="AN28" s="309"/>
      <c r="AO28" s="308"/>
      <c r="AP28" s="309"/>
      <c r="AQ28" s="308"/>
      <c r="AR28" s="309"/>
    </row>
    <row r="29" spans="1:44" ht="13.2" customHeight="1">
      <c r="A29" s="319"/>
      <c r="B29" s="320"/>
      <c r="C29" s="338"/>
      <c r="D29" s="339"/>
      <c r="E29" s="340"/>
      <c r="F29" s="294">
        <v>1</v>
      </c>
      <c r="G29" s="294"/>
      <c r="H29" s="295"/>
      <c r="I29" s="295"/>
      <c r="J29" s="295"/>
      <c r="K29" s="295"/>
      <c r="L29" s="295"/>
      <c r="M29" s="282"/>
      <c r="N29" s="302"/>
      <c r="O29" s="303"/>
      <c r="P29" s="289"/>
      <c r="Q29" s="289"/>
      <c r="R29" s="289"/>
      <c r="S29" s="289"/>
      <c r="T29" s="289"/>
      <c r="U29" s="289"/>
      <c r="V29" s="300"/>
      <c r="W29" s="319"/>
      <c r="X29" s="320"/>
      <c r="Y29" s="338"/>
      <c r="Z29" s="339"/>
      <c r="AA29" s="340"/>
      <c r="AB29" s="294">
        <v>1</v>
      </c>
      <c r="AC29" s="294"/>
      <c r="AD29" s="295"/>
      <c r="AE29" s="295"/>
      <c r="AF29" s="295"/>
      <c r="AG29" s="295"/>
      <c r="AH29" s="295"/>
      <c r="AI29" s="295"/>
      <c r="AJ29" s="282"/>
      <c r="AK29" s="302"/>
      <c r="AL29" s="303"/>
      <c r="AM29" s="289"/>
      <c r="AN29" s="289"/>
      <c r="AO29" s="289"/>
      <c r="AP29" s="289"/>
      <c r="AQ29" s="289"/>
      <c r="AR29" s="289"/>
    </row>
    <row r="30" spans="1:44" ht="13.2" customHeight="1">
      <c r="A30" s="319"/>
      <c r="B30" s="320"/>
      <c r="C30" s="338"/>
      <c r="D30" s="339"/>
      <c r="E30" s="340"/>
      <c r="F30" s="283"/>
      <c r="G30" s="283"/>
      <c r="H30" s="310"/>
      <c r="I30" s="310"/>
      <c r="J30" s="310"/>
      <c r="K30" s="310"/>
      <c r="L30" s="310"/>
      <c r="M30" s="284"/>
      <c r="N30" s="304"/>
      <c r="O30" s="305"/>
      <c r="P30" s="289"/>
      <c r="Q30" s="289"/>
      <c r="R30" s="289"/>
      <c r="S30" s="289"/>
      <c r="T30" s="289"/>
      <c r="U30" s="289"/>
      <c r="V30" s="300"/>
      <c r="W30" s="319"/>
      <c r="X30" s="320"/>
      <c r="Y30" s="338"/>
      <c r="Z30" s="339"/>
      <c r="AA30" s="340"/>
      <c r="AB30" s="283"/>
      <c r="AC30" s="283"/>
      <c r="AD30" s="310"/>
      <c r="AE30" s="310"/>
      <c r="AF30" s="310"/>
      <c r="AG30" s="310"/>
      <c r="AH30" s="310"/>
      <c r="AI30" s="310"/>
      <c r="AJ30" s="284"/>
      <c r="AK30" s="304"/>
      <c r="AL30" s="305"/>
      <c r="AM30" s="289"/>
      <c r="AN30" s="289"/>
      <c r="AO30" s="289"/>
      <c r="AP30" s="289"/>
      <c r="AQ30" s="289"/>
      <c r="AR30" s="289"/>
    </row>
    <row r="31" spans="1:44" ht="13.2" customHeight="1">
      <c r="A31" s="319"/>
      <c r="B31" s="320"/>
      <c r="C31" s="338"/>
      <c r="D31" s="339"/>
      <c r="E31" s="340"/>
      <c r="F31" s="294">
        <v>2</v>
      </c>
      <c r="G31" s="294"/>
      <c r="H31" s="295"/>
      <c r="I31" s="295"/>
      <c r="J31" s="295"/>
      <c r="K31" s="295"/>
      <c r="L31" s="295"/>
      <c r="M31" s="282"/>
      <c r="N31" s="302"/>
      <c r="O31" s="303"/>
      <c r="P31" s="289"/>
      <c r="Q31" s="289"/>
      <c r="R31" s="289"/>
      <c r="S31" s="289"/>
      <c r="T31" s="289"/>
      <c r="U31" s="289"/>
      <c r="V31" s="300"/>
      <c r="W31" s="319"/>
      <c r="X31" s="320"/>
      <c r="Y31" s="338"/>
      <c r="Z31" s="339"/>
      <c r="AA31" s="340"/>
      <c r="AB31" s="294">
        <v>2</v>
      </c>
      <c r="AC31" s="294"/>
      <c r="AD31" s="295"/>
      <c r="AE31" s="295"/>
      <c r="AF31" s="295"/>
      <c r="AG31" s="295"/>
      <c r="AH31" s="295"/>
      <c r="AI31" s="295"/>
      <c r="AJ31" s="282"/>
      <c r="AK31" s="302"/>
      <c r="AL31" s="303"/>
      <c r="AM31" s="289"/>
      <c r="AN31" s="289"/>
      <c r="AO31" s="289"/>
      <c r="AP31" s="289"/>
      <c r="AQ31" s="289"/>
      <c r="AR31" s="289"/>
    </row>
    <row r="32" spans="1:44" ht="13.2" customHeight="1">
      <c r="A32" s="319"/>
      <c r="B32" s="320"/>
      <c r="C32" s="338"/>
      <c r="D32" s="339"/>
      <c r="E32" s="340"/>
      <c r="F32" s="283"/>
      <c r="G32" s="283"/>
      <c r="H32" s="310"/>
      <c r="I32" s="310"/>
      <c r="J32" s="310"/>
      <c r="K32" s="310"/>
      <c r="L32" s="310"/>
      <c r="M32" s="284"/>
      <c r="N32" s="304"/>
      <c r="O32" s="305"/>
      <c r="P32" s="289"/>
      <c r="Q32" s="289"/>
      <c r="R32" s="289"/>
      <c r="S32" s="289"/>
      <c r="T32" s="289"/>
      <c r="U32" s="289"/>
      <c r="V32" s="300"/>
      <c r="W32" s="319"/>
      <c r="X32" s="320"/>
      <c r="Y32" s="338"/>
      <c r="Z32" s="339"/>
      <c r="AA32" s="340"/>
      <c r="AB32" s="283"/>
      <c r="AC32" s="283"/>
      <c r="AD32" s="310"/>
      <c r="AE32" s="310"/>
      <c r="AF32" s="310"/>
      <c r="AG32" s="310"/>
      <c r="AH32" s="310"/>
      <c r="AI32" s="310"/>
      <c r="AJ32" s="284"/>
      <c r="AK32" s="304"/>
      <c r="AL32" s="305"/>
      <c r="AM32" s="289"/>
      <c r="AN32" s="289"/>
      <c r="AO32" s="289"/>
      <c r="AP32" s="289"/>
      <c r="AQ32" s="289"/>
      <c r="AR32" s="289"/>
    </row>
    <row r="33" spans="1:44" ht="13.2" customHeight="1">
      <c r="A33" s="319"/>
      <c r="B33" s="320"/>
      <c r="C33" s="338"/>
      <c r="D33" s="339"/>
      <c r="E33" s="340"/>
      <c r="F33" s="294">
        <v>3</v>
      </c>
      <c r="G33" s="294"/>
      <c r="H33" s="295"/>
      <c r="I33" s="295"/>
      <c r="J33" s="295"/>
      <c r="K33" s="295"/>
      <c r="L33" s="295"/>
      <c r="M33" s="282"/>
      <c r="N33" s="302"/>
      <c r="O33" s="303"/>
      <c r="P33" s="289"/>
      <c r="Q33" s="289"/>
      <c r="R33" s="289"/>
      <c r="S33" s="289"/>
      <c r="T33" s="289"/>
      <c r="U33" s="289"/>
      <c r="V33" s="300"/>
      <c r="W33" s="319"/>
      <c r="X33" s="320"/>
      <c r="Y33" s="338"/>
      <c r="Z33" s="339"/>
      <c r="AA33" s="340"/>
      <c r="AB33" s="294">
        <v>3</v>
      </c>
      <c r="AC33" s="294"/>
      <c r="AD33" s="295"/>
      <c r="AE33" s="295"/>
      <c r="AF33" s="295"/>
      <c r="AG33" s="295"/>
      <c r="AH33" s="295"/>
      <c r="AI33" s="295"/>
      <c r="AJ33" s="282"/>
      <c r="AK33" s="302"/>
      <c r="AL33" s="303"/>
      <c r="AM33" s="289"/>
      <c r="AN33" s="289"/>
      <c r="AO33" s="289"/>
      <c r="AP33" s="289"/>
      <c r="AQ33" s="289"/>
      <c r="AR33" s="289"/>
    </row>
    <row r="34" spans="1:44" ht="13.2" customHeight="1">
      <c r="A34" s="321"/>
      <c r="B34" s="322"/>
      <c r="C34" s="342"/>
      <c r="D34" s="343"/>
      <c r="E34" s="344"/>
      <c r="F34" s="283"/>
      <c r="G34" s="283"/>
      <c r="H34" s="310"/>
      <c r="I34" s="310"/>
      <c r="J34" s="310"/>
      <c r="K34" s="310"/>
      <c r="L34" s="310"/>
      <c r="M34" s="284"/>
      <c r="N34" s="304"/>
      <c r="O34" s="305"/>
      <c r="P34" s="289"/>
      <c r="Q34" s="289"/>
      <c r="R34" s="289"/>
      <c r="S34" s="289"/>
      <c r="T34" s="289"/>
      <c r="U34" s="289"/>
      <c r="V34" s="300"/>
      <c r="W34" s="321"/>
      <c r="X34" s="322"/>
      <c r="Y34" s="342"/>
      <c r="Z34" s="343"/>
      <c r="AA34" s="344"/>
      <c r="AB34" s="283"/>
      <c r="AC34" s="283"/>
      <c r="AD34" s="310"/>
      <c r="AE34" s="310"/>
      <c r="AF34" s="310"/>
      <c r="AG34" s="310"/>
      <c r="AH34" s="310"/>
      <c r="AI34" s="310"/>
      <c r="AJ34" s="284"/>
      <c r="AK34" s="304"/>
      <c r="AL34" s="305"/>
      <c r="AM34" s="289"/>
      <c r="AN34" s="289"/>
      <c r="AO34" s="289"/>
      <c r="AP34" s="289"/>
      <c r="AQ34" s="289"/>
      <c r="AR34" s="289"/>
    </row>
    <row r="35" spans="1:44" ht="13.2" customHeight="1">
      <c r="A35" s="300"/>
      <c r="B35" s="300"/>
      <c r="C35" s="300"/>
      <c r="D35" s="300"/>
      <c r="E35" s="300"/>
      <c r="F35" s="294">
        <v>4</v>
      </c>
      <c r="G35" s="294"/>
      <c r="H35" s="295"/>
      <c r="I35" s="295"/>
      <c r="J35" s="295"/>
      <c r="K35" s="295"/>
      <c r="L35" s="295"/>
      <c r="M35" s="282"/>
      <c r="N35" s="302"/>
      <c r="O35" s="303"/>
      <c r="P35" s="289"/>
      <c r="Q35" s="289"/>
      <c r="R35" s="289"/>
      <c r="S35" s="289"/>
      <c r="T35" s="289"/>
      <c r="U35" s="289"/>
      <c r="V35" s="300"/>
      <c r="W35" s="300"/>
      <c r="X35" s="300"/>
      <c r="Y35" s="300"/>
      <c r="Z35" s="300"/>
      <c r="AA35" s="300"/>
      <c r="AB35" s="294">
        <v>4</v>
      </c>
      <c r="AC35" s="294"/>
      <c r="AD35" s="295"/>
      <c r="AE35" s="295"/>
      <c r="AF35" s="295"/>
      <c r="AG35" s="295"/>
      <c r="AH35" s="295"/>
      <c r="AI35" s="295"/>
      <c r="AJ35" s="282"/>
      <c r="AK35" s="302"/>
      <c r="AL35" s="303"/>
      <c r="AM35" s="289"/>
      <c r="AN35" s="289"/>
      <c r="AO35" s="289"/>
      <c r="AP35" s="289"/>
      <c r="AQ35" s="289"/>
      <c r="AR35" s="289"/>
    </row>
    <row r="36" spans="1:44" ht="13.2" customHeight="1">
      <c r="A36" s="300"/>
      <c r="B36" s="300"/>
      <c r="C36" s="300"/>
      <c r="D36" s="300"/>
      <c r="E36" s="300"/>
      <c r="F36" s="283"/>
      <c r="G36" s="283"/>
      <c r="H36" s="310"/>
      <c r="I36" s="310"/>
      <c r="J36" s="310"/>
      <c r="K36" s="310"/>
      <c r="L36" s="310"/>
      <c r="M36" s="284"/>
      <c r="N36" s="304"/>
      <c r="O36" s="305"/>
      <c r="P36" s="289"/>
      <c r="Q36" s="289"/>
      <c r="R36" s="289"/>
      <c r="S36" s="289"/>
      <c r="T36" s="289"/>
      <c r="U36" s="289"/>
      <c r="V36" s="300"/>
      <c r="W36" s="300"/>
      <c r="X36" s="300"/>
      <c r="Y36" s="300"/>
      <c r="Z36" s="300"/>
      <c r="AA36" s="300"/>
      <c r="AB36" s="283"/>
      <c r="AC36" s="283"/>
      <c r="AD36" s="310"/>
      <c r="AE36" s="310"/>
      <c r="AF36" s="310"/>
      <c r="AG36" s="310"/>
      <c r="AH36" s="310"/>
      <c r="AI36" s="310"/>
      <c r="AJ36" s="284"/>
      <c r="AK36" s="304"/>
      <c r="AL36" s="305"/>
      <c r="AM36" s="289"/>
      <c r="AN36" s="289"/>
      <c r="AO36" s="289"/>
      <c r="AP36" s="289"/>
      <c r="AQ36" s="289"/>
      <c r="AR36" s="289"/>
    </row>
    <row r="37" spans="1:44" ht="13.2" customHeight="1">
      <c r="A37" s="300"/>
      <c r="B37" s="300"/>
      <c r="C37" s="300"/>
      <c r="D37" s="300"/>
      <c r="E37" s="300"/>
      <c r="F37" s="294">
        <v>5</v>
      </c>
      <c r="G37" s="294"/>
      <c r="H37" s="295"/>
      <c r="I37" s="295"/>
      <c r="J37" s="295"/>
      <c r="K37" s="295"/>
      <c r="L37" s="295"/>
      <c r="M37" s="282"/>
      <c r="N37" s="302"/>
      <c r="O37" s="303"/>
      <c r="P37" s="289"/>
      <c r="Q37" s="289"/>
      <c r="R37" s="289"/>
      <c r="S37" s="289"/>
      <c r="T37" s="289"/>
      <c r="U37" s="289"/>
      <c r="V37" s="300"/>
      <c r="W37" s="300"/>
      <c r="X37" s="300"/>
      <c r="Y37" s="300"/>
      <c r="Z37" s="300"/>
      <c r="AA37" s="300"/>
      <c r="AB37" s="294">
        <v>5</v>
      </c>
      <c r="AC37" s="294"/>
      <c r="AD37" s="295"/>
      <c r="AE37" s="295"/>
      <c r="AF37" s="295"/>
      <c r="AG37" s="295"/>
      <c r="AH37" s="295"/>
      <c r="AI37" s="295"/>
      <c r="AJ37" s="282"/>
      <c r="AK37" s="302"/>
      <c r="AL37" s="303"/>
      <c r="AM37" s="289"/>
      <c r="AN37" s="289"/>
      <c r="AO37" s="289"/>
      <c r="AP37" s="289"/>
      <c r="AQ37" s="289"/>
      <c r="AR37" s="289"/>
    </row>
    <row r="38" spans="1:44" ht="13.2" customHeight="1">
      <c r="A38" s="300"/>
      <c r="B38" s="300"/>
      <c r="C38" s="300"/>
      <c r="D38" s="300"/>
      <c r="E38" s="300"/>
      <c r="F38" s="283"/>
      <c r="G38" s="283"/>
      <c r="H38" s="310"/>
      <c r="I38" s="310"/>
      <c r="J38" s="310"/>
      <c r="K38" s="310"/>
      <c r="L38" s="310"/>
      <c r="M38" s="284"/>
      <c r="N38" s="304"/>
      <c r="O38" s="305"/>
      <c r="P38" s="289"/>
      <c r="Q38" s="289"/>
      <c r="R38" s="289"/>
      <c r="S38" s="289"/>
      <c r="T38" s="289"/>
      <c r="U38" s="289"/>
      <c r="V38" s="300"/>
      <c r="W38" s="300"/>
      <c r="X38" s="300"/>
      <c r="Y38" s="300"/>
      <c r="Z38" s="300"/>
      <c r="AA38" s="300"/>
      <c r="AB38" s="283"/>
      <c r="AC38" s="283"/>
      <c r="AD38" s="310"/>
      <c r="AE38" s="310"/>
      <c r="AF38" s="310"/>
      <c r="AG38" s="310"/>
      <c r="AH38" s="310"/>
      <c r="AI38" s="310"/>
      <c r="AJ38" s="284"/>
      <c r="AK38" s="304"/>
      <c r="AL38" s="305"/>
      <c r="AM38" s="289"/>
      <c r="AN38" s="289"/>
      <c r="AO38" s="289"/>
      <c r="AP38" s="289"/>
      <c r="AQ38" s="289"/>
      <c r="AR38" s="289"/>
    </row>
    <row r="39" spans="1:44" ht="13.2" customHeight="1">
      <c r="A39" s="300"/>
      <c r="B39" s="300"/>
      <c r="C39" s="300"/>
      <c r="D39" s="300"/>
      <c r="E39" s="300"/>
      <c r="F39" s="294">
        <v>6</v>
      </c>
      <c r="G39" s="294"/>
      <c r="H39" s="295"/>
      <c r="I39" s="295"/>
      <c r="J39" s="295"/>
      <c r="K39" s="295"/>
      <c r="L39" s="295"/>
      <c r="M39" s="282"/>
      <c r="N39" s="302"/>
      <c r="O39" s="303"/>
      <c r="P39" s="289"/>
      <c r="Q39" s="289"/>
      <c r="R39" s="289"/>
      <c r="S39" s="289"/>
      <c r="T39" s="289"/>
      <c r="U39" s="289"/>
      <c r="V39" s="300"/>
      <c r="W39" s="300"/>
      <c r="X39" s="300"/>
      <c r="Y39" s="300"/>
      <c r="Z39" s="300"/>
      <c r="AA39" s="300"/>
      <c r="AB39" s="294">
        <v>6</v>
      </c>
      <c r="AC39" s="294"/>
      <c r="AD39" s="295"/>
      <c r="AE39" s="295"/>
      <c r="AF39" s="295"/>
      <c r="AG39" s="295"/>
      <c r="AH39" s="295"/>
      <c r="AI39" s="295"/>
      <c r="AJ39" s="282"/>
      <c r="AK39" s="302"/>
      <c r="AL39" s="303"/>
      <c r="AM39" s="289"/>
      <c r="AN39" s="289"/>
      <c r="AO39" s="289"/>
      <c r="AP39" s="289"/>
      <c r="AQ39" s="289"/>
      <c r="AR39" s="289"/>
    </row>
    <row r="40" spans="1:44" ht="13.2" customHeight="1">
      <c r="A40" s="300"/>
      <c r="B40" s="300"/>
      <c r="C40" s="300"/>
      <c r="D40" s="300"/>
      <c r="E40" s="300"/>
      <c r="F40" s="283"/>
      <c r="G40" s="283"/>
      <c r="H40" s="310"/>
      <c r="I40" s="310"/>
      <c r="J40" s="310"/>
      <c r="K40" s="310"/>
      <c r="L40" s="310"/>
      <c r="M40" s="284"/>
      <c r="N40" s="304"/>
      <c r="O40" s="305"/>
      <c r="P40" s="289"/>
      <c r="Q40" s="289"/>
      <c r="R40" s="289"/>
      <c r="S40" s="289"/>
      <c r="T40" s="289"/>
      <c r="U40" s="289"/>
      <c r="V40" s="300"/>
      <c r="W40" s="300"/>
      <c r="X40" s="300"/>
      <c r="Y40" s="300"/>
      <c r="Z40" s="300"/>
      <c r="AA40" s="300"/>
      <c r="AB40" s="283"/>
      <c r="AC40" s="283"/>
      <c r="AD40" s="310"/>
      <c r="AE40" s="310"/>
      <c r="AF40" s="310"/>
      <c r="AG40" s="310"/>
      <c r="AH40" s="310"/>
      <c r="AI40" s="310"/>
      <c r="AJ40" s="284"/>
      <c r="AK40" s="304"/>
      <c r="AL40" s="305"/>
      <c r="AM40" s="289"/>
      <c r="AN40" s="289"/>
      <c r="AO40" s="289"/>
      <c r="AP40" s="289"/>
      <c r="AQ40" s="289"/>
      <c r="AR40" s="289"/>
    </row>
    <row r="41" spans="1:44" ht="13.2" customHeight="1">
      <c r="A41" s="300"/>
      <c r="B41" s="300"/>
      <c r="C41" s="300"/>
      <c r="D41" s="300"/>
      <c r="E41" s="300"/>
      <c r="F41" s="294">
        <v>7</v>
      </c>
      <c r="G41" s="294"/>
      <c r="H41" s="295"/>
      <c r="I41" s="295"/>
      <c r="J41" s="295"/>
      <c r="K41" s="295"/>
      <c r="L41" s="295"/>
      <c r="M41" s="282"/>
      <c r="N41" s="302"/>
      <c r="O41" s="303"/>
      <c r="P41" s="289"/>
      <c r="Q41" s="289"/>
      <c r="R41" s="289"/>
      <c r="S41" s="289"/>
      <c r="T41" s="289"/>
      <c r="U41" s="289"/>
      <c r="V41" s="300"/>
      <c r="W41" s="300"/>
      <c r="X41" s="300"/>
      <c r="Y41" s="300"/>
      <c r="Z41" s="300"/>
      <c r="AA41" s="300"/>
      <c r="AB41" s="294">
        <v>7</v>
      </c>
      <c r="AC41" s="294"/>
      <c r="AD41" s="295"/>
      <c r="AE41" s="295"/>
      <c r="AF41" s="295"/>
      <c r="AG41" s="295"/>
      <c r="AH41" s="295"/>
      <c r="AI41" s="295"/>
      <c r="AJ41" s="282"/>
      <c r="AK41" s="302"/>
      <c r="AL41" s="303"/>
      <c r="AM41" s="289"/>
      <c r="AN41" s="289"/>
      <c r="AO41" s="289"/>
      <c r="AP41" s="289"/>
      <c r="AQ41" s="289"/>
      <c r="AR41" s="289"/>
    </row>
    <row r="42" spans="1:44" ht="13.2" customHeight="1">
      <c r="A42" s="300"/>
      <c r="B42" s="300"/>
      <c r="C42" s="300"/>
      <c r="D42" s="300"/>
      <c r="E42" s="300"/>
      <c r="F42" s="283"/>
      <c r="G42" s="283"/>
      <c r="H42" s="310"/>
      <c r="I42" s="310"/>
      <c r="J42" s="310"/>
      <c r="K42" s="310"/>
      <c r="L42" s="310"/>
      <c r="M42" s="284"/>
      <c r="N42" s="304"/>
      <c r="O42" s="305"/>
      <c r="P42" s="289"/>
      <c r="Q42" s="289"/>
      <c r="R42" s="289"/>
      <c r="S42" s="289"/>
      <c r="T42" s="289"/>
      <c r="U42" s="289"/>
      <c r="V42" s="300"/>
      <c r="W42" s="300"/>
      <c r="X42" s="300"/>
      <c r="Y42" s="300"/>
      <c r="Z42" s="300"/>
      <c r="AA42" s="300"/>
      <c r="AB42" s="283"/>
      <c r="AC42" s="283"/>
      <c r="AD42" s="310"/>
      <c r="AE42" s="310"/>
      <c r="AF42" s="310"/>
      <c r="AG42" s="310"/>
      <c r="AH42" s="310"/>
      <c r="AI42" s="310"/>
      <c r="AJ42" s="284"/>
      <c r="AK42" s="304"/>
      <c r="AL42" s="305"/>
      <c r="AM42" s="289"/>
      <c r="AN42" s="289"/>
      <c r="AO42" s="289"/>
      <c r="AP42" s="289"/>
      <c r="AQ42" s="289"/>
      <c r="AR42" s="289"/>
    </row>
    <row r="43" spans="1:44" ht="13.2" customHeight="1">
      <c r="A43" s="300"/>
      <c r="B43" s="300"/>
      <c r="C43" s="300"/>
      <c r="D43" s="300"/>
      <c r="E43" s="300"/>
      <c r="F43" s="294">
        <v>8</v>
      </c>
      <c r="G43" s="294"/>
      <c r="H43" s="295"/>
      <c r="I43" s="295"/>
      <c r="J43" s="295"/>
      <c r="K43" s="295"/>
      <c r="L43" s="295"/>
      <c r="M43" s="282"/>
      <c r="N43" s="302"/>
      <c r="O43" s="303"/>
      <c r="P43" s="289"/>
      <c r="Q43" s="289"/>
      <c r="R43" s="289"/>
      <c r="S43" s="289"/>
      <c r="T43" s="289"/>
      <c r="U43" s="289"/>
      <c r="V43" s="300"/>
      <c r="W43" s="300"/>
      <c r="X43" s="300"/>
      <c r="Y43" s="300"/>
      <c r="Z43" s="300"/>
      <c r="AA43" s="300"/>
      <c r="AB43" s="294">
        <v>8</v>
      </c>
      <c r="AC43" s="294"/>
      <c r="AD43" s="295"/>
      <c r="AE43" s="295"/>
      <c r="AF43" s="295"/>
      <c r="AG43" s="295"/>
      <c r="AH43" s="295"/>
      <c r="AI43" s="295"/>
      <c r="AJ43" s="282"/>
      <c r="AK43" s="302"/>
      <c r="AL43" s="303"/>
      <c r="AM43" s="289"/>
      <c r="AN43" s="289"/>
      <c r="AO43" s="289"/>
      <c r="AP43" s="289"/>
      <c r="AQ43" s="289"/>
      <c r="AR43" s="289"/>
    </row>
    <row r="44" spans="1:44" ht="13.2" customHeight="1">
      <c r="A44" s="300"/>
      <c r="B44" s="300"/>
      <c r="C44" s="300"/>
      <c r="D44" s="300"/>
      <c r="E44" s="300"/>
      <c r="F44" s="283"/>
      <c r="G44" s="283"/>
      <c r="H44" s="310"/>
      <c r="I44" s="310"/>
      <c r="J44" s="310"/>
      <c r="K44" s="310"/>
      <c r="L44" s="310"/>
      <c r="M44" s="284"/>
      <c r="N44" s="304"/>
      <c r="O44" s="305"/>
      <c r="P44" s="289"/>
      <c r="Q44" s="289"/>
      <c r="R44" s="289"/>
      <c r="S44" s="289"/>
      <c r="T44" s="289"/>
      <c r="U44" s="289"/>
      <c r="V44" s="300"/>
      <c r="W44" s="300"/>
      <c r="X44" s="300"/>
      <c r="Y44" s="300"/>
      <c r="Z44" s="300"/>
      <c r="AA44" s="300"/>
      <c r="AB44" s="283"/>
      <c r="AC44" s="283"/>
      <c r="AD44" s="310"/>
      <c r="AE44" s="310"/>
      <c r="AF44" s="310"/>
      <c r="AG44" s="310"/>
      <c r="AH44" s="310"/>
      <c r="AI44" s="310"/>
      <c r="AJ44" s="284"/>
      <c r="AK44" s="304"/>
      <c r="AL44" s="305"/>
      <c r="AM44" s="289"/>
      <c r="AN44" s="289"/>
      <c r="AO44" s="289"/>
      <c r="AP44" s="289"/>
      <c r="AQ44" s="289"/>
      <c r="AR44" s="289"/>
    </row>
    <row r="45" spans="1:44" ht="13.2" customHeight="1">
      <c r="A45" s="300"/>
      <c r="B45" s="300"/>
      <c r="C45" s="300"/>
      <c r="D45" s="300"/>
      <c r="E45" s="300"/>
      <c r="F45" s="294">
        <v>9</v>
      </c>
      <c r="G45" s="294"/>
      <c r="H45" s="295"/>
      <c r="I45" s="295"/>
      <c r="J45" s="295"/>
      <c r="K45" s="295"/>
      <c r="L45" s="295"/>
      <c r="M45" s="282"/>
      <c r="N45" s="302"/>
      <c r="O45" s="303"/>
      <c r="P45" s="289"/>
      <c r="Q45" s="289"/>
      <c r="R45" s="289"/>
      <c r="S45" s="289"/>
      <c r="T45" s="289"/>
      <c r="U45" s="289"/>
      <c r="V45" s="300"/>
      <c r="W45" s="300"/>
      <c r="X45" s="300"/>
      <c r="Y45" s="300"/>
      <c r="Z45" s="300"/>
      <c r="AA45" s="300"/>
      <c r="AB45" s="294">
        <v>9</v>
      </c>
      <c r="AC45" s="294"/>
      <c r="AD45" s="295"/>
      <c r="AE45" s="295"/>
      <c r="AF45" s="295"/>
      <c r="AG45" s="295"/>
      <c r="AH45" s="295"/>
      <c r="AI45" s="295"/>
      <c r="AJ45" s="282"/>
      <c r="AK45" s="302"/>
      <c r="AL45" s="303"/>
      <c r="AM45" s="289"/>
      <c r="AN45" s="289"/>
      <c r="AO45" s="289"/>
      <c r="AP45" s="289"/>
      <c r="AQ45" s="289"/>
      <c r="AR45" s="289"/>
    </row>
    <row r="46" spans="1:44" ht="13.2" customHeight="1">
      <c r="A46" s="300"/>
      <c r="B46" s="300"/>
      <c r="C46" s="300"/>
      <c r="D46" s="300"/>
      <c r="E46" s="300"/>
      <c r="F46" s="283"/>
      <c r="G46" s="283"/>
      <c r="H46" s="310"/>
      <c r="I46" s="310"/>
      <c r="J46" s="310"/>
      <c r="K46" s="310"/>
      <c r="L46" s="310"/>
      <c r="M46" s="284"/>
      <c r="N46" s="304"/>
      <c r="O46" s="305"/>
      <c r="P46" s="289"/>
      <c r="Q46" s="289"/>
      <c r="R46" s="289"/>
      <c r="S46" s="289"/>
      <c r="T46" s="289"/>
      <c r="U46" s="289"/>
      <c r="V46" s="300"/>
      <c r="W46" s="300"/>
      <c r="X46" s="300"/>
      <c r="Y46" s="300"/>
      <c r="Z46" s="300"/>
      <c r="AA46" s="300"/>
      <c r="AB46" s="283"/>
      <c r="AC46" s="283"/>
      <c r="AD46" s="310"/>
      <c r="AE46" s="310"/>
      <c r="AF46" s="310"/>
      <c r="AG46" s="310"/>
      <c r="AH46" s="310"/>
      <c r="AI46" s="310"/>
      <c r="AJ46" s="284"/>
      <c r="AK46" s="304"/>
      <c r="AL46" s="305"/>
      <c r="AM46" s="289"/>
      <c r="AN46" s="289"/>
      <c r="AO46" s="289"/>
      <c r="AP46" s="289"/>
      <c r="AQ46" s="289"/>
      <c r="AR46" s="289"/>
    </row>
    <row r="47" spans="1:44" ht="13.2" customHeight="1">
      <c r="A47" s="300"/>
      <c r="B47" s="300"/>
      <c r="C47" s="300"/>
      <c r="D47" s="300"/>
      <c r="E47" s="300"/>
      <c r="F47" s="294">
        <v>10</v>
      </c>
      <c r="G47" s="294"/>
      <c r="H47" s="295"/>
      <c r="I47" s="295"/>
      <c r="J47" s="295"/>
      <c r="K47" s="295"/>
      <c r="L47" s="295"/>
      <c r="M47" s="282"/>
      <c r="N47" s="302"/>
      <c r="O47" s="303"/>
      <c r="P47" s="289"/>
      <c r="Q47" s="289"/>
      <c r="R47" s="289"/>
      <c r="S47" s="289"/>
      <c r="T47" s="289"/>
      <c r="U47" s="289"/>
      <c r="V47" s="300"/>
      <c r="W47" s="300"/>
      <c r="X47" s="300"/>
      <c r="Y47" s="300"/>
      <c r="Z47" s="300"/>
      <c r="AA47" s="300"/>
      <c r="AB47" s="294">
        <v>10</v>
      </c>
      <c r="AC47" s="294"/>
      <c r="AD47" s="295"/>
      <c r="AE47" s="295"/>
      <c r="AF47" s="295"/>
      <c r="AG47" s="295"/>
      <c r="AH47" s="295"/>
      <c r="AI47" s="295"/>
      <c r="AJ47" s="282"/>
      <c r="AK47" s="302"/>
      <c r="AL47" s="303"/>
      <c r="AM47" s="289"/>
      <c r="AN47" s="289"/>
      <c r="AO47" s="289"/>
      <c r="AP47" s="289"/>
      <c r="AQ47" s="289"/>
      <c r="AR47" s="289"/>
    </row>
    <row r="48" spans="1:44" ht="13.2" customHeight="1">
      <c r="A48" s="300"/>
      <c r="B48" s="300"/>
      <c r="C48" s="300"/>
      <c r="D48" s="300"/>
      <c r="E48" s="300"/>
      <c r="F48" s="283"/>
      <c r="G48" s="283"/>
      <c r="H48" s="310"/>
      <c r="I48" s="310"/>
      <c r="J48" s="310"/>
      <c r="K48" s="310"/>
      <c r="L48" s="310"/>
      <c r="M48" s="284"/>
      <c r="N48" s="304"/>
      <c r="O48" s="305"/>
      <c r="P48" s="289"/>
      <c r="Q48" s="289"/>
      <c r="R48" s="289"/>
      <c r="S48" s="289"/>
      <c r="T48" s="289"/>
      <c r="U48" s="289"/>
      <c r="V48" s="300"/>
      <c r="W48" s="300"/>
      <c r="X48" s="300"/>
      <c r="Y48" s="300"/>
      <c r="Z48" s="300"/>
      <c r="AA48" s="300"/>
      <c r="AB48" s="283"/>
      <c r="AC48" s="283"/>
      <c r="AD48" s="310"/>
      <c r="AE48" s="310"/>
      <c r="AF48" s="310"/>
      <c r="AG48" s="310"/>
      <c r="AH48" s="310"/>
      <c r="AI48" s="310"/>
      <c r="AJ48" s="284"/>
      <c r="AK48" s="304"/>
      <c r="AL48" s="305"/>
      <c r="AM48" s="289"/>
      <c r="AN48" s="289"/>
      <c r="AO48" s="289"/>
      <c r="AP48" s="289"/>
      <c r="AQ48" s="289"/>
      <c r="AR48" s="289"/>
    </row>
    <row r="49" spans="1:44">
      <c r="A49" s="300"/>
      <c r="B49" s="300"/>
      <c r="C49" s="300"/>
      <c r="D49" s="300"/>
      <c r="E49" s="300"/>
      <c r="F49" s="294">
        <v>11</v>
      </c>
      <c r="G49" s="294"/>
      <c r="H49" s="295"/>
      <c r="I49" s="295"/>
      <c r="J49" s="295"/>
      <c r="K49" s="295"/>
      <c r="L49" s="295"/>
      <c r="M49" s="282"/>
      <c r="N49" s="302"/>
      <c r="O49" s="303"/>
      <c r="P49" s="289"/>
      <c r="Q49" s="289"/>
      <c r="R49" s="289"/>
      <c r="S49" s="289"/>
      <c r="T49" s="289"/>
      <c r="U49" s="289"/>
      <c r="V49" s="300"/>
      <c r="W49" s="300"/>
      <c r="X49" s="300"/>
      <c r="Y49" s="300"/>
      <c r="Z49" s="300"/>
      <c r="AA49" s="300"/>
      <c r="AB49" s="294">
        <v>11</v>
      </c>
      <c r="AC49" s="294"/>
      <c r="AD49" s="295"/>
      <c r="AE49" s="295"/>
      <c r="AF49" s="295"/>
      <c r="AG49" s="295"/>
      <c r="AH49" s="295"/>
      <c r="AI49" s="295"/>
      <c r="AJ49" s="282"/>
      <c r="AK49" s="302"/>
      <c r="AL49" s="303"/>
      <c r="AM49" s="289"/>
      <c r="AN49" s="289"/>
      <c r="AO49" s="289"/>
      <c r="AP49" s="289"/>
      <c r="AQ49" s="289"/>
      <c r="AR49" s="289"/>
    </row>
    <row r="50" spans="1:44">
      <c r="A50" s="300"/>
      <c r="B50" s="300"/>
      <c r="C50" s="300"/>
      <c r="D50" s="300"/>
      <c r="E50" s="300"/>
      <c r="F50" s="283"/>
      <c r="G50" s="283"/>
      <c r="H50" s="310"/>
      <c r="I50" s="310"/>
      <c r="J50" s="310"/>
      <c r="K50" s="310"/>
      <c r="L50" s="310"/>
      <c r="M50" s="284"/>
      <c r="N50" s="304"/>
      <c r="O50" s="305"/>
      <c r="P50" s="289"/>
      <c r="Q50" s="289"/>
      <c r="R50" s="289"/>
      <c r="S50" s="289"/>
      <c r="T50" s="289"/>
      <c r="U50" s="289"/>
      <c r="V50" s="300"/>
      <c r="W50" s="300"/>
      <c r="X50" s="300"/>
      <c r="Y50" s="300"/>
      <c r="Z50" s="300"/>
      <c r="AA50" s="300"/>
      <c r="AB50" s="283"/>
      <c r="AC50" s="283"/>
      <c r="AD50" s="310"/>
      <c r="AE50" s="310"/>
      <c r="AF50" s="310"/>
      <c r="AG50" s="310"/>
      <c r="AH50" s="310"/>
      <c r="AI50" s="310"/>
      <c r="AJ50" s="284"/>
      <c r="AK50" s="304"/>
      <c r="AL50" s="305"/>
      <c r="AM50" s="289"/>
      <c r="AN50" s="289"/>
      <c r="AO50" s="289"/>
      <c r="AP50" s="289"/>
      <c r="AQ50" s="289"/>
      <c r="AR50" s="289"/>
    </row>
    <row r="51" spans="1:44">
      <c r="A51" s="300"/>
      <c r="B51" s="300"/>
      <c r="C51" s="300"/>
      <c r="D51" s="300"/>
      <c r="E51" s="300"/>
      <c r="F51" s="294">
        <v>12</v>
      </c>
      <c r="G51" s="294"/>
      <c r="H51" s="295"/>
      <c r="I51" s="295"/>
      <c r="J51" s="295"/>
      <c r="K51" s="295"/>
      <c r="L51" s="295"/>
      <c r="M51" s="282"/>
      <c r="N51" s="302"/>
      <c r="O51" s="303"/>
      <c r="P51" s="289"/>
      <c r="Q51" s="289"/>
      <c r="R51" s="289"/>
      <c r="S51" s="289"/>
      <c r="T51" s="289"/>
      <c r="U51" s="289"/>
      <c r="V51" s="300"/>
      <c r="W51" s="300"/>
      <c r="X51" s="300"/>
      <c r="Y51" s="300"/>
      <c r="Z51" s="300"/>
      <c r="AA51" s="300"/>
      <c r="AB51" s="294">
        <v>12</v>
      </c>
      <c r="AC51" s="294"/>
      <c r="AD51" s="295"/>
      <c r="AE51" s="295"/>
      <c r="AF51" s="295"/>
      <c r="AG51" s="295"/>
      <c r="AH51" s="295"/>
      <c r="AI51" s="295"/>
      <c r="AJ51" s="282"/>
      <c r="AK51" s="302"/>
      <c r="AL51" s="303"/>
      <c r="AM51" s="289"/>
      <c r="AN51" s="289"/>
      <c r="AO51" s="289"/>
      <c r="AP51" s="289"/>
      <c r="AQ51" s="289"/>
      <c r="AR51" s="289"/>
    </row>
    <row r="52" spans="1:44">
      <c r="A52" s="300"/>
      <c r="B52" s="300"/>
      <c r="C52" s="300"/>
      <c r="D52" s="300"/>
      <c r="E52" s="300"/>
      <c r="F52" s="283"/>
      <c r="G52" s="283"/>
      <c r="H52" s="310"/>
      <c r="I52" s="310"/>
      <c r="J52" s="310"/>
      <c r="K52" s="310"/>
      <c r="L52" s="310"/>
      <c r="M52" s="284"/>
      <c r="N52" s="304"/>
      <c r="O52" s="305"/>
      <c r="P52" s="289"/>
      <c r="Q52" s="289"/>
      <c r="R52" s="289"/>
      <c r="S52" s="289"/>
      <c r="T52" s="289"/>
      <c r="U52" s="289"/>
      <c r="V52" s="300"/>
      <c r="W52" s="300"/>
      <c r="X52" s="300"/>
      <c r="Y52" s="300"/>
      <c r="Z52" s="300"/>
      <c r="AA52" s="300"/>
      <c r="AB52" s="283"/>
      <c r="AC52" s="283"/>
      <c r="AD52" s="310"/>
      <c r="AE52" s="310"/>
      <c r="AF52" s="310"/>
      <c r="AG52" s="310"/>
      <c r="AH52" s="310"/>
      <c r="AI52" s="310"/>
      <c r="AJ52" s="284"/>
      <c r="AK52" s="304"/>
      <c r="AL52" s="305"/>
      <c r="AM52" s="289"/>
      <c r="AN52" s="289"/>
      <c r="AO52" s="289"/>
      <c r="AP52" s="289"/>
      <c r="AQ52" s="289"/>
      <c r="AR52" s="289"/>
    </row>
    <row r="53" spans="1:44">
      <c r="A53" s="300"/>
      <c r="B53" s="300"/>
      <c r="C53" s="300"/>
      <c r="D53" s="300"/>
      <c r="E53" s="300"/>
      <c r="F53" s="294">
        <v>13</v>
      </c>
      <c r="G53" s="294"/>
      <c r="H53" s="295"/>
      <c r="I53" s="295"/>
      <c r="J53" s="295"/>
      <c r="K53" s="295"/>
      <c r="L53" s="295"/>
      <c r="M53" s="282"/>
      <c r="N53" s="302"/>
      <c r="O53" s="303"/>
      <c r="P53" s="289"/>
      <c r="Q53" s="289"/>
      <c r="R53" s="289"/>
      <c r="S53" s="289"/>
      <c r="T53" s="289"/>
      <c r="U53" s="289"/>
      <c r="V53" s="300"/>
      <c r="W53" s="300"/>
      <c r="X53" s="300"/>
      <c r="Y53" s="300"/>
      <c r="Z53" s="300"/>
      <c r="AA53" s="300"/>
      <c r="AB53" s="294">
        <v>13</v>
      </c>
      <c r="AC53" s="294"/>
      <c r="AD53" s="295"/>
      <c r="AE53" s="295"/>
      <c r="AF53" s="295"/>
      <c r="AG53" s="295"/>
      <c r="AH53" s="295"/>
      <c r="AI53" s="295"/>
      <c r="AJ53" s="282"/>
      <c r="AK53" s="302"/>
      <c r="AL53" s="303"/>
      <c r="AM53" s="289"/>
      <c r="AN53" s="289"/>
      <c r="AO53" s="289"/>
      <c r="AP53" s="289"/>
      <c r="AQ53" s="289"/>
      <c r="AR53" s="289"/>
    </row>
    <row r="54" spans="1:44">
      <c r="A54" s="300"/>
      <c r="B54" s="300"/>
      <c r="C54" s="300"/>
      <c r="D54" s="300"/>
      <c r="E54" s="300"/>
      <c r="F54" s="283"/>
      <c r="G54" s="283"/>
      <c r="H54" s="310"/>
      <c r="I54" s="310"/>
      <c r="J54" s="310"/>
      <c r="K54" s="310"/>
      <c r="L54" s="310"/>
      <c r="M54" s="284"/>
      <c r="N54" s="304"/>
      <c r="O54" s="305"/>
      <c r="P54" s="289"/>
      <c r="Q54" s="289"/>
      <c r="R54" s="289"/>
      <c r="S54" s="289"/>
      <c r="T54" s="289"/>
      <c r="U54" s="289"/>
      <c r="V54" s="300"/>
      <c r="W54" s="300"/>
      <c r="X54" s="300"/>
      <c r="Y54" s="300"/>
      <c r="Z54" s="300"/>
      <c r="AA54" s="300"/>
      <c r="AB54" s="283"/>
      <c r="AC54" s="283"/>
      <c r="AD54" s="310"/>
      <c r="AE54" s="310"/>
      <c r="AF54" s="310"/>
      <c r="AG54" s="310"/>
      <c r="AH54" s="310"/>
      <c r="AI54" s="310"/>
      <c r="AJ54" s="284"/>
      <c r="AK54" s="304"/>
      <c r="AL54" s="305"/>
      <c r="AM54" s="289"/>
      <c r="AN54" s="289"/>
      <c r="AO54" s="289"/>
      <c r="AP54" s="289"/>
      <c r="AQ54" s="289"/>
      <c r="AR54" s="289"/>
    </row>
    <row r="55" spans="1:44">
      <c r="A55" s="300"/>
      <c r="B55" s="300"/>
      <c r="C55" s="300"/>
      <c r="D55" s="300"/>
      <c r="E55" s="300"/>
      <c r="F55" s="294">
        <v>14</v>
      </c>
      <c r="G55" s="294"/>
      <c r="H55" s="295"/>
      <c r="I55" s="295"/>
      <c r="J55" s="295"/>
      <c r="K55" s="295"/>
      <c r="L55" s="295"/>
      <c r="M55" s="282"/>
      <c r="N55" s="302"/>
      <c r="O55" s="303"/>
      <c r="P55" s="289"/>
      <c r="Q55" s="289"/>
      <c r="R55" s="289"/>
      <c r="S55" s="289"/>
      <c r="T55" s="289"/>
      <c r="U55" s="289"/>
      <c r="V55" s="300"/>
      <c r="W55" s="300"/>
      <c r="X55" s="300"/>
      <c r="Y55" s="300"/>
      <c r="Z55" s="300"/>
      <c r="AA55" s="300"/>
      <c r="AB55" s="294">
        <v>14</v>
      </c>
      <c r="AC55" s="294"/>
      <c r="AD55" s="295"/>
      <c r="AE55" s="295"/>
      <c r="AF55" s="295"/>
      <c r="AG55" s="295"/>
      <c r="AH55" s="295"/>
      <c r="AI55" s="295"/>
      <c r="AJ55" s="282"/>
      <c r="AK55" s="302"/>
      <c r="AL55" s="303"/>
      <c r="AM55" s="289"/>
      <c r="AN55" s="289"/>
      <c r="AO55" s="289"/>
      <c r="AP55" s="289"/>
      <c r="AQ55" s="289"/>
      <c r="AR55" s="289"/>
    </row>
    <row r="56" spans="1:44">
      <c r="A56" s="300"/>
      <c r="B56" s="300"/>
      <c r="C56" s="300"/>
      <c r="D56" s="300"/>
      <c r="E56" s="300"/>
      <c r="F56" s="283"/>
      <c r="G56" s="283"/>
      <c r="H56" s="310"/>
      <c r="I56" s="310"/>
      <c r="J56" s="310"/>
      <c r="K56" s="310"/>
      <c r="L56" s="310"/>
      <c r="M56" s="284"/>
      <c r="N56" s="304"/>
      <c r="O56" s="305"/>
      <c r="P56" s="289"/>
      <c r="Q56" s="289"/>
      <c r="R56" s="289"/>
      <c r="S56" s="289"/>
      <c r="T56" s="289"/>
      <c r="U56" s="289"/>
      <c r="V56" s="300"/>
      <c r="W56" s="300"/>
      <c r="X56" s="300"/>
      <c r="Y56" s="300"/>
      <c r="Z56" s="300"/>
      <c r="AA56" s="300"/>
      <c r="AB56" s="283"/>
      <c r="AC56" s="283"/>
      <c r="AD56" s="310"/>
      <c r="AE56" s="310"/>
      <c r="AF56" s="310"/>
      <c r="AG56" s="310"/>
      <c r="AH56" s="310"/>
      <c r="AI56" s="310"/>
      <c r="AJ56" s="284"/>
      <c r="AK56" s="304"/>
      <c r="AL56" s="305"/>
      <c r="AM56" s="289"/>
      <c r="AN56" s="289"/>
      <c r="AO56" s="289"/>
      <c r="AP56" s="289"/>
      <c r="AQ56" s="289"/>
      <c r="AR56" s="289"/>
    </row>
    <row r="57" spans="1:44">
      <c r="A57" s="300"/>
      <c r="B57" s="300"/>
      <c r="C57" s="300"/>
      <c r="D57" s="300"/>
      <c r="E57" s="300"/>
      <c r="F57" s="294">
        <v>15</v>
      </c>
      <c r="G57" s="294"/>
      <c r="H57" s="295"/>
      <c r="I57" s="295"/>
      <c r="J57" s="295"/>
      <c r="K57" s="295"/>
      <c r="L57" s="295"/>
      <c r="M57" s="282"/>
      <c r="N57" s="302"/>
      <c r="O57" s="303"/>
      <c r="P57" s="289"/>
      <c r="Q57" s="289"/>
      <c r="R57" s="289"/>
      <c r="S57" s="289"/>
      <c r="T57" s="289"/>
      <c r="U57" s="289"/>
      <c r="V57" s="300"/>
      <c r="W57" s="300"/>
      <c r="X57" s="300"/>
      <c r="Y57" s="300"/>
      <c r="Z57" s="300"/>
      <c r="AA57" s="300"/>
      <c r="AB57" s="294">
        <v>15</v>
      </c>
      <c r="AC57" s="294"/>
      <c r="AD57" s="295"/>
      <c r="AE57" s="295"/>
      <c r="AF57" s="295"/>
      <c r="AG57" s="295"/>
      <c r="AH57" s="295"/>
      <c r="AI57" s="295"/>
      <c r="AJ57" s="282"/>
      <c r="AK57" s="302"/>
      <c r="AL57" s="303"/>
      <c r="AM57" s="289"/>
      <c r="AN57" s="289"/>
      <c r="AO57" s="289"/>
      <c r="AP57" s="289"/>
      <c r="AQ57" s="289"/>
      <c r="AR57" s="289"/>
    </row>
    <row r="58" spans="1:44">
      <c r="A58" s="300"/>
      <c r="B58" s="300"/>
      <c r="C58" s="300"/>
      <c r="D58" s="300"/>
      <c r="E58" s="300"/>
      <c r="F58" s="283"/>
      <c r="G58" s="283"/>
      <c r="H58" s="310"/>
      <c r="I58" s="310"/>
      <c r="J58" s="310"/>
      <c r="K58" s="310"/>
      <c r="L58" s="310"/>
      <c r="M58" s="284"/>
      <c r="N58" s="304"/>
      <c r="O58" s="305"/>
      <c r="P58" s="289"/>
      <c r="Q58" s="289"/>
      <c r="R58" s="289"/>
      <c r="S58" s="289"/>
      <c r="T58" s="289"/>
      <c r="U58" s="289"/>
      <c r="V58" s="300"/>
      <c r="W58" s="300"/>
      <c r="X58" s="300"/>
      <c r="Y58" s="300"/>
      <c r="Z58" s="300"/>
      <c r="AA58" s="300"/>
      <c r="AB58" s="283"/>
      <c r="AC58" s="283"/>
      <c r="AD58" s="310"/>
      <c r="AE58" s="310"/>
      <c r="AF58" s="310"/>
      <c r="AG58" s="310"/>
      <c r="AH58" s="310"/>
      <c r="AI58" s="310"/>
      <c r="AJ58" s="284"/>
      <c r="AK58" s="304"/>
      <c r="AL58" s="305"/>
      <c r="AM58" s="289"/>
      <c r="AN58" s="289"/>
      <c r="AO58" s="289"/>
      <c r="AP58" s="289"/>
      <c r="AQ58" s="289"/>
      <c r="AR58" s="289"/>
    </row>
    <row r="59" spans="1:44">
      <c r="A59" s="300"/>
      <c r="B59" s="300"/>
      <c r="C59" s="300"/>
      <c r="D59" s="300"/>
      <c r="E59" s="300"/>
      <c r="F59" s="294">
        <v>16</v>
      </c>
      <c r="G59" s="294"/>
      <c r="H59" s="295"/>
      <c r="I59" s="295"/>
      <c r="J59" s="295"/>
      <c r="K59" s="295"/>
      <c r="L59" s="295"/>
      <c r="M59" s="282"/>
      <c r="N59" s="302"/>
      <c r="O59" s="303"/>
      <c r="P59" s="289"/>
      <c r="Q59" s="289"/>
      <c r="R59" s="289"/>
      <c r="S59" s="289"/>
      <c r="T59" s="289"/>
      <c r="U59" s="289"/>
      <c r="V59" s="300"/>
      <c r="W59" s="300"/>
      <c r="X59" s="300"/>
      <c r="Y59" s="300"/>
      <c r="Z59" s="300"/>
      <c r="AA59" s="300"/>
      <c r="AB59" s="294">
        <v>16</v>
      </c>
      <c r="AC59" s="294"/>
      <c r="AD59" s="295"/>
      <c r="AE59" s="295"/>
      <c r="AF59" s="295"/>
      <c r="AG59" s="295"/>
      <c r="AH59" s="295"/>
      <c r="AI59" s="295"/>
      <c r="AJ59" s="282"/>
      <c r="AK59" s="302"/>
      <c r="AL59" s="303"/>
      <c r="AM59" s="289"/>
      <c r="AN59" s="289"/>
      <c r="AO59" s="289"/>
      <c r="AP59" s="289"/>
      <c r="AQ59" s="289"/>
      <c r="AR59" s="289"/>
    </row>
    <row r="60" spans="1:44">
      <c r="A60" s="300"/>
      <c r="B60" s="300"/>
      <c r="C60" s="300"/>
      <c r="D60" s="300"/>
      <c r="E60" s="300"/>
      <c r="F60" s="283"/>
      <c r="G60" s="283"/>
      <c r="H60" s="310"/>
      <c r="I60" s="310"/>
      <c r="J60" s="310"/>
      <c r="K60" s="310"/>
      <c r="L60" s="310"/>
      <c r="M60" s="284"/>
      <c r="N60" s="304"/>
      <c r="O60" s="305"/>
      <c r="P60" s="289"/>
      <c r="Q60" s="289"/>
      <c r="R60" s="289"/>
      <c r="S60" s="289"/>
      <c r="T60" s="289"/>
      <c r="U60" s="289"/>
      <c r="V60" s="300"/>
      <c r="W60" s="300"/>
      <c r="X60" s="300"/>
      <c r="Y60" s="300"/>
      <c r="Z60" s="300"/>
      <c r="AA60" s="300"/>
      <c r="AB60" s="283"/>
      <c r="AC60" s="283"/>
      <c r="AD60" s="310"/>
      <c r="AE60" s="310"/>
      <c r="AF60" s="310"/>
      <c r="AG60" s="310"/>
      <c r="AH60" s="310"/>
      <c r="AI60" s="310"/>
      <c r="AJ60" s="284"/>
      <c r="AK60" s="304"/>
      <c r="AL60" s="305"/>
      <c r="AM60" s="289"/>
      <c r="AN60" s="289"/>
      <c r="AO60" s="289"/>
      <c r="AP60" s="289"/>
      <c r="AQ60" s="289"/>
      <c r="AR60" s="289"/>
    </row>
    <row r="61" spans="1:44">
      <c r="A61" s="300"/>
      <c r="B61" s="300"/>
      <c r="C61" s="300"/>
      <c r="D61" s="300"/>
      <c r="E61" s="300"/>
      <c r="F61" s="294">
        <v>17</v>
      </c>
      <c r="G61" s="294"/>
      <c r="H61" s="295"/>
      <c r="I61" s="295"/>
      <c r="J61" s="295"/>
      <c r="K61" s="295"/>
      <c r="L61" s="295"/>
      <c r="M61" s="282"/>
      <c r="N61" s="302"/>
      <c r="O61" s="303"/>
      <c r="P61" s="289"/>
      <c r="Q61" s="289"/>
      <c r="R61" s="289"/>
      <c r="S61" s="289"/>
      <c r="T61" s="289"/>
      <c r="U61" s="289"/>
      <c r="V61" s="300"/>
      <c r="W61" s="300"/>
      <c r="X61" s="300"/>
      <c r="Y61" s="300"/>
      <c r="Z61" s="300"/>
      <c r="AA61" s="300"/>
      <c r="AB61" s="294">
        <v>17</v>
      </c>
      <c r="AC61" s="294"/>
      <c r="AD61" s="295"/>
      <c r="AE61" s="295"/>
      <c r="AF61" s="295"/>
      <c r="AG61" s="295"/>
      <c r="AH61" s="295"/>
      <c r="AI61" s="295"/>
      <c r="AJ61" s="282"/>
      <c r="AK61" s="302"/>
      <c r="AL61" s="303"/>
      <c r="AM61" s="289"/>
      <c r="AN61" s="289"/>
      <c r="AO61" s="289"/>
      <c r="AP61" s="289"/>
      <c r="AQ61" s="289"/>
      <c r="AR61" s="289"/>
    </row>
    <row r="62" spans="1:44">
      <c r="A62" s="300"/>
      <c r="B62" s="300"/>
      <c r="C62" s="300"/>
      <c r="D62" s="300"/>
      <c r="E62" s="300"/>
      <c r="F62" s="283"/>
      <c r="G62" s="283"/>
      <c r="H62" s="310"/>
      <c r="I62" s="310"/>
      <c r="J62" s="310"/>
      <c r="K62" s="310"/>
      <c r="L62" s="310"/>
      <c r="M62" s="284"/>
      <c r="N62" s="304"/>
      <c r="O62" s="305"/>
      <c r="P62" s="289"/>
      <c r="Q62" s="289"/>
      <c r="R62" s="289"/>
      <c r="S62" s="289"/>
      <c r="T62" s="289"/>
      <c r="U62" s="289"/>
      <c r="V62" s="300"/>
      <c r="W62" s="300"/>
      <c r="X62" s="300"/>
      <c r="Y62" s="300"/>
      <c r="Z62" s="300"/>
      <c r="AA62" s="300"/>
      <c r="AB62" s="283"/>
      <c r="AC62" s="283"/>
      <c r="AD62" s="310"/>
      <c r="AE62" s="310"/>
      <c r="AF62" s="310"/>
      <c r="AG62" s="310"/>
      <c r="AH62" s="310"/>
      <c r="AI62" s="310"/>
      <c r="AJ62" s="284"/>
      <c r="AK62" s="304"/>
      <c r="AL62" s="305"/>
      <c r="AM62" s="289"/>
      <c r="AN62" s="289"/>
      <c r="AO62" s="289"/>
      <c r="AP62" s="289"/>
      <c r="AQ62" s="289"/>
      <c r="AR62" s="289"/>
    </row>
    <row r="63" spans="1:44">
      <c r="A63" s="300"/>
      <c r="B63" s="300"/>
      <c r="C63" s="300"/>
      <c r="D63" s="300"/>
      <c r="E63" s="300"/>
      <c r="F63" s="294">
        <v>18</v>
      </c>
      <c r="G63" s="294"/>
      <c r="H63" s="295"/>
      <c r="I63" s="295"/>
      <c r="J63" s="295"/>
      <c r="K63" s="295"/>
      <c r="L63" s="295"/>
      <c r="M63" s="282"/>
      <c r="N63" s="302"/>
      <c r="O63" s="303"/>
      <c r="P63" s="289"/>
      <c r="Q63" s="289"/>
      <c r="R63" s="289"/>
      <c r="S63" s="289"/>
      <c r="T63" s="289"/>
      <c r="U63" s="289"/>
      <c r="V63" s="300"/>
      <c r="W63" s="300"/>
      <c r="X63" s="300"/>
      <c r="Y63" s="300"/>
      <c r="Z63" s="300"/>
      <c r="AA63" s="300"/>
      <c r="AB63" s="294">
        <v>18</v>
      </c>
      <c r="AC63" s="294"/>
      <c r="AD63" s="295"/>
      <c r="AE63" s="295"/>
      <c r="AF63" s="295"/>
      <c r="AG63" s="295"/>
      <c r="AH63" s="295"/>
      <c r="AI63" s="295"/>
      <c r="AJ63" s="282"/>
      <c r="AK63" s="302"/>
      <c r="AL63" s="303"/>
      <c r="AM63" s="289"/>
      <c r="AN63" s="289"/>
      <c r="AO63" s="289"/>
      <c r="AP63" s="289"/>
      <c r="AQ63" s="289"/>
      <c r="AR63" s="289"/>
    </row>
    <row r="64" spans="1:44">
      <c r="A64" s="300"/>
      <c r="B64" s="300"/>
      <c r="C64" s="300"/>
      <c r="D64" s="300"/>
      <c r="E64" s="300"/>
      <c r="F64" s="283"/>
      <c r="G64" s="283"/>
      <c r="H64" s="310"/>
      <c r="I64" s="310"/>
      <c r="J64" s="310"/>
      <c r="K64" s="310"/>
      <c r="L64" s="310"/>
      <c r="M64" s="284"/>
      <c r="N64" s="304"/>
      <c r="O64" s="305"/>
      <c r="P64" s="289"/>
      <c r="Q64" s="289"/>
      <c r="R64" s="289"/>
      <c r="S64" s="289"/>
      <c r="T64" s="289"/>
      <c r="U64" s="289"/>
      <c r="V64" s="300"/>
      <c r="W64" s="300"/>
      <c r="X64" s="300"/>
      <c r="Y64" s="300"/>
      <c r="Z64" s="300"/>
      <c r="AA64" s="300"/>
      <c r="AB64" s="283"/>
      <c r="AC64" s="283"/>
      <c r="AD64" s="310"/>
      <c r="AE64" s="310"/>
      <c r="AF64" s="310"/>
      <c r="AG64" s="310"/>
      <c r="AH64" s="310"/>
      <c r="AI64" s="310"/>
      <c r="AJ64" s="284"/>
      <c r="AK64" s="304"/>
      <c r="AL64" s="305"/>
      <c r="AM64" s="289"/>
      <c r="AN64" s="289"/>
      <c r="AO64" s="289"/>
      <c r="AP64" s="289"/>
      <c r="AQ64" s="289"/>
      <c r="AR64" s="289"/>
    </row>
    <row r="65" spans="1:44">
      <c r="A65" s="300"/>
      <c r="B65" s="300"/>
      <c r="C65" s="300"/>
      <c r="D65" s="300"/>
      <c r="E65" s="300"/>
      <c r="F65" s="294">
        <v>19</v>
      </c>
      <c r="G65" s="294"/>
      <c r="H65" s="295"/>
      <c r="I65" s="295"/>
      <c r="J65" s="295"/>
      <c r="K65" s="295"/>
      <c r="L65" s="295"/>
      <c r="M65" s="282"/>
      <c r="N65" s="302"/>
      <c r="O65" s="303"/>
      <c r="P65" s="289"/>
      <c r="Q65" s="289"/>
      <c r="R65" s="289"/>
      <c r="S65" s="289"/>
      <c r="T65" s="289"/>
      <c r="U65" s="289"/>
      <c r="V65" s="300"/>
      <c r="W65" s="300"/>
      <c r="X65" s="300"/>
      <c r="Y65" s="300"/>
      <c r="Z65" s="300"/>
      <c r="AA65" s="300"/>
      <c r="AB65" s="294">
        <v>19</v>
      </c>
      <c r="AC65" s="294"/>
      <c r="AD65" s="295"/>
      <c r="AE65" s="295"/>
      <c r="AF65" s="295"/>
      <c r="AG65" s="295"/>
      <c r="AH65" s="295"/>
      <c r="AI65" s="295"/>
      <c r="AJ65" s="282"/>
      <c r="AK65" s="302"/>
      <c r="AL65" s="303"/>
      <c r="AM65" s="289"/>
      <c r="AN65" s="289"/>
      <c r="AO65" s="289"/>
      <c r="AP65" s="289"/>
      <c r="AQ65" s="289"/>
      <c r="AR65" s="289"/>
    </row>
    <row r="66" spans="1:44">
      <c r="A66" s="300"/>
      <c r="B66" s="300"/>
      <c r="C66" s="300"/>
      <c r="D66" s="300"/>
      <c r="E66" s="300"/>
      <c r="F66" s="283"/>
      <c r="G66" s="283"/>
      <c r="H66" s="310"/>
      <c r="I66" s="310"/>
      <c r="J66" s="310"/>
      <c r="K66" s="310"/>
      <c r="L66" s="310"/>
      <c r="M66" s="284"/>
      <c r="N66" s="304"/>
      <c r="O66" s="305"/>
      <c r="P66" s="289"/>
      <c r="Q66" s="289"/>
      <c r="R66" s="289"/>
      <c r="S66" s="289"/>
      <c r="T66" s="289"/>
      <c r="U66" s="289"/>
      <c r="V66" s="300"/>
      <c r="W66" s="300"/>
      <c r="X66" s="300"/>
      <c r="Y66" s="300"/>
      <c r="Z66" s="300"/>
      <c r="AA66" s="300"/>
      <c r="AB66" s="283"/>
      <c r="AC66" s="283"/>
      <c r="AD66" s="310"/>
      <c r="AE66" s="310"/>
      <c r="AF66" s="310"/>
      <c r="AG66" s="310"/>
      <c r="AH66" s="310"/>
      <c r="AI66" s="310"/>
      <c r="AJ66" s="284"/>
      <c r="AK66" s="304"/>
      <c r="AL66" s="305"/>
      <c r="AM66" s="289"/>
      <c r="AN66" s="289"/>
      <c r="AO66" s="289"/>
      <c r="AP66" s="289"/>
      <c r="AQ66" s="289"/>
      <c r="AR66" s="289"/>
    </row>
    <row r="67" spans="1:44">
      <c r="A67" s="300"/>
      <c r="B67" s="300"/>
      <c r="C67" s="300"/>
      <c r="D67" s="300"/>
      <c r="E67" s="300"/>
      <c r="F67" s="294">
        <v>20</v>
      </c>
      <c r="G67" s="294"/>
      <c r="H67" s="295"/>
      <c r="I67" s="295"/>
      <c r="J67" s="295"/>
      <c r="K67" s="295"/>
      <c r="L67" s="295"/>
      <c r="M67" s="282"/>
      <c r="N67" s="302"/>
      <c r="O67" s="303"/>
      <c r="P67" s="289"/>
      <c r="Q67" s="289"/>
      <c r="R67" s="289"/>
      <c r="S67" s="289"/>
      <c r="T67" s="289"/>
      <c r="U67" s="289"/>
      <c r="V67" s="300"/>
      <c r="W67" s="300"/>
      <c r="X67" s="300"/>
      <c r="Y67" s="300"/>
      <c r="Z67" s="300"/>
      <c r="AA67" s="300"/>
      <c r="AB67" s="294">
        <v>20</v>
      </c>
      <c r="AC67" s="294"/>
      <c r="AD67" s="295"/>
      <c r="AE67" s="295"/>
      <c r="AF67" s="295"/>
      <c r="AG67" s="295"/>
      <c r="AH67" s="295"/>
      <c r="AI67" s="295"/>
      <c r="AJ67" s="282"/>
      <c r="AK67" s="302"/>
      <c r="AL67" s="303"/>
      <c r="AM67" s="289"/>
      <c r="AN67" s="289"/>
      <c r="AO67" s="289"/>
      <c r="AP67" s="289"/>
      <c r="AQ67" s="289"/>
      <c r="AR67" s="289"/>
    </row>
    <row r="68" spans="1:44">
      <c r="A68" s="300"/>
      <c r="B68" s="300"/>
      <c r="C68" s="300"/>
      <c r="D68" s="300"/>
      <c r="E68" s="300"/>
      <c r="F68" s="296"/>
      <c r="G68" s="296"/>
      <c r="H68" s="301"/>
      <c r="I68" s="301"/>
      <c r="J68" s="301"/>
      <c r="K68" s="301"/>
      <c r="L68" s="301"/>
      <c r="M68" s="297"/>
      <c r="N68" s="323"/>
      <c r="O68" s="324"/>
      <c r="P68" s="325"/>
      <c r="Q68" s="325"/>
      <c r="R68" s="325"/>
      <c r="S68" s="325"/>
      <c r="T68" s="325"/>
      <c r="U68" s="325"/>
      <c r="V68" s="300"/>
      <c r="W68" s="300"/>
      <c r="X68" s="300"/>
      <c r="Y68" s="300"/>
      <c r="Z68" s="300"/>
      <c r="AA68" s="300"/>
      <c r="AB68" s="296"/>
      <c r="AC68" s="296"/>
      <c r="AD68" s="301"/>
      <c r="AE68" s="301"/>
      <c r="AF68" s="301"/>
      <c r="AG68" s="301"/>
      <c r="AH68" s="301"/>
      <c r="AI68" s="301"/>
      <c r="AJ68" s="297"/>
      <c r="AK68" s="323"/>
      <c r="AL68" s="324"/>
      <c r="AM68" s="325"/>
      <c r="AN68" s="325"/>
      <c r="AO68" s="325"/>
      <c r="AP68" s="325"/>
      <c r="AQ68" s="325"/>
      <c r="AR68" s="325"/>
    </row>
    <row r="69" spans="1:44">
      <c r="A69" s="300"/>
      <c r="B69" s="300"/>
      <c r="C69" s="300"/>
      <c r="D69" s="300"/>
      <c r="E69" s="300"/>
      <c r="F69" s="345" t="s">
        <v>282</v>
      </c>
      <c r="G69" s="345"/>
      <c r="H69" s="345"/>
      <c r="I69" s="345"/>
      <c r="J69" s="345"/>
      <c r="K69" s="345"/>
      <c r="L69" s="345"/>
      <c r="M69" s="345"/>
      <c r="N69" s="345"/>
      <c r="O69" s="345"/>
      <c r="P69" s="346">
        <f>COUNTIF(P29:Q68,"○")</f>
        <v>0</v>
      </c>
      <c r="Q69" s="347"/>
      <c r="R69" s="346">
        <f t="shared" ref="R69" si="0">COUNTIF(R29:S68,"○")</f>
        <v>0</v>
      </c>
      <c r="S69" s="347"/>
      <c r="T69" s="346">
        <f t="shared" ref="T69:U69" si="1">COUNTIF(T29:U68,"○")</f>
        <v>0</v>
      </c>
      <c r="U69" s="347"/>
      <c r="V69" s="300"/>
      <c r="W69" s="300"/>
      <c r="X69" s="300"/>
      <c r="Y69" s="300"/>
      <c r="Z69" s="300"/>
      <c r="AA69" s="300"/>
      <c r="AB69" s="345" t="s">
        <v>282</v>
      </c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6">
        <f>COUNTIF(AM29:AN68,"○")</f>
        <v>0</v>
      </c>
      <c r="AN69" s="347"/>
      <c r="AO69" s="346">
        <f t="shared" ref="AO69" si="2">COUNTIF(AO29:AP68,"○")</f>
        <v>0</v>
      </c>
      <c r="AP69" s="347"/>
      <c r="AQ69" s="346">
        <f t="shared" ref="AQ69" si="3">COUNTIF(AQ29:AR68,"○")</f>
        <v>0</v>
      </c>
      <c r="AR69" s="347"/>
    </row>
    <row r="70" spans="1:44">
      <c r="A70" s="300"/>
      <c r="B70" s="300"/>
      <c r="C70" s="300"/>
      <c r="D70" s="300"/>
      <c r="E70" s="300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8"/>
      <c r="Q70" s="349"/>
      <c r="R70" s="348"/>
      <c r="S70" s="349"/>
      <c r="T70" s="348"/>
      <c r="U70" s="349"/>
      <c r="V70" s="300"/>
      <c r="W70" s="300"/>
      <c r="X70" s="300"/>
      <c r="Y70" s="300"/>
      <c r="Z70" s="300"/>
      <c r="AA70" s="300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8"/>
      <c r="AN70" s="349"/>
      <c r="AO70" s="348"/>
      <c r="AP70" s="349"/>
      <c r="AQ70" s="348"/>
      <c r="AR70" s="349"/>
    </row>
  </sheetData>
  <sheetProtection selectLockedCells="1"/>
  <mergeCells count="304">
    <mergeCell ref="AM69:AN70"/>
    <mergeCell ref="AO69:AP70"/>
    <mergeCell ref="AQ69:AR70"/>
    <mergeCell ref="AB4:AR6"/>
    <mergeCell ref="A1:AR3"/>
    <mergeCell ref="A7:D9"/>
    <mergeCell ref="AE7:AR9"/>
    <mergeCell ref="AE10:AR12"/>
    <mergeCell ref="Y10:AD12"/>
    <mergeCell ref="E7:X9"/>
    <mergeCell ref="Y7:AD9"/>
    <mergeCell ref="AK65:AL66"/>
    <mergeCell ref="AM65:AN66"/>
    <mergeCell ref="AO65:AP66"/>
    <mergeCell ref="AQ65:AR66"/>
    <mergeCell ref="AB67:AB68"/>
    <mergeCell ref="AC67:AJ68"/>
    <mergeCell ref="AK67:AL68"/>
    <mergeCell ref="AM67:AN68"/>
    <mergeCell ref="AO67:AP68"/>
    <mergeCell ref="AQ67:AR68"/>
    <mergeCell ref="AK61:AL62"/>
    <mergeCell ref="AM61:AN62"/>
    <mergeCell ref="AO61:AP62"/>
    <mergeCell ref="AQ61:AR62"/>
    <mergeCell ref="AB63:AB64"/>
    <mergeCell ref="AC63:AJ64"/>
    <mergeCell ref="AK63:AL64"/>
    <mergeCell ref="AM63:AN64"/>
    <mergeCell ref="AO63:AP64"/>
    <mergeCell ref="AQ63:AR64"/>
    <mergeCell ref="AK57:AL58"/>
    <mergeCell ref="AM57:AN58"/>
    <mergeCell ref="AO57:AP58"/>
    <mergeCell ref="AQ57:AR58"/>
    <mergeCell ref="AB59:AB60"/>
    <mergeCell ref="AC59:AJ60"/>
    <mergeCell ref="AK59:AL60"/>
    <mergeCell ref="AM59:AN60"/>
    <mergeCell ref="AO59:AP60"/>
    <mergeCell ref="AQ59:AR60"/>
    <mergeCell ref="AK53:AL54"/>
    <mergeCell ref="AM53:AN54"/>
    <mergeCell ref="AO53:AP54"/>
    <mergeCell ref="AQ53:AR54"/>
    <mergeCell ref="AB55:AB56"/>
    <mergeCell ref="AC55:AJ56"/>
    <mergeCell ref="AK55:AL56"/>
    <mergeCell ref="AM55:AN56"/>
    <mergeCell ref="AO55:AP56"/>
    <mergeCell ref="AQ55:AR56"/>
    <mergeCell ref="AK49:AL50"/>
    <mergeCell ref="AM49:AN50"/>
    <mergeCell ref="AO49:AP50"/>
    <mergeCell ref="AQ49:AR50"/>
    <mergeCell ref="AB51:AB52"/>
    <mergeCell ref="AC51:AJ52"/>
    <mergeCell ref="AK51:AL52"/>
    <mergeCell ref="AM51:AN52"/>
    <mergeCell ref="AO51:AP52"/>
    <mergeCell ref="AQ51:AR52"/>
    <mergeCell ref="N67:O68"/>
    <mergeCell ref="P67:Q68"/>
    <mergeCell ref="R67:S68"/>
    <mergeCell ref="T67:U68"/>
    <mergeCell ref="P69:Q70"/>
    <mergeCell ref="R69:S70"/>
    <mergeCell ref="T69:U70"/>
    <mergeCell ref="AB49:AB50"/>
    <mergeCell ref="AC49:AJ50"/>
    <mergeCell ref="AB53:AB54"/>
    <mergeCell ref="AC53:AJ54"/>
    <mergeCell ref="AB57:AB58"/>
    <mergeCell ref="AC57:AJ58"/>
    <mergeCell ref="AB61:AB62"/>
    <mergeCell ref="AC61:AJ62"/>
    <mergeCell ref="AB65:AB66"/>
    <mergeCell ref="AC65:AJ66"/>
    <mergeCell ref="AB69:AL70"/>
    <mergeCell ref="P63:Q64"/>
    <mergeCell ref="R63:S64"/>
    <mergeCell ref="T63:U64"/>
    <mergeCell ref="F65:F66"/>
    <mergeCell ref="G65:M66"/>
    <mergeCell ref="N65:O66"/>
    <mergeCell ref="P65:Q66"/>
    <mergeCell ref="R65:S66"/>
    <mergeCell ref="T65:U66"/>
    <mergeCell ref="P59:Q60"/>
    <mergeCell ref="R59:S60"/>
    <mergeCell ref="T59:U60"/>
    <mergeCell ref="F61:F62"/>
    <mergeCell ref="G61:M62"/>
    <mergeCell ref="N61:O62"/>
    <mergeCell ref="P61:Q62"/>
    <mergeCell ref="R61:S62"/>
    <mergeCell ref="T61:U62"/>
    <mergeCell ref="P55:Q56"/>
    <mergeCell ref="R55:S56"/>
    <mergeCell ref="T55:U56"/>
    <mergeCell ref="F57:F58"/>
    <mergeCell ref="G57:M58"/>
    <mergeCell ref="N57:O58"/>
    <mergeCell ref="P57:Q58"/>
    <mergeCell ref="R57:S58"/>
    <mergeCell ref="T57:U58"/>
    <mergeCell ref="R49:S50"/>
    <mergeCell ref="T49:U50"/>
    <mergeCell ref="F51:F52"/>
    <mergeCell ref="G51:M52"/>
    <mergeCell ref="N51:O52"/>
    <mergeCell ref="P51:Q52"/>
    <mergeCell ref="R51:S52"/>
    <mergeCell ref="T51:U52"/>
    <mergeCell ref="F53:F54"/>
    <mergeCell ref="G53:M54"/>
    <mergeCell ref="N53:O54"/>
    <mergeCell ref="P53:Q54"/>
    <mergeCell ref="R53:S54"/>
    <mergeCell ref="T53:U54"/>
    <mergeCell ref="F29:F30"/>
    <mergeCell ref="G27:M28"/>
    <mergeCell ref="F27:F28"/>
    <mergeCell ref="C27:E34"/>
    <mergeCell ref="A27:B34"/>
    <mergeCell ref="F49:F50"/>
    <mergeCell ref="G49:M50"/>
    <mergeCell ref="N49:O50"/>
    <mergeCell ref="P49:Q50"/>
    <mergeCell ref="AO43:AP44"/>
    <mergeCell ref="AQ43:AR44"/>
    <mergeCell ref="AB45:AB46"/>
    <mergeCell ref="AC45:AJ46"/>
    <mergeCell ref="AK45:AL46"/>
    <mergeCell ref="AM45:AN46"/>
    <mergeCell ref="AO45:AP46"/>
    <mergeCell ref="AQ45:AR46"/>
    <mergeCell ref="AB47:AB48"/>
    <mergeCell ref="AC47:AJ48"/>
    <mergeCell ref="AK47:AL48"/>
    <mergeCell ref="AM47:AN48"/>
    <mergeCell ref="AO47:AP48"/>
    <mergeCell ref="AQ47:AR48"/>
    <mergeCell ref="AO37:AP38"/>
    <mergeCell ref="AQ37:AR38"/>
    <mergeCell ref="AB39:AB40"/>
    <mergeCell ref="AC39:AJ40"/>
    <mergeCell ref="AK39:AL40"/>
    <mergeCell ref="AM39:AN40"/>
    <mergeCell ref="AO39:AP40"/>
    <mergeCell ref="AQ39:AR40"/>
    <mergeCell ref="AB41:AB42"/>
    <mergeCell ref="AC41:AJ42"/>
    <mergeCell ref="AK41:AL42"/>
    <mergeCell ref="AM41:AN42"/>
    <mergeCell ref="AO41:AP42"/>
    <mergeCell ref="AQ41:AR42"/>
    <mergeCell ref="AO31:AP32"/>
    <mergeCell ref="AQ31:AR32"/>
    <mergeCell ref="AB33:AB34"/>
    <mergeCell ref="AC33:AJ34"/>
    <mergeCell ref="AK33:AL34"/>
    <mergeCell ref="AM33:AN34"/>
    <mergeCell ref="AO33:AP34"/>
    <mergeCell ref="AQ33:AR34"/>
    <mergeCell ref="AB35:AB36"/>
    <mergeCell ref="AC35:AJ36"/>
    <mergeCell ref="AK35:AL36"/>
    <mergeCell ref="AM35:AN36"/>
    <mergeCell ref="AO35:AP36"/>
    <mergeCell ref="AQ35:AR36"/>
    <mergeCell ref="N47:O48"/>
    <mergeCell ref="P47:Q48"/>
    <mergeCell ref="R47:S48"/>
    <mergeCell ref="T47:U48"/>
    <mergeCell ref="A25:U26"/>
    <mergeCell ref="W25:AR26"/>
    <mergeCell ref="W27:X34"/>
    <mergeCell ref="Y27:AA34"/>
    <mergeCell ref="AB27:AB28"/>
    <mergeCell ref="AC27:AJ28"/>
    <mergeCell ref="AK27:AL28"/>
    <mergeCell ref="AM27:AN28"/>
    <mergeCell ref="AO27:AP28"/>
    <mergeCell ref="AQ27:AR28"/>
    <mergeCell ref="AB29:AB30"/>
    <mergeCell ref="AC29:AJ30"/>
    <mergeCell ref="AK29:AL30"/>
    <mergeCell ref="AM29:AN30"/>
    <mergeCell ref="AO29:AP30"/>
    <mergeCell ref="AQ29:AR30"/>
    <mergeCell ref="AB31:AB32"/>
    <mergeCell ref="AC31:AJ32"/>
    <mergeCell ref="AK31:AL32"/>
    <mergeCell ref="AM31:AN32"/>
    <mergeCell ref="N43:O44"/>
    <mergeCell ref="P43:Q44"/>
    <mergeCell ref="R43:S44"/>
    <mergeCell ref="T43:U44"/>
    <mergeCell ref="G45:M46"/>
    <mergeCell ref="N45:O46"/>
    <mergeCell ref="P45:Q46"/>
    <mergeCell ref="R45:S46"/>
    <mergeCell ref="T45:U46"/>
    <mergeCell ref="F41:F42"/>
    <mergeCell ref="F43:F44"/>
    <mergeCell ref="F45:F46"/>
    <mergeCell ref="F47:F48"/>
    <mergeCell ref="G35:M36"/>
    <mergeCell ref="N35:O36"/>
    <mergeCell ref="P35:Q36"/>
    <mergeCell ref="R35:S36"/>
    <mergeCell ref="T35:U36"/>
    <mergeCell ref="G37:M38"/>
    <mergeCell ref="N37:O38"/>
    <mergeCell ref="P37:Q38"/>
    <mergeCell ref="R37:S38"/>
    <mergeCell ref="T37:U38"/>
    <mergeCell ref="G39:M40"/>
    <mergeCell ref="N39:O40"/>
    <mergeCell ref="P39:Q40"/>
    <mergeCell ref="R39:S40"/>
    <mergeCell ref="T39:U40"/>
    <mergeCell ref="G41:M42"/>
    <mergeCell ref="N41:O42"/>
    <mergeCell ref="P41:Q42"/>
    <mergeCell ref="R41:S42"/>
    <mergeCell ref="T41:U42"/>
    <mergeCell ref="G29:M30"/>
    <mergeCell ref="G31:M32"/>
    <mergeCell ref="G33:M34"/>
    <mergeCell ref="N27:O28"/>
    <mergeCell ref="N29:O30"/>
    <mergeCell ref="P27:Q28"/>
    <mergeCell ref="R27:S28"/>
    <mergeCell ref="T27:U28"/>
    <mergeCell ref="P29:Q30"/>
    <mergeCell ref="R29:S30"/>
    <mergeCell ref="T29:U30"/>
    <mergeCell ref="P31:Q32"/>
    <mergeCell ref="R31:S32"/>
    <mergeCell ref="T31:U32"/>
    <mergeCell ref="P33:Q34"/>
    <mergeCell ref="R33:S34"/>
    <mergeCell ref="T33:U34"/>
    <mergeCell ref="N31:O32"/>
    <mergeCell ref="N33:O34"/>
    <mergeCell ref="L18:P19"/>
    <mergeCell ref="L20:P21"/>
    <mergeCell ref="L22:P23"/>
    <mergeCell ref="Q18:V19"/>
    <mergeCell ref="Q20:V21"/>
    <mergeCell ref="Q22:V23"/>
    <mergeCell ref="W18:AB19"/>
    <mergeCell ref="W20:AB21"/>
    <mergeCell ref="W22:AB23"/>
    <mergeCell ref="A4:AA6"/>
    <mergeCell ref="W16:AB17"/>
    <mergeCell ref="Q16:V17"/>
    <mergeCell ref="A16:K17"/>
    <mergeCell ref="A14:AH15"/>
    <mergeCell ref="A18:K19"/>
    <mergeCell ref="A20:K21"/>
    <mergeCell ref="A22:K23"/>
    <mergeCell ref="L16:P17"/>
    <mergeCell ref="AC16:AD17"/>
    <mergeCell ref="AB43:AB44"/>
    <mergeCell ref="AC43:AJ44"/>
    <mergeCell ref="AK43:AL44"/>
    <mergeCell ref="AM43:AN44"/>
    <mergeCell ref="AB37:AB38"/>
    <mergeCell ref="AC37:AJ38"/>
    <mergeCell ref="AK37:AL38"/>
    <mergeCell ref="AM37:AN38"/>
    <mergeCell ref="G43:M44"/>
    <mergeCell ref="G47:M48"/>
    <mergeCell ref="F69:O70"/>
    <mergeCell ref="F55:F56"/>
    <mergeCell ref="G55:M56"/>
    <mergeCell ref="N55:O56"/>
    <mergeCell ref="F59:F60"/>
    <mergeCell ref="G59:M60"/>
    <mergeCell ref="N59:O60"/>
    <mergeCell ref="F63:F64"/>
    <mergeCell ref="G63:M64"/>
    <mergeCell ref="N63:O64"/>
    <mergeCell ref="F67:F68"/>
    <mergeCell ref="G67:M68"/>
    <mergeCell ref="F35:F36"/>
    <mergeCell ref="F37:F38"/>
    <mergeCell ref="F39:F40"/>
    <mergeCell ref="F33:F34"/>
    <mergeCell ref="F31:F32"/>
    <mergeCell ref="AC18:AD19"/>
    <mergeCell ref="AE18:AF19"/>
    <mergeCell ref="AG18:AH19"/>
    <mergeCell ref="AC20:AD21"/>
    <mergeCell ref="AE20:AF21"/>
    <mergeCell ref="AG20:AH21"/>
    <mergeCell ref="AC22:AD23"/>
    <mergeCell ref="AE22:AF23"/>
    <mergeCell ref="AG22:AH23"/>
    <mergeCell ref="AE16:AF17"/>
    <mergeCell ref="AG16:AH17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ignoredErrors>
    <ignoredError sqref="C27 Y2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DA5FAA5-24BB-453D-A82F-C8E706F36670}">
          <x14:formula1>
            <xm:f>初期設定!$E$5:$E$28</xm:f>
          </x14:formula1>
          <xm:sqref>E7</xm:sqref>
        </x14:dataValidation>
        <x14:dataValidation type="list" allowBlank="1" showInputMessage="1" showErrorMessage="1" xr:uid="{1B324CE8-A234-4E5A-8918-F23D0EDA59B6}">
          <x14:formula1>
            <xm:f>初期設定!$J$4:$J$28</xm:f>
          </x14:formula1>
          <xm:sqref>Q18 Q20 Q22 W18 W20 W22</xm:sqref>
        </x14:dataValidation>
        <x14:dataValidation type="list" allowBlank="1" showInputMessage="1" showErrorMessage="1" xr:uid="{E6861A29-53BB-46AA-B8FA-1BF1601C85A7}">
          <x14:formula1>
            <xm:f>初期設定!$D$4:$D$6</xm:f>
          </x14:formula1>
          <xm:sqref>AC18:AH23 P29:U68 AM29:AR68</xm:sqref>
        </x14:dataValidation>
        <x14:dataValidation type="list" allowBlank="1" showInputMessage="1" showErrorMessage="1" xr:uid="{E53B5D87-8EC9-4106-AE7E-C445BEA2590E}">
          <x14:formula1>
            <xm:f>初期設定!$K$6:$K$10</xm:f>
          </x14:formula1>
          <xm:sqref>L18:P23</xm:sqref>
        </x14:dataValidation>
        <x14:dataValidation type="list" allowBlank="1" showInputMessage="1" showErrorMessage="1" xr:uid="{F8F2A22C-7C9D-4F9C-9C13-004C94BB8DE5}">
          <x14:formula1>
            <xm:f>初期設定!$A$4:$A$6</xm:f>
          </x14:formula1>
          <xm:sqref>N29:O30 AK29:AL30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>
    <tabColor theme="1"/>
  </sheetPr>
  <dimension ref="A1:AZ65537"/>
  <sheetViews>
    <sheetView zoomScaleNormal="100" zoomScaleSheetLayoutView="85" workbookViewId="0">
      <selection activeCell="B2" sqref="B2"/>
    </sheetView>
  </sheetViews>
  <sheetFormatPr defaultColWidth="0" defaultRowHeight="0" customHeight="1" zeroHeight="1"/>
  <cols>
    <col min="1" max="2" width="3.77734375" style="16" bestFit="1" customWidth="1"/>
    <col min="3" max="3" width="4.33203125" style="16" bestFit="1" customWidth="1"/>
    <col min="4" max="4" width="7" style="16" bestFit="1" customWidth="1"/>
    <col min="5" max="5" width="7.88671875" style="33" bestFit="1" customWidth="1"/>
    <col min="6" max="6" width="5.21875" style="33" customWidth="1"/>
    <col min="7" max="7" width="7" style="33" customWidth="1"/>
    <col min="8" max="8" width="7.88671875" style="16" customWidth="1"/>
    <col min="9" max="9" width="4" style="16" customWidth="1"/>
    <col min="10" max="10" width="10.88671875" style="16" customWidth="1"/>
    <col min="11" max="11" width="6.88671875" style="16" bestFit="1" customWidth="1"/>
    <col min="12" max="12" width="10.88671875" style="16" customWidth="1"/>
    <col min="13" max="13" width="6.88671875" style="16" bestFit="1" customWidth="1"/>
    <col min="14" max="14" width="10.88671875" style="16" customWidth="1"/>
    <col min="15" max="15" width="6.88671875" style="16" bestFit="1" customWidth="1"/>
    <col min="16" max="19" width="5.44140625" style="16" customWidth="1"/>
    <col min="20" max="20" width="18.77734375" style="16" customWidth="1"/>
    <col min="21" max="21" width="2.44140625" style="16" hidden="1" customWidth="1"/>
    <col min="22" max="45" width="2.44140625" hidden="1" customWidth="1"/>
    <col min="46" max="46" width="2.109375" style="16" hidden="1" customWidth="1"/>
    <col min="47" max="47" width="3.21875" style="16" hidden="1" customWidth="1"/>
    <col min="48" max="49" width="9" style="16" hidden="1" customWidth="1"/>
    <col min="50" max="50" width="7.21875" style="16" hidden="1" customWidth="1"/>
    <col min="51" max="16384" width="9" style="16" hidden="1"/>
  </cols>
  <sheetData>
    <row r="1" spans="1:52" ht="13.2">
      <c r="A1" s="69" t="s">
        <v>169</v>
      </c>
      <c r="B1" s="70" t="s">
        <v>170</v>
      </c>
      <c r="C1" s="70" t="s">
        <v>171</v>
      </c>
      <c r="D1" s="70" t="s">
        <v>172</v>
      </c>
      <c r="E1" s="71" t="s">
        <v>173</v>
      </c>
      <c r="F1" s="71" t="s">
        <v>174</v>
      </c>
      <c r="G1" s="71" t="s">
        <v>175</v>
      </c>
      <c r="H1" s="70" t="s">
        <v>176</v>
      </c>
      <c r="I1" s="70" t="s">
        <v>177</v>
      </c>
      <c r="J1" s="70" t="s">
        <v>139</v>
      </c>
      <c r="K1" s="70" t="s">
        <v>178</v>
      </c>
      <c r="L1" s="70" t="s">
        <v>140</v>
      </c>
      <c r="M1" s="70" t="s">
        <v>178</v>
      </c>
      <c r="N1" s="70" t="s">
        <v>141</v>
      </c>
      <c r="O1" s="70" t="s">
        <v>178</v>
      </c>
      <c r="P1" s="70" t="s">
        <v>187</v>
      </c>
      <c r="Q1" s="72" t="s">
        <v>179</v>
      </c>
      <c r="R1" s="72" t="s">
        <v>180</v>
      </c>
      <c r="S1" s="73" t="s">
        <v>179</v>
      </c>
      <c r="T1" s="73" t="s">
        <v>203</v>
      </c>
      <c r="V1" s="271" t="s">
        <v>142</v>
      </c>
      <c r="W1" s="271"/>
      <c r="X1" s="271"/>
      <c r="Y1" s="271"/>
      <c r="Z1" s="271"/>
      <c r="AA1" s="271"/>
      <c r="AB1" s="271"/>
      <c r="AC1" s="271"/>
      <c r="AD1" s="271" t="s">
        <v>150</v>
      </c>
      <c r="AE1" s="271"/>
      <c r="AF1" s="271"/>
      <c r="AG1" s="271"/>
      <c r="AH1" s="271"/>
      <c r="AI1" s="271"/>
      <c r="AJ1" s="271"/>
      <c r="AK1" s="271"/>
      <c r="AL1" s="271" t="s">
        <v>151</v>
      </c>
      <c r="AM1" s="271"/>
      <c r="AN1" s="271"/>
      <c r="AO1" s="271"/>
      <c r="AP1" s="271"/>
      <c r="AQ1" s="271"/>
      <c r="AR1" s="271"/>
      <c r="AS1" s="271"/>
    </row>
    <row r="2" spans="1:52" ht="9.9" customHeight="1">
      <c r="A2" s="17">
        <v>1</v>
      </c>
      <c r="B2" s="18" t="str">
        <f>IF(C2="","","男")</f>
        <v/>
      </c>
      <c r="C2" s="18" t="str">
        <f>IF(選手データ入力!D6="","",選手データ入力!D6)</f>
        <v/>
      </c>
      <c r="D2" s="18" t="str">
        <f>IF(選手データ入力!E6="","",選手データ入力!E6)</f>
        <v/>
      </c>
      <c r="E2" s="18" t="str">
        <f>IF(選手データ入力!H6="","",LEFT(選手データ入力!H6,2))</f>
        <v/>
      </c>
      <c r="F2" s="18" t="str">
        <f>IF(選手データ入力!F6="","",選手データ入力!F6)</f>
        <v/>
      </c>
      <c r="G2" s="18" t="str">
        <f>IF(C2="","","オホーツク")</f>
        <v/>
      </c>
      <c r="H2" s="18" t="str">
        <f>IF(C2="","",基本入力!B11)</f>
        <v/>
      </c>
      <c r="I2" s="18" t="str">
        <f>IF(選手データ入力!G6="","",選手データ入力!G6)</f>
        <v/>
      </c>
      <c r="J2" s="18" t="str">
        <f>IF(選手データ入力!I6="","",選手データ入力!I6)</f>
        <v/>
      </c>
      <c r="K2" s="18" t="str">
        <f>CONCATENATE(V2,W2,X2,Y2,Z2,AA2,AB2,AC2)</f>
        <v/>
      </c>
      <c r="L2" s="18" t="str">
        <f>IF(選手データ入力!J6="","",選手データ入力!J6)</f>
        <v/>
      </c>
      <c r="M2" s="18" t="str">
        <f>CONCATENATE(AD2,AE2,AF2,AG2,AH2,AI2,AJ2,AK2)</f>
        <v/>
      </c>
      <c r="N2" s="18" t="str">
        <f>IF(選手データ入力!K6="","",選手データ入力!K6)</f>
        <v/>
      </c>
      <c r="O2" s="18" t="str">
        <f>CONCATENATE(AL2,AM2,AN2,AO2,AP2,AQ2,AR2,AS2)</f>
        <v/>
      </c>
      <c r="P2" s="18" t="str">
        <f>IF(選手データ入力!L6="","",$AX$3)</f>
        <v/>
      </c>
      <c r="Q2" s="18" t="str">
        <f>IF(P2="","",$AY$3)</f>
        <v/>
      </c>
      <c r="R2" s="18" t="str">
        <f>IF(選手データ入力!M6="","",$AX$5)</f>
        <v/>
      </c>
      <c r="S2" s="18" t="str">
        <f>IF(R2="","",$AY$5)</f>
        <v/>
      </c>
      <c r="T2" s="19">
        <f>基本入力!$B$4</f>
        <v>0</v>
      </c>
      <c r="U2" s="20"/>
      <c r="V2" s="21" t="str">
        <f>IF(選手データ入力!N6="","",選手データ入力!N6)</f>
        <v/>
      </c>
      <c r="W2" s="22" t="str">
        <f>IF(選手データ入力!O6="","",選手データ入力!O6)</f>
        <v/>
      </c>
      <c r="X2" s="22" t="str">
        <f>IF(ISERROR(VLOOKUP(IF(選手データ入力!O6="","",選手データ入力!P6),$AU$2:$AV$5,2,0)),"",VLOOKUP(IF(選手データ入力!O6="","",選手データ入力!P6),$AU$2:$AV$5,2,0))</f>
        <v/>
      </c>
      <c r="Y2" s="22" t="str">
        <f>IF(選手データ入力!Q6="","",選手データ入力!Q6)</f>
        <v/>
      </c>
      <c r="Z2" s="22" t="str">
        <f>IF(選手データ入力!R6="","",選手データ入力!R6)</f>
        <v/>
      </c>
      <c r="AA2" s="22" t="str">
        <f>IF(ISERROR(VLOOKUP(選手データ入力!S6,$AU$2:$AV$5,2,0)),"",VLOOKUP(選手データ入力!S6,$AU$2:$AV$5,2,0))</f>
        <v/>
      </c>
      <c r="AB2" s="22" t="str">
        <f>IF(選手データ入力!T6="","",選手データ入力!T6)</f>
        <v/>
      </c>
      <c r="AC2" s="23" t="str">
        <f>IF(選手データ入力!U6="","",選手データ入力!U6)</f>
        <v/>
      </c>
      <c r="AD2" s="21" t="str">
        <f>IF(選手データ入力!V6="","",選手データ入力!V6)</f>
        <v/>
      </c>
      <c r="AE2" s="22" t="str">
        <f>IF(選手データ入力!W6="","",選手データ入力!W6)</f>
        <v/>
      </c>
      <c r="AF2" s="22" t="str">
        <f>IF(ISERROR(VLOOKUP(IF(選手データ入力!W6="","",選手データ入力!X6),$AU$2:$AV$5,2,0)),"",VLOOKUP(IF(選手データ入力!W6="","",選手データ入力!X6),$AU$2:$AV$5,2,0))</f>
        <v/>
      </c>
      <c r="AG2" s="22" t="str">
        <f>IF(選手データ入力!Y6="","",選手データ入力!Y6)</f>
        <v/>
      </c>
      <c r="AH2" s="22" t="str">
        <f>IF(選手データ入力!Z6="","",選手データ入力!Z6)</f>
        <v/>
      </c>
      <c r="AI2" s="22" t="str">
        <f>IF(ISERROR(VLOOKUP(選手データ入力!AA6,$AU$2:$AV$5,2,0)),"",VLOOKUP(選手データ入力!AA6,$AU$2:$AV$5,2,0))</f>
        <v/>
      </c>
      <c r="AJ2" s="22" t="str">
        <f>IF(選手データ入力!AB6="","",選手データ入力!AB6)</f>
        <v/>
      </c>
      <c r="AK2" s="23" t="str">
        <f>IF(選手データ入力!AC6="","",選手データ入力!AC6)</f>
        <v/>
      </c>
      <c r="AL2" s="21" t="str">
        <f>IF(選手データ入力!AD6="","",選手データ入力!AD6)</f>
        <v/>
      </c>
      <c r="AM2" s="22" t="str">
        <f>IF(選手データ入力!AE6="","",選手データ入力!AE6)</f>
        <v/>
      </c>
      <c r="AN2" s="22" t="str">
        <f>IF(ISERROR(VLOOKUP(IF(選手データ入力!AE6="","",選手データ入力!AF6),$AU$2:$AV$5,2,0)),"",VLOOKUP(IF(選手データ入力!AE6="","",選手データ入力!AF6),$AU$2:$AV$5,2,0))</f>
        <v/>
      </c>
      <c r="AO2" s="22" t="str">
        <f>IF(選手データ入力!AG6="","",選手データ入力!AG6)</f>
        <v/>
      </c>
      <c r="AP2" s="22" t="str">
        <f>IF(選手データ入力!AH6="","",選手データ入力!AH6)</f>
        <v/>
      </c>
      <c r="AQ2" s="22" t="str">
        <f>IF(ISERROR(VLOOKUP(選手データ入力!AI6,$AU$2:$AV$5,2,0)),"",VLOOKUP(選手データ入力!AI6,$AU$2:$AV$5,2,0))</f>
        <v/>
      </c>
      <c r="AR2" s="22" t="str">
        <f>IF(選手データ入力!AJ6="","",選手データ入力!AJ6)</f>
        <v/>
      </c>
      <c r="AS2" s="23" t="str">
        <f>IF(選手データ入力!AK6="","",選手データ入力!AK6)</f>
        <v/>
      </c>
      <c r="AU2" s="24" t="s">
        <v>153</v>
      </c>
      <c r="AV2" s="24" t="s">
        <v>181</v>
      </c>
      <c r="AX2" s="25" t="s">
        <v>182</v>
      </c>
      <c r="AY2" s="25"/>
    </row>
    <row r="3" spans="1:52" ht="9.9" customHeight="1">
      <c r="A3" s="17">
        <v>2</v>
      </c>
      <c r="B3" s="18" t="str">
        <f t="shared" ref="B3:B41" si="0">IF(C3="","","男")</f>
        <v/>
      </c>
      <c r="C3" s="18" t="str">
        <f>IF(選手データ入力!D7="","",選手データ入力!D7)</f>
        <v/>
      </c>
      <c r="D3" s="18" t="str">
        <f>IF(選手データ入力!E7="","",選手データ入力!E7)</f>
        <v/>
      </c>
      <c r="E3" s="18" t="str">
        <f>IF(選手データ入力!H7="","",LEFT(選手データ入力!H7,2))</f>
        <v/>
      </c>
      <c r="F3" s="18" t="str">
        <f>IF(選手データ入力!F7="","",選手データ入力!F7)</f>
        <v/>
      </c>
      <c r="G3" s="18" t="str">
        <f t="shared" ref="G3:G41" si="1">IF(C3="","","オホーツク")</f>
        <v/>
      </c>
      <c r="H3" s="18" t="str">
        <f>IF(C3="","",基本入力!B12)</f>
        <v/>
      </c>
      <c r="I3" s="18" t="str">
        <f>IF(選手データ入力!G7="","",選手データ入力!G7)</f>
        <v/>
      </c>
      <c r="J3" s="18" t="str">
        <f>IF(選手データ入力!I7="","",選手データ入力!I7)</f>
        <v/>
      </c>
      <c r="K3" s="18" t="str">
        <f t="shared" ref="K3:K41" si="2">CONCATENATE(V3,W3,X3,Y3,Z3,AA3,AB3,AC3)</f>
        <v/>
      </c>
      <c r="L3" s="18" t="str">
        <f>IF(選手データ入力!J7="","",選手データ入力!J7)</f>
        <v/>
      </c>
      <c r="M3" s="18" t="str">
        <f t="shared" ref="M3:M41" si="3">CONCATENATE(AD3,AE3,AF3,AG3,AH3,AI3,AJ3,AK3)</f>
        <v/>
      </c>
      <c r="N3" s="18" t="str">
        <f>IF(選手データ入力!K7="","",選手データ入力!K7)</f>
        <v/>
      </c>
      <c r="O3" s="18" t="str">
        <f t="shared" ref="O3:O41" si="4">CONCATENATE(AL3,AM3,AN3,AO3,AP3,AQ3,AR3,AS3)</f>
        <v/>
      </c>
      <c r="P3" s="18" t="str">
        <f>IF(選手データ入力!L7="","",$AX$3)</f>
        <v/>
      </c>
      <c r="Q3" s="18" t="str">
        <f t="shared" ref="Q3:Q41" si="5">IF(P3="","",$AY$3)</f>
        <v/>
      </c>
      <c r="R3" s="18" t="str">
        <f>IF(選手データ入力!M7="","",$AX$5)</f>
        <v/>
      </c>
      <c r="S3" s="18" t="str">
        <f t="shared" ref="S3:S41" si="6">IF(R3="","",$AY$5)</f>
        <v/>
      </c>
      <c r="T3" s="26"/>
      <c r="U3" s="27"/>
      <c r="V3" s="21" t="str">
        <f>IF(選手データ入力!N7="","",選手データ入力!N7)</f>
        <v/>
      </c>
      <c r="W3" s="22" t="str">
        <f>IF(選手データ入力!O7="","",選手データ入力!O7)</f>
        <v/>
      </c>
      <c r="X3" s="22" t="str">
        <f>IF(ISERROR(VLOOKUP(IF(選手データ入力!O7="","",選手データ入力!P7),$AU$2:$AV$5,2,0)),"",VLOOKUP(IF(選手データ入力!O7="","",選手データ入力!P7),$AU$2:$AV$5,2,0))</f>
        <v/>
      </c>
      <c r="Y3" s="22" t="str">
        <f>IF(選手データ入力!Q7="","",選手データ入力!Q7)</f>
        <v/>
      </c>
      <c r="Z3" s="22" t="str">
        <f>IF(選手データ入力!R7="","",選手データ入力!R7)</f>
        <v/>
      </c>
      <c r="AA3" s="22" t="str">
        <f>IF(ISERROR(VLOOKUP(選手データ入力!S7,$AU$2:$AV$5,2,0)),"",VLOOKUP(選手データ入力!S7,$AU$2:$AV$5,2,0))</f>
        <v/>
      </c>
      <c r="AB3" s="22" t="str">
        <f>IF(選手データ入力!T7="","",選手データ入力!T7)</f>
        <v/>
      </c>
      <c r="AC3" s="23" t="str">
        <f>IF(選手データ入力!U7="","",選手データ入力!U7)</f>
        <v/>
      </c>
      <c r="AD3" s="21" t="str">
        <f>IF(選手データ入力!V7="","",選手データ入力!V7)</f>
        <v/>
      </c>
      <c r="AE3" s="22" t="str">
        <f>IF(選手データ入力!W7="","",選手データ入力!W7)</f>
        <v/>
      </c>
      <c r="AF3" s="22" t="str">
        <f>IF(ISERROR(VLOOKUP(IF(選手データ入力!W7="","",選手データ入力!X7),$AU$2:$AV$5,2,0)),"",VLOOKUP(IF(選手データ入力!W7="","",選手データ入力!X7),$AU$2:$AV$5,2,0))</f>
        <v/>
      </c>
      <c r="AG3" s="22" t="str">
        <f>IF(選手データ入力!Y7="","",選手データ入力!Y7)</f>
        <v/>
      </c>
      <c r="AH3" s="22" t="str">
        <f>IF(選手データ入力!Z7="","",選手データ入力!Z7)</f>
        <v/>
      </c>
      <c r="AI3" s="22" t="str">
        <f>IF(ISERROR(VLOOKUP(選手データ入力!AA7,$AU$2:$AV$5,2,0)),"",VLOOKUP(選手データ入力!AA7,$AU$2:$AV$5,2,0))</f>
        <v/>
      </c>
      <c r="AJ3" s="22" t="str">
        <f>IF(選手データ入力!AB7="","",選手データ入力!AB7)</f>
        <v/>
      </c>
      <c r="AK3" s="23" t="str">
        <f>IF(選手データ入力!AC7="","",選手データ入力!AC7)</f>
        <v/>
      </c>
      <c r="AL3" s="21" t="str">
        <f>IF(選手データ入力!AD7="","",選手データ入力!AD7)</f>
        <v/>
      </c>
      <c r="AM3" s="22" t="str">
        <f>IF(選手データ入力!AE7="","",選手データ入力!AE7)</f>
        <v/>
      </c>
      <c r="AN3" s="22" t="str">
        <f>IF(ISERROR(VLOOKUP(IF(選手データ入力!AE7="","",選手データ入力!AF7),$AU$2:$AV$5,2,0)),"",VLOOKUP(IF(選手データ入力!AE7="","",選手データ入力!AF7),$AU$2:$AV$5,2,0))</f>
        <v/>
      </c>
      <c r="AO3" s="22" t="str">
        <f>IF(選手データ入力!AG7="","",選手データ入力!AG7)</f>
        <v/>
      </c>
      <c r="AP3" s="22" t="str">
        <f>IF(選手データ入力!AH7="","",選手データ入力!AH7)</f>
        <v/>
      </c>
      <c r="AQ3" s="22" t="str">
        <f>IF(ISERROR(VLOOKUP(選手データ入力!AI7,$AU$2:$AV$5,2,0)),"",VLOOKUP(選手データ入力!AI7,$AU$2:$AV$5,2,0))</f>
        <v/>
      </c>
      <c r="AR3" s="22" t="str">
        <f>IF(選手データ入力!AJ7="","",選手データ入力!AJ7)</f>
        <v/>
      </c>
      <c r="AS3" s="23" t="str">
        <f>IF(選手データ入力!AK7="","",選手データ入力!AK7)</f>
        <v/>
      </c>
      <c r="AU3" s="24" t="s">
        <v>152</v>
      </c>
      <c r="AV3" s="24" t="s">
        <v>183</v>
      </c>
      <c r="AX3" s="28" t="s">
        <v>186</v>
      </c>
      <c r="AY3" s="29" t="str">
        <f>CONCATENATE(選手データ入力!AS6,選手データ入力!AT6,".",選手データ入力!AV6,選手データ入力!AW6)</f>
        <v>.</v>
      </c>
    </row>
    <row r="4" spans="1:52" ht="9.9" customHeight="1">
      <c r="A4" s="17">
        <v>3</v>
      </c>
      <c r="B4" s="18" t="str">
        <f t="shared" si="0"/>
        <v/>
      </c>
      <c r="C4" s="18" t="str">
        <f>IF(選手データ入力!D8="","",選手データ入力!D8)</f>
        <v/>
      </c>
      <c r="D4" s="18" t="str">
        <f>IF(選手データ入力!E8="","",選手データ入力!E8)</f>
        <v/>
      </c>
      <c r="E4" s="18" t="str">
        <f>IF(選手データ入力!H8="","",LEFT(選手データ入力!H8,2))</f>
        <v/>
      </c>
      <c r="F4" s="18" t="str">
        <f>IF(選手データ入力!F8="","",選手データ入力!F8)</f>
        <v/>
      </c>
      <c r="G4" s="18" t="str">
        <f t="shared" si="1"/>
        <v/>
      </c>
      <c r="H4" s="18" t="str">
        <f>IF(C4="","",基本入力!B13)</f>
        <v/>
      </c>
      <c r="I4" s="18" t="str">
        <f>IF(選手データ入力!G8="","",選手データ入力!G8)</f>
        <v/>
      </c>
      <c r="J4" s="18" t="str">
        <f>IF(選手データ入力!I8="","",選手データ入力!I8)</f>
        <v/>
      </c>
      <c r="K4" s="18" t="str">
        <f t="shared" si="2"/>
        <v/>
      </c>
      <c r="L4" s="18" t="str">
        <f>IF(選手データ入力!J8="","",選手データ入力!J8)</f>
        <v/>
      </c>
      <c r="M4" s="18" t="str">
        <f t="shared" si="3"/>
        <v/>
      </c>
      <c r="N4" s="18" t="str">
        <f>IF(選手データ入力!K8="","",選手データ入力!K8)</f>
        <v/>
      </c>
      <c r="O4" s="18" t="str">
        <f t="shared" si="4"/>
        <v/>
      </c>
      <c r="P4" s="18" t="str">
        <f>IF(選手データ入力!L8="","",$AX$3)</f>
        <v/>
      </c>
      <c r="Q4" s="18" t="str">
        <f t="shared" si="5"/>
        <v/>
      </c>
      <c r="R4" s="18" t="str">
        <f>IF(選手データ入力!M8="","",$AX$5)</f>
        <v/>
      </c>
      <c r="S4" s="18" t="str">
        <f t="shared" si="6"/>
        <v/>
      </c>
      <c r="T4" s="26"/>
      <c r="U4" s="27"/>
      <c r="V4" s="21" t="str">
        <f>IF(選手データ入力!N8="","",選手データ入力!N8)</f>
        <v/>
      </c>
      <c r="W4" s="22" t="str">
        <f>IF(選手データ入力!O8="","",選手データ入力!O8)</f>
        <v/>
      </c>
      <c r="X4" s="22" t="str">
        <f>IF(ISERROR(VLOOKUP(IF(選手データ入力!O8="","",選手データ入力!P8),$AU$2:$AV$5,2,0)),"",VLOOKUP(IF(選手データ入力!O8="","",選手データ入力!P8),$AU$2:$AV$5,2,0))</f>
        <v/>
      </c>
      <c r="Y4" s="22" t="str">
        <f>IF(選手データ入力!Q8="","",選手データ入力!Q8)</f>
        <v/>
      </c>
      <c r="Z4" s="22" t="str">
        <f>IF(選手データ入力!R8="","",選手データ入力!R8)</f>
        <v/>
      </c>
      <c r="AA4" s="22" t="str">
        <f>IF(ISERROR(VLOOKUP(選手データ入力!S8,$AU$2:$AV$5,2,0)),"",VLOOKUP(選手データ入力!S8,$AU$2:$AV$5,2,0))</f>
        <v/>
      </c>
      <c r="AB4" s="22" t="str">
        <f>IF(選手データ入力!T8="","",選手データ入力!T8)</f>
        <v/>
      </c>
      <c r="AC4" s="23" t="str">
        <f>IF(選手データ入力!U8="","",選手データ入力!U8)</f>
        <v/>
      </c>
      <c r="AD4" s="21" t="str">
        <f>IF(選手データ入力!V8="","",選手データ入力!V8)</f>
        <v/>
      </c>
      <c r="AE4" s="22" t="str">
        <f>IF(選手データ入力!W8="","",選手データ入力!W8)</f>
        <v/>
      </c>
      <c r="AF4" s="22" t="str">
        <f>IF(ISERROR(VLOOKUP(IF(選手データ入力!W8="","",選手データ入力!X8),$AU$2:$AV$5,2,0)),"",VLOOKUP(IF(選手データ入力!W8="","",選手データ入力!X8),$AU$2:$AV$5,2,0))</f>
        <v/>
      </c>
      <c r="AG4" s="22" t="str">
        <f>IF(選手データ入力!Y8="","",選手データ入力!Y8)</f>
        <v/>
      </c>
      <c r="AH4" s="22" t="str">
        <f>IF(選手データ入力!Z8="","",選手データ入力!Z8)</f>
        <v/>
      </c>
      <c r="AI4" s="22" t="str">
        <f>IF(ISERROR(VLOOKUP(選手データ入力!AA8,$AU$2:$AV$5,2,0)),"",VLOOKUP(選手データ入力!AA8,$AU$2:$AV$5,2,0))</f>
        <v/>
      </c>
      <c r="AJ4" s="22" t="str">
        <f>IF(選手データ入力!AB8="","",選手データ入力!AB8)</f>
        <v/>
      </c>
      <c r="AK4" s="23" t="str">
        <f>IF(選手データ入力!AC8="","",選手データ入力!AC8)</f>
        <v/>
      </c>
      <c r="AL4" s="21" t="str">
        <f>IF(選手データ入力!AD8="","",選手データ入力!AD8)</f>
        <v/>
      </c>
      <c r="AM4" s="22" t="str">
        <f>IF(選手データ入力!AE8="","",選手データ入力!AE8)</f>
        <v/>
      </c>
      <c r="AN4" s="22" t="str">
        <f>IF(ISERROR(VLOOKUP(IF(選手データ入力!AE8="","",選手データ入力!AF8),$AU$2:$AV$5,2,0)),"",VLOOKUP(IF(選手データ入力!AE8="","",選手データ入力!AF8),$AU$2:$AV$5,2,0))</f>
        <v/>
      </c>
      <c r="AO4" s="22" t="str">
        <f>IF(選手データ入力!AG8="","",選手データ入力!AG8)</f>
        <v/>
      </c>
      <c r="AP4" s="22" t="str">
        <f>IF(選手データ入力!AH8="","",選手データ入力!AH8)</f>
        <v/>
      </c>
      <c r="AQ4" s="22" t="str">
        <f>IF(ISERROR(VLOOKUP(選手データ入力!AI8,$AU$2:$AV$5,2,0)),"",VLOOKUP(選手データ入力!AI8,$AU$2:$AV$5,2,0))</f>
        <v/>
      </c>
      <c r="AR4" s="22" t="str">
        <f>IF(選手データ入力!AJ8="","",選手データ入力!AJ8)</f>
        <v/>
      </c>
      <c r="AS4" s="23" t="str">
        <f>IF(選手データ入力!AK8="","",選手データ入力!AK8)</f>
        <v/>
      </c>
      <c r="AU4" s="24" t="s">
        <v>184</v>
      </c>
      <c r="AV4" s="24" t="s">
        <v>184</v>
      </c>
      <c r="AX4" s="25" t="s">
        <v>185</v>
      </c>
      <c r="AY4" s="25"/>
    </row>
    <row r="5" spans="1:52" ht="9.9" customHeight="1">
      <c r="A5" s="17">
        <v>4</v>
      </c>
      <c r="B5" s="18" t="str">
        <f t="shared" si="0"/>
        <v/>
      </c>
      <c r="C5" s="18" t="str">
        <f>IF(選手データ入力!D9="","",選手データ入力!D9)</f>
        <v/>
      </c>
      <c r="D5" s="18" t="str">
        <f>IF(選手データ入力!E9="","",選手データ入力!E9)</f>
        <v/>
      </c>
      <c r="E5" s="18" t="str">
        <f>IF(選手データ入力!H9="","",LEFT(選手データ入力!H9,2))</f>
        <v/>
      </c>
      <c r="F5" s="18" t="str">
        <f>IF(選手データ入力!F9="","",選手データ入力!F9)</f>
        <v/>
      </c>
      <c r="G5" s="18" t="str">
        <f t="shared" si="1"/>
        <v/>
      </c>
      <c r="H5" s="18" t="str">
        <f>IF(C5="","",基本入力!B14)</f>
        <v/>
      </c>
      <c r="I5" s="18" t="str">
        <f>IF(選手データ入力!G9="","",選手データ入力!G9)</f>
        <v/>
      </c>
      <c r="J5" s="18" t="str">
        <f>IF(選手データ入力!I9="","",選手データ入力!I9)</f>
        <v/>
      </c>
      <c r="K5" s="18" t="str">
        <f t="shared" si="2"/>
        <v/>
      </c>
      <c r="L5" s="18" t="str">
        <f>IF(選手データ入力!J9="","",選手データ入力!J9)</f>
        <v/>
      </c>
      <c r="M5" s="18" t="str">
        <f t="shared" si="3"/>
        <v/>
      </c>
      <c r="N5" s="18" t="str">
        <f>IF(選手データ入力!K9="","",選手データ入力!K9)</f>
        <v/>
      </c>
      <c r="O5" s="18" t="str">
        <f t="shared" si="4"/>
        <v/>
      </c>
      <c r="P5" s="18" t="str">
        <f>IF(選手データ入力!L9="","",$AX$3)</f>
        <v/>
      </c>
      <c r="Q5" s="18" t="str">
        <f t="shared" si="5"/>
        <v/>
      </c>
      <c r="R5" s="18" t="str">
        <f>IF(選手データ入力!M9="","",$AX$5)</f>
        <v/>
      </c>
      <c r="S5" s="18" t="str">
        <f t="shared" si="6"/>
        <v/>
      </c>
      <c r="T5" s="26"/>
      <c r="U5" s="27"/>
      <c r="V5" s="21" t="str">
        <f>IF(選手データ入力!N9="","",選手データ入力!N9)</f>
        <v/>
      </c>
      <c r="W5" s="22" t="str">
        <f>IF(選手データ入力!O9="","",選手データ入力!O9)</f>
        <v/>
      </c>
      <c r="X5" s="22" t="str">
        <f>IF(ISERROR(VLOOKUP(IF(選手データ入力!O9="","",選手データ入力!P9),$AU$2:$AV$5,2,0)),"",VLOOKUP(IF(選手データ入力!O9="","",選手データ入力!P9),$AU$2:$AV$5,2,0))</f>
        <v/>
      </c>
      <c r="Y5" s="22" t="str">
        <f>IF(選手データ入力!Q9="","",選手データ入力!Q9)</f>
        <v/>
      </c>
      <c r="Z5" s="22" t="str">
        <f>IF(選手データ入力!R9="","",選手データ入力!R9)</f>
        <v/>
      </c>
      <c r="AA5" s="22" t="str">
        <f>IF(ISERROR(VLOOKUP(選手データ入力!S9,$AU$2:$AV$5,2,0)),"",VLOOKUP(選手データ入力!S9,$AU$2:$AV$5,2,0))</f>
        <v/>
      </c>
      <c r="AB5" s="22" t="str">
        <f>IF(選手データ入力!T9="","",選手データ入力!T9)</f>
        <v/>
      </c>
      <c r="AC5" s="23" t="str">
        <f>IF(選手データ入力!U9="","",選手データ入力!U9)</f>
        <v/>
      </c>
      <c r="AD5" s="21" t="str">
        <f>IF(選手データ入力!V9="","",選手データ入力!V9)</f>
        <v/>
      </c>
      <c r="AE5" s="22" t="str">
        <f>IF(選手データ入力!W9="","",選手データ入力!W9)</f>
        <v/>
      </c>
      <c r="AF5" s="22" t="str">
        <f>IF(ISERROR(VLOOKUP(IF(選手データ入力!W9="","",選手データ入力!X9),$AU$2:$AV$5,2,0)),"",VLOOKUP(IF(選手データ入力!W9="","",選手データ入力!X9),$AU$2:$AV$5,2,0))</f>
        <v/>
      </c>
      <c r="AG5" s="22" t="str">
        <f>IF(選手データ入力!Y9="","",選手データ入力!Y9)</f>
        <v/>
      </c>
      <c r="AH5" s="22" t="str">
        <f>IF(選手データ入力!Z9="","",選手データ入力!Z9)</f>
        <v/>
      </c>
      <c r="AI5" s="22" t="str">
        <f>IF(ISERROR(VLOOKUP(選手データ入力!AA9,$AU$2:$AV$5,2,0)),"",VLOOKUP(選手データ入力!AA9,$AU$2:$AV$5,2,0))</f>
        <v/>
      </c>
      <c r="AJ5" s="22" t="str">
        <f>IF(選手データ入力!AB9="","",選手データ入力!AB9)</f>
        <v/>
      </c>
      <c r="AK5" s="23" t="str">
        <f>IF(選手データ入力!AC9="","",選手データ入力!AC9)</f>
        <v/>
      </c>
      <c r="AL5" s="21" t="str">
        <f>IF(選手データ入力!AD9="","",選手データ入力!AD9)</f>
        <v/>
      </c>
      <c r="AM5" s="22" t="str">
        <f>IF(選手データ入力!AE9="","",選手データ入力!AE9)</f>
        <v/>
      </c>
      <c r="AN5" s="22" t="str">
        <f>IF(ISERROR(VLOOKUP(IF(選手データ入力!AE9="","",選手データ入力!AF9),$AU$2:$AV$5,2,0)),"",VLOOKUP(IF(選手データ入力!AE9="","",選手データ入力!AF9),$AU$2:$AV$5,2,0))</f>
        <v/>
      </c>
      <c r="AO5" s="22" t="str">
        <f>IF(選手データ入力!AG9="","",選手データ入力!AG9)</f>
        <v/>
      </c>
      <c r="AP5" s="22" t="str">
        <f>IF(選手データ入力!AH9="","",選手データ入力!AH9)</f>
        <v/>
      </c>
      <c r="AQ5" s="22" t="str">
        <f>IF(ISERROR(VLOOKUP(選手データ入力!AI9,$AU$2:$AV$5,2,0)),"",VLOOKUP(選手データ入力!AI9,$AU$2:$AV$5,2,0))</f>
        <v/>
      </c>
      <c r="AR5" s="22" t="str">
        <f>IF(選手データ入力!AJ9="","",選手データ入力!AJ9)</f>
        <v/>
      </c>
      <c r="AS5" s="23" t="str">
        <f>IF(選手データ入力!AK9="","",選手データ入力!AK9)</f>
        <v/>
      </c>
      <c r="AU5" s="24"/>
      <c r="AV5" s="24"/>
      <c r="AX5" s="28" t="s">
        <v>186</v>
      </c>
      <c r="AY5" s="29" t="str">
        <f>CONCATENATE(選手データ入力!AQ8,".",選手データ入力!AS8,選手データ入力!AT8,".",選手データ入力!AV8,選手データ入力!AW8)</f>
        <v>..</v>
      </c>
    </row>
    <row r="6" spans="1:52" s="32" customFormat="1" ht="9.9" customHeight="1">
      <c r="A6" s="17">
        <v>5</v>
      </c>
      <c r="B6" s="18" t="str">
        <f t="shared" si="0"/>
        <v/>
      </c>
      <c r="C6" s="18" t="str">
        <f>IF(選手データ入力!D10="","",選手データ入力!D10)</f>
        <v/>
      </c>
      <c r="D6" s="18" t="str">
        <f>IF(選手データ入力!E10="","",選手データ入力!E10)</f>
        <v/>
      </c>
      <c r="E6" s="18" t="str">
        <f>IF(選手データ入力!H10="","",LEFT(選手データ入力!H10,2))</f>
        <v/>
      </c>
      <c r="F6" s="18" t="str">
        <f>IF(選手データ入力!F10="","",選手データ入力!F10)</f>
        <v/>
      </c>
      <c r="G6" s="18" t="str">
        <f t="shared" si="1"/>
        <v/>
      </c>
      <c r="H6" s="18" t="str">
        <f>IF(C6="","",基本入力!B15)</f>
        <v/>
      </c>
      <c r="I6" s="18" t="str">
        <f>IF(選手データ入力!G10="","",選手データ入力!G10)</f>
        <v/>
      </c>
      <c r="J6" s="18" t="str">
        <f>IF(選手データ入力!I10="","",選手データ入力!I10)</f>
        <v/>
      </c>
      <c r="K6" s="18" t="str">
        <f t="shared" si="2"/>
        <v/>
      </c>
      <c r="L6" s="18" t="str">
        <f>IF(選手データ入力!J10="","",選手データ入力!J10)</f>
        <v/>
      </c>
      <c r="M6" s="18" t="str">
        <f t="shared" si="3"/>
        <v/>
      </c>
      <c r="N6" s="18" t="str">
        <f>IF(選手データ入力!K10="","",選手データ入力!K10)</f>
        <v/>
      </c>
      <c r="O6" s="18" t="str">
        <f t="shared" si="4"/>
        <v/>
      </c>
      <c r="P6" s="18" t="str">
        <f>IF(選手データ入力!L10="","",$AX$3)</f>
        <v/>
      </c>
      <c r="Q6" s="18" t="str">
        <f t="shared" si="5"/>
        <v/>
      </c>
      <c r="R6" s="18" t="str">
        <f>IF(選手データ入力!M10="","",$AX$5)</f>
        <v/>
      </c>
      <c r="S6" s="18" t="str">
        <f t="shared" si="6"/>
        <v/>
      </c>
      <c r="T6" s="30"/>
      <c r="U6" s="31"/>
      <c r="V6" s="21" t="str">
        <f>IF(選手データ入力!N10="","",選手データ入力!N10)</f>
        <v/>
      </c>
      <c r="W6" s="22" t="str">
        <f>IF(選手データ入力!O10="","",選手データ入力!O10)</f>
        <v/>
      </c>
      <c r="X6" s="22" t="str">
        <f>IF(ISERROR(VLOOKUP(IF(選手データ入力!O10="","",選手データ入力!P10),$AU$2:$AV$5,2,0)),"",VLOOKUP(IF(選手データ入力!O10="","",選手データ入力!P10),$AU$2:$AV$5,2,0))</f>
        <v/>
      </c>
      <c r="Y6" s="22" t="str">
        <f>IF(選手データ入力!Q10="","",選手データ入力!Q10)</f>
        <v/>
      </c>
      <c r="Z6" s="22" t="str">
        <f>IF(選手データ入力!R10="","",選手データ入力!R10)</f>
        <v/>
      </c>
      <c r="AA6" s="22" t="str">
        <f>IF(ISERROR(VLOOKUP(選手データ入力!S10,$AU$2:$AV$5,2,0)),"",VLOOKUP(選手データ入力!S10,$AU$2:$AV$5,2,0))</f>
        <v/>
      </c>
      <c r="AB6" s="22" t="str">
        <f>IF(選手データ入力!T10="","",選手データ入力!T10)</f>
        <v/>
      </c>
      <c r="AC6" s="23" t="str">
        <f>IF(選手データ入力!U10="","",選手データ入力!U10)</f>
        <v/>
      </c>
      <c r="AD6" s="21" t="str">
        <f>IF(選手データ入力!V10="","",選手データ入力!V10)</f>
        <v/>
      </c>
      <c r="AE6" s="22" t="str">
        <f>IF(選手データ入力!W10="","",選手データ入力!W10)</f>
        <v/>
      </c>
      <c r="AF6" s="22" t="str">
        <f>IF(ISERROR(VLOOKUP(IF(選手データ入力!W10="","",選手データ入力!X10),$AU$2:$AV$5,2,0)),"",VLOOKUP(IF(選手データ入力!W10="","",選手データ入力!X10),$AU$2:$AV$5,2,0))</f>
        <v/>
      </c>
      <c r="AG6" s="22" t="str">
        <f>IF(選手データ入力!Y10="","",選手データ入力!Y10)</f>
        <v/>
      </c>
      <c r="AH6" s="22" t="str">
        <f>IF(選手データ入力!Z10="","",選手データ入力!Z10)</f>
        <v/>
      </c>
      <c r="AI6" s="22" t="str">
        <f>IF(ISERROR(VLOOKUP(選手データ入力!AA10,$AU$2:$AV$5,2,0)),"",VLOOKUP(選手データ入力!AA10,$AU$2:$AV$5,2,0))</f>
        <v/>
      </c>
      <c r="AJ6" s="22" t="str">
        <f>IF(選手データ入力!AB10="","",選手データ入力!AB10)</f>
        <v/>
      </c>
      <c r="AK6" s="23" t="str">
        <f>IF(選手データ入力!AC10="","",選手データ入力!AC10)</f>
        <v/>
      </c>
      <c r="AL6" s="21" t="str">
        <f>IF(選手データ入力!AD10="","",選手データ入力!AD10)</f>
        <v/>
      </c>
      <c r="AM6" s="22" t="str">
        <f>IF(選手データ入力!AE10="","",選手データ入力!AE10)</f>
        <v/>
      </c>
      <c r="AN6" s="22" t="str">
        <f>IF(ISERROR(VLOOKUP(IF(選手データ入力!AE10="","",選手データ入力!AF10),$AU$2:$AV$5,2,0)),"",VLOOKUP(IF(選手データ入力!AE10="","",選手データ入力!AF10),$AU$2:$AV$5,2,0))</f>
        <v/>
      </c>
      <c r="AO6" s="22" t="str">
        <f>IF(選手データ入力!AG10="","",選手データ入力!AG10)</f>
        <v/>
      </c>
      <c r="AP6" s="22" t="str">
        <f>IF(選手データ入力!AH10="","",選手データ入力!AH10)</f>
        <v/>
      </c>
      <c r="AQ6" s="22" t="str">
        <f>IF(ISERROR(VLOOKUP(選手データ入力!AI10,$AU$2:$AV$5,2,0)),"",VLOOKUP(選手データ入力!AI10,$AU$2:$AV$5,2,0))</f>
        <v/>
      </c>
      <c r="AR6" s="22" t="str">
        <f>IF(選手データ入力!AJ10="","",選手データ入力!AJ10)</f>
        <v/>
      </c>
      <c r="AS6" s="23" t="str">
        <f>IF(選手データ入力!AK10="","",選手データ入力!AK10)</f>
        <v/>
      </c>
      <c r="AW6" s="16"/>
      <c r="AX6" s="16"/>
      <c r="AY6" s="16"/>
      <c r="AZ6" s="16"/>
    </row>
    <row r="7" spans="1:52" ht="9.9" customHeight="1">
      <c r="A7" s="17">
        <v>6</v>
      </c>
      <c r="B7" s="18" t="str">
        <f t="shared" si="0"/>
        <v/>
      </c>
      <c r="C7" s="18" t="str">
        <f>IF(選手データ入力!D11="","",選手データ入力!D11)</f>
        <v/>
      </c>
      <c r="D7" s="18" t="str">
        <f>IF(選手データ入力!E11="","",選手データ入力!E11)</f>
        <v/>
      </c>
      <c r="E7" s="18" t="str">
        <f>IF(選手データ入力!H11="","",LEFT(選手データ入力!H11,2))</f>
        <v/>
      </c>
      <c r="F7" s="18" t="str">
        <f>IF(選手データ入力!F11="","",選手データ入力!F11)</f>
        <v/>
      </c>
      <c r="G7" s="18" t="str">
        <f t="shared" si="1"/>
        <v/>
      </c>
      <c r="H7" s="18" t="str">
        <f>IF(C7="","",基本入力!B16)</f>
        <v/>
      </c>
      <c r="I7" s="18" t="str">
        <f>IF(選手データ入力!G11="","",選手データ入力!G11)</f>
        <v/>
      </c>
      <c r="J7" s="18" t="str">
        <f>IF(選手データ入力!I11="","",選手データ入力!I11)</f>
        <v/>
      </c>
      <c r="K7" s="18" t="str">
        <f t="shared" si="2"/>
        <v/>
      </c>
      <c r="L7" s="18" t="str">
        <f>IF(選手データ入力!J11="","",選手データ入力!J11)</f>
        <v/>
      </c>
      <c r="M7" s="18" t="str">
        <f t="shared" si="3"/>
        <v/>
      </c>
      <c r="N7" s="18" t="str">
        <f>IF(選手データ入力!K11="","",選手データ入力!K11)</f>
        <v/>
      </c>
      <c r="O7" s="18" t="str">
        <f t="shared" si="4"/>
        <v/>
      </c>
      <c r="P7" s="18" t="str">
        <f>IF(選手データ入力!L11="","",$AX$3)</f>
        <v/>
      </c>
      <c r="Q7" s="18" t="str">
        <f t="shared" si="5"/>
        <v/>
      </c>
      <c r="R7" s="18" t="str">
        <f>IF(選手データ入力!M11="","",$AX$5)</f>
        <v/>
      </c>
      <c r="S7" s="18" t="str">
        <f t="shared" si="6"/>
        <v/>
      </c>
      <c r="T7" s="26"/>
      <c r="U7" s="27"/>
      <c r="V7" s="21" t="str">
        <f>IF(選手データ入力!N11="","",選手データ入力!N11)</f>
        <v/>
      </c>
      <c r="W7" s="22" t="str">
        <f>IF(選手データ入力!O11="","",選手データ入力!O11)</f>
        <v/>
      </c>
      <c r="X7" s="22" t="str">
        <f>IF(ISERROR(VLOOKUP(IF(選手データ入力!O11="","",選手データ入力!P11),$AU$2:$AV$5,2,0)),"",VLOOKUP(IF(選手データ入力!O11="","",選手データ入力!P11),$AU$2:$AV$5,2,0))</f>
        <v/>
      </c>
      <c r="Y7" s="22" t="str">
        <f>IF(選手データ入力!Q11="","",選手データ入力!Q11)</f>
        <v/>
      </c>
      <c r="Z7" s="22" t="str">
        <f>IF(選手データ入力!R11="","",選手データ入力!R11)</f>
        <v/>
      </c>
      <c r="AA7" s="22" t="str">
        <f>IF(ISERROR(VLOOKUP(選手データ入力!S11,$AU$2:$AV$5,2,0)),"",VLOOKUP(選手データ入力!S11,$AU$2:$AV$5,2,0))</f>
        <v/>
      </c>
      <c r="AB7" s="22" t="str">
        <f>IF(選手データ入力!T11="","",選手データ入力!T11)</f>
        <v/>
      </c>
      <c r="AC7" s="23" t="str">
        <f>IF(選手データ入力!U11="","",選手データ入力!U11)</f>
        <v/>
      </c>
      <c r="AD7" s="21" t="str">
        <f>IF(選手データ入力!V11="","",選手データ入力!V11)</f>
        <v/>
      </c>
      <c r="AE7" s="22" t="str">
        <f>IF(選手データ入力!W11="","",選手データ入力!W11)</f>
        <v/>
      </c>
      <c r="AF7" s="22" t="str">
        <f>IF(ISERROR(VLOOKUP(IF(選手データ入力!W11="","",選手データ入力!X11),$AU$2:$AV$5,2,0)),"",VLOOKUP(IF(選手データ入力!W11="","",選手データ入力!X11),$AU$2:$AV$5,2,0))</f>
        <v/>
      </c>
      <c r="AG7" s="22" t="str">
        <f>IF(選手データ入力!Y11="","",選手データ入力!Y11)</f>
        <v/>
      </c>
      <c r="AH7" s="22" t="str">
        <f>IF(選手データ入力!Z11="","",選手データ入力!Z11)</f>
        <v/>
      </c>
      <c r="AI7" s="22" t="str">
        <f>IF(ISERROR(VLOOKUP(選手データ入力!AA11,$AU$2:$AV$5,2,0)),"",VLOOKUP(選手データ入力!AA11,$AU$2:$AV$5,2,0))</f>
        <v/>
      </c>
      <c r="AJ7" s="22" t="str">
        <f>IF(選手データ入力!AB11="","",選手データ入力!AB11)</f>
        <v/>
      </c>
      <c r="AK7" s="23" t="str">
        <f>IF(選手データ入力!AC11="","",選手データ入力!AC11)</f>
        <v/>
      </c>
      <c r="AL7" s="21" t="str">
        <f>IF(選手データ入力!AD11="","",選手データ入力!AD11)</f>
        <v/>
      </c>
      <c r="AM7" s="22" t="str">
        <f>IF(選手データ入力!AE11="","",選手データ入力!AE11)</f>
        <v/>
      </c>
      <c r="AN7" s="22" t="str">
        <f>IF(ISERROR(VLOOKUP(IF(選手データ入力!AE11="","",選手データ入力!AF11),$AU$2:$AV$5,2,0)),"",VLOOKUP(IF(選手データ入力!AE11="","",選手データ入力!AF11),$AU$2:$AV$5,2,0))</f>
        <v/>
      </c>
      <c r="AO7" s="22" t="str">
        <f>IF(選手データ入力!AG11="","",選手データ入力!AG11)</f>
        <v/>
      </c>
      <c r="AP7" s="22" t="str">
        <f>IF(選手データ入力!AH11="","",選手データ入力!AH11)</f>
        <v/>
      </c>
      <c r="AQ7" s="22" t="str">
        <f>IF(ISERROR(VLOOKUP(選手データ入力!AI11,$AU$2:$AV$5,2,0)),"",VLOOKUP(選手データ入力!AI11,$AU$2:$AV$5,2,0))</f>
        <v/>
      </c>
      <c r="AR7" s="22" t="str">
        <f>IF(選手データ入力!AJ11="","",選手データ入力!AJ11)</f>
        <v/>
      </c>
      <c r="AS7" s="23" t="str">
        <f>IF(選手データ入力!AK11="","",選手データ入力!AK11)</f>
        <v/>
      </c>
    </row>
    <row r="8" spans="1:52" ht="9.9" customHeight="1">
      <c r="A8" s="17">
        <v>7</v>
      </c>
      <c r="B8" s="18" t="str">
        <f t="shared" si="0"/>
        <v/>
      </c>
      <c r="C8" s="18" t="str">
        <f>IF(選手データ入力!D12="","",選手データ入力!D12)</f>
        <v/>
      </c>
      <c r="D8" s="18" t="str">
        <f>IF(選手データ入力!E12="","",選手データ入力!E12)</f>
        <v/>
      </c>
      <c r="E8" s="18" t="str">
        <f>IF(選手データ入力!H12="","",LEFT(選手データ入力!H12,2))</f>
        <v/>
      </c>
      <c r="F8" s="18" t="str">
        <f>IF(選手データ入力!F12="","",選手データ入力!F12)</f>
        <v/>
      </c>
      <c r="G8" s="18" t="str">
        <f t="shared" si="1"/>
        <v/>
      </c>
      <c r="H8" s="18" t="str">
        <f>IF(C8="","",基本入力!B17)</f>
        <v/>
      </c>
      <c r="I8" s="18" t="str">
        <f>IF(選手データ入力!G12="","",選手データ入力!G12)</f>
        <v/>
      </c>
      <c r="J8" s="18" t="str">
        <f>IF(選手データ入力!I12="","",選手データ入力!I12)</f>
        <v/>
      </c>
      <c r="K8" s="18" t="str">
        <f t="shared" si="2"/>
        <v/>
      </c>
      <c r="L8" s="18" t="str">
        <f>IF(選手データ入力!J12="","",選手データ入力!J12)</f>
        <v/>
      </c>
      <c r="M8" s="18" t="str">
        <f t="shared" si="3"/>
        <v/>
      </c>
      <c r="N8" s="18" t="str">
        <f>IF(選手データ入力!K12="","",選手データ入力!K12)</f>
        <v/>
      </c>
      <c r="O8" s="18" t="str">
        <f t="shared" si="4"/>
        <v/>
      </c>
      <c r="P8" s="18" t="str">
        <f>IF(選手データ入力!L12="","",$AX$3)</f>
        <v/>
      </c>
      <c r="Q8" s="18" t="str">
        <f t="shared" si="5"/>
        <v/>
      </c>
      <c r="R8" s="18" t="str">
        <f>IF(選手データ入力!M12="","",$AX$5)</f>
        <v/>
      </c>
      <c r="S8" s="18" t="str">
        <f t="shared" si="6"/>
        <v/>
      </c>
      <c r="T8" s="26"/>
      <c r="U8" s="27"/>
      <c r="V8" s="21" t="str">
        <f>IF(選手データ入力!N12="","",選手データ入力!N12)</f>
        <v/>
      </c>
      <c r="W8" s="22" t="str">
        <f>IF(選手データ入力!O12="","",選手データ入力!O12)</f>
        <v/>
      </c>
      <c r="X8" s="22" t="str">
        <f>IF(ISERROR(VLOOKUP(IF(選手データ入力!O12="","",選手データ入力!P12),$AU$2:$AV$5,2,0)),"",VLOOKUP(IF(選手データ入力!O12="","",選手データ入力!P12),$AU$2:$AV$5,2,0))</f>
        <v/>
      </c>
      <c r="Y8" s="22" t="str">
        <f>IF(選手データ入力!Q12="","",選手データ入力!Q12)</f>
        <v/>
      </c>
      <c r="Z8" s="22" t="str">
        <f>IF(選手データ入力!R12="","",選手データ入力!R12)</f>
        <v/>
      </c>
      <c r="AA8" s="22" t="str">
        <f>IF(ISERROR(VLOOKUP(選手データ入力!S12,$AU$2:$AV$5,2,0)),"",VLOOKUP(選手データ入力!S12,$AU$2:$AV$5,2,0))</f>
        <v/>
      </c>
      <c r="AB8" s="22" t="str">
        <f>IF(選手データ入力!T12="","",選手データ入力!T12)</f>
        <v/>
      </c>
      <c r="AC8" s="23" t="str">
        <f>IF(選手データ入力!U12="","",選手データ入力!U12)</f>
        <v/>
      </c>
      <c r="AD8" s="21" t="str">
        <f>IF(選手データ入力!V12="","",選手データ入力!V12)</f>
        <v/>
      </c>
      <c r="AE8" s="22" t="str">
        <f>IF(選手データ入力!W12="","",選手データ入力!W12)</f>
        <v/>
      </c>
      <c r="AF8" s="22" t="str">
        <f>IF(ISERROR(VLOOKUP(IF(選手データ入力!W12="","",選手データ入力!X12),$AU$2:$AV$5,2,0)),"",VLOOKUP(IF(選手データ入力!W12="","",選手データ入力!X12),$AU$2:$AV$5,2,0))</f>
        <v/>
      </c>
      <c r="AG8" s="22" t="str">
        <f>IF(選手データ入力!Y12="","",選手データ入力!Y12)</f>
        <v/>
      </c>
      <c r="AH8" s="22" t="str">
        <f>IF(選手データ入力!Z12="","",選手データ入力!Z12)</f>
        <v/>
      </c>
      <c r="AI8" s="22" t="str">
        <f>IF(ISERROR(VLOOKUP(選手データ入力!AA12,$AU$2:$AV$5,2,0)),"",VLOOKUP(選手データ入力!AA12,$AU$2:$AV$5,2,0))</f>
        <v/>
      </c>
      <c r="AJ8" s="22" t="str">
        <f>IF(選手データ入力!AB12="","",選手データ入力!AB12)</f>
        <v/>
      </c>
      <c r="AK8" s="23" t="str">
        <f>IF(選手データ入力!AC12="","",選手データ入力!AC12)</f>
        <v/>
      </c>
      <c r="AL8" s="21" t="str">
        <f>IF(選手データ入力!AD12="","",選手データ入力!AD12)</f>
        <v/>
      </c>
      <c r="AM8" s="22" t="str">
        <f>IF(選手データ入力!AE12="","",選手データ入力!AE12)</f>
        <v/>
      </c>
      <c r="AN8" s="22" t="str">
        <f>IF(ISERROR(VLOOKUP(IF(選手データ入力!AE12="","",選手データ入力!AF12),$AU$2:$AV$5,2,0)),"",VLOOKUP(IF(選手データ入力!AE12="","",選手データ入力!AF12),$AU$2:$AV$5,2,0))</f>
        <v/>
      </c>
      <c r="AO8" s="22" t="str">
        <f>IF(選手データ入力!AG12="","",選手データ入力!AG12)</f>
        <v/>
      </c>
      <c r="AP8" s="22" t="str">
        <f>IF(選手データ入力!AH12="","",選手データ入力!AH12)</f>
        <v/>
      </c>
      <c r="AQ8" s="22" t="str">
        <f>IF(ISERROR(VLOOKUP(選手データ入力!AI12,$AU$2:$AV$5,2,0)),"",VLOOKUP(選手データ入力!AI12,$AU$2:$AV$5,2,0))</f>
        <v/>
      </c>
      <c r="AR8" s="22" t="str">
        <f>IF(選手データ入力!AJ12="","",選手データ入力!AJ12)</f>
        <v/>
      </c>
      <c r="AS8" s="23" t="str">
        <f>IF(選手データ入力!AK12="","",選手データ入力!AK12)</f>
        <v/>
      </c>
    </row>
    <row r="9" spans="1:52" ht="9.9" customHeight="1">
      <c r="A9" s="17">
        <v>8</v>
      </c>
      <c r="B9" s="18" t="str">
        <f t="shared" si="0"/>
        <v/>
      </c>
      <c r="C9" s="18" t="str">
        <f>IF(選手データ入力!D13="","",選手データ入力!D13)</f>
        <v/>
      </c>
      <c r="D9" s="18" t="str">
        <f>IF(選手データ入力!E13="","",選手データ入力!E13)</f>
        <v/>
      </c>
      <c r="E9" s="18" t="str">
        <f>IF(選手データ入力!H13="","",LEFT(選手データ入力!H13,2))</f>
        <v/>
      </c>
      <c r="F9" s="18" t="str">
        <f>IF(選手データ入力!F13="","",選手データ入力!F13)</f>
        <v/>
      </c>
      <c r="G9" s="18" t="str">
        <f t="shared" si="1"/>
        <v/>
      </c>
      <c r="H9" s="18" t="str">
        <f>IF(C9="","",基本入力!B18)</f>
        <v/>
      </c>
      <c r="I9" s="18" t="str">
        <f>IF(選手データ入力!G13="","",選手データ入力!G13)</f>
        <v/>
      </c>
      <c r="J9" s="18" t="str">
        <f>IF(選手データ入力!I13="","",選手データ入力!I13)</f>
        <v/>
      </c>
      <c r="K9" s="18" t="str">
        <f t="shared" si="2"/>
        <v/>
      </c>
      <c r="L9" s="18" t="str">
        <f>IF(選手データ入力!J13="","",選手データ入力!J13)</f>
        <v/>
      </c>
      <c r="M9" s="18" t="str">
        <f t="shared" si="3"/>
        <v/>
      </c>
      <c r="N9" s="18" t="str">
        <f>IF(選手データ入力!K13="","",選手データ入力!K13)</f>
        <v/>
      </c>
      <c r="O9" s="18" t="str">
        <f t="shared" si="4"/>
        <v/>
      </c>
      <c r="P9" s="18" t="str">
        <f>IF(選手データ入力!L13="","",$AX$3)</f>
        <v/>
      </c>
      <c r="Q9" s="18" t="str">
        <f t="shared" si="5"/>
        <v/>
      </c>
      <c r="R9" s="18" t="str">
        <f>IF(選手データ入力!M13="","",$AX$5)</f>
        <v/>
      </c>
      <c r="S9" s="18" t="str">
        <f t="shared" si="6"/>
        <v/>
      </c>
      <c r="T9" s="26"/>
      <c r="U9" s="27"/>
      <c r="V9" s="21" t="str">
        <f>IF(選手データ入力!N13="","",選手データ入力!N13)</f>
        <v/>
      </c>
      <c r="W9" s="22" t="str">
        <f>IF(選手データ入力!O13="","",選手データ入力!O13)</f>
        <v/>
      </c>
      <c r="X9" s="22" t="str">
        <f>IF(ISERROR(VLOOKUP(IF(選手データ入力!O13="","",選手データ入力!P13),$AU$2:$AV$5,2,0)),"",VLOOKUP(IF(選手データ入力!O13="","",選手データ入力!P13),$AU$2:$AV$5,2,0))</f>
        <v/>
      </c>
      <c r="Y9" s="22" t="str">
        <f>IF(選手データ入力!Q13="","",選手データ入力!Q13)</f>
        <v/>
      </c>
      <c r="Z9" s="22" t="str">
        <f>IF(選手データ入力!R13="","",選手データ入力!R13)</f>
        <v/>
      </c>
      <c r="AA9" s="22" t="str">
        <f>IF(ISERROR(VLOOKUP(選手データ入力!S13,$AU$2:$AV$5,2,0)),"",VLOOKUP(選手データ入力!S13,$AU$2:$AV$5,2,0))</f>
        <v/>
      </c>
      <c r="AB9" s="22" t="str">
        <f>IF(選手データ入力!T13="","",選手データ入力!T13)</f>
        <v/>
      </c>
      <c r="AC9" s="23" t="str">
        <f>IF(選手データ入力!U13="","",選手データ入力!U13)</f>
        <v/>
      </c>
      <c r="AD9" s="21" t="str">
        <f>IF(選手データ入力!V13="","",選手データ入力!V13)</f>
        <v/>
      </c>
      <c r="AE9" s="22" t="str">
        <f>IF(選手データ入力!W13="","",選手データ入力!W13)</f>
        <v/>
      </c>
      <c r="AF9" s="22" t="str">
        <f>IF(ISERROR(VLOOKUP(IF(選手データ入力!W13="","",選手データ入力!X13),$AU$2:$AV$5,2,0)),"",VLOOKUP(IF(選手データ入力!W13="","",選手データ入力!X13),$AU$2:$AV$5,2,0))</f>
        <v/>
      </c>
      <c r="AG9" s="22" t="str">
        <f>IF(選手データ入力!Y13="","",選手データ入力!Y13)</f>
        <v/>
      </c>
      <c r="AH9" s="22" t="str">
        <f>IF(選手データ入力!Z13="","",選手データ入力!Z13)</f>
        <v/>
      </c>
      <c r="AI9" s="22" t="str">
        <f>IF(ISERROR(VLOOKUP(選手データ入力!AA13,$AU$2:$AV$5,2,0)),"",VLOOKUP(選手データ入力!AA13,$AU$2:$AV$5,2,0))</f>
        <v/>
      </c>
      <c r="AJ9" s="22" t="str">
        <f>IF(選手データ入力!AB13="","",選手データ入力!AB13)</f>
        <v/>
      </c>
      <c r="AK9" s="23" t="str">
        <f>IF(選手データ入力!AC13="","",選手データ入力!AC13)</f>
        <v/>
      </c>
      <c r="AL9" s="21" t="str">
        <f>IF(選手データ入力!AD13="","",選手データ入力!AD13)</f>
        <v/>
      </c>
      <c r="AM9" s="22" t="str">
        <f>IF(選手データ入力!AE13="","",選手データ入力!AE13)</f>
        <v/>
      </c>
      <c r="AN9" s="22" t="str">
        <f>IF(ISERROR(VLOOKUP(IF(選手データ入力!AE13="","",選手データ入力!AF13),$AU$2:$AV$5,2,0)),"",VLOOKUP(IF(選手データ入力!AE13="","",選手データ入力!AF13),$AU$2:$AV$5,2,0))</f>
        <v/>
      </c>
      <c r="AO9" s="22" t="str">
        <f>IF(選手データ入力!AG13="","",選手データ入力!AG13)</f>
        <v/>
      </c>
      <c r="AP9" s="22" t="str">
        <f>IF(選手データ入力!AH13="","",選手データ入力!AH13)</f>
        <v/>
      </c>
      <c r="AQ9" s="22" t="str">
        <f>IF(ISERROR(VLOOKUP(選手データ入力!AI13,$AU$2:$AV$5,2,0)),"",VLOOKUP(選手データ入力!AI13,$AU$2:$AV$5,2,0))</f>
        <v/>
      </c>
      <c r="AR9" s="22" t="str">
        <f>IF(選手データ入力!AJ13="","",選手データ入力!AJ13)</f>
        <v/>
      </c>
      <c r="AS9" s="23" t="str">
        <f>IF(選手データ入力!AK13="","",選手データ入力!AK13)</f>
        <v/>
      </c>
    </row>
    <row r="10" spans="1:52" ht="9.9" customHeight="1">
      <c r="A10" s="17">
        <v>9</v>
      </c>
      <c r="B10" s="18" t="str">
        <f t="shared" si="0"/>
        <v/>
      </c>
      <c r="C10" s="18" t="str">
        <f>IF(選手データ入力!D14="","",選手データ入力!D14)</f>
        <v/>
      </c>
      <c r="D10" s="18" t="str">
        <f>IF(選手データ入力!E14="","",選手データ入力!E14)</f>
        <v/>
      </c>
      <c r="E10" s="18" t="str">
        <f>IF(選手データ入力!H14="","",LEFT(選手データ入力!H14,2))</f>
        <v/>
      </c>
      <c r="F10" s="18" t="str">
        <f>IF(選手データ入力!F14="","",選手データ入力!F14)</f>
        <v/>
      </c>
      <c r="G10" s="18" t="str">
        <f t="shared" si="1"/>
        <v/>
      </c>
      <c r="H10" s="18" t="str">
        <f>IF(C10="","",基本入力!B19)</f>
        <v/>
      </c>
      <c r="I10" s="18" t="str">
        <f>IF(選手データ入力!G14="","",選手データ入力!G14)</f>
        <v/>
      </c>
      <c r="J10" s="18" t="str">
        <f>IF(選手データ入力!I14="","",選手データ入力!I14)</f>
        <v/>
      </c>
      <c r="K10" s="18" t="str">
        <f t="shared" si="2"/>
        <v/>
      </c>
      <c r="L10" s="18" t="str">
        <f>IF(選手データ入力!J14="","",選手データ入力!J14)</f>
        <v/>
      </c>
      <c r="M10" s="18" t="str">
        <f t="shared" si="3"/>
        <v/>
      </c>
      <c r="N10" s="18" t="str">
        <f>IF(選手データ入力!K14="","",選手データ入力!K14)</f>
        <v/>
      </c>
      <c r="O10" s="18" t="str">
        <f t="shared" si="4"/>
        <v/>
      </c>
      <c r="P10" s="18" t="str">
        <f>IF(選手データ入力!L14="","",$AX$3)</f>
        <v/>
      </c>
      <c r="Q10" s="18" t="str">
        <f t="shared" si="5"/>
        <v/>
      </c>
      <c r="R10" s="18" t="str">
        <f>IF(選手データ入力!M14="","",$AX$5)</f>
        <v/>
      </c>
      <c r="S10" s="18" t="str">
        <f t="shared" si="6"/>
        <v/>
      </c>
      <c r="T10" s="26"/>
      <c r="U10" s="27"/>
      <c r="V10" s="21" t="str">
        <f>IF(選手データ入力!N14="","",選手データ入力!N14)</f>
        <v/>
      </c>
      <c r="W10" s="22" t="str">
        <f>IF(選手データ入力!O14="","",選手データ入力!O14)</f>
        <v/>
      </c>
      <c r="X10" s="22" t="str">
        <f>IF(ISERROR(VLOOKUP(IF(選手データ入力!O14="","",選手データ入力!P14),$AU$2:$AV$5,2,0)),"",VLOOKUP(IF(選手データ入力!O14="","",選手データ入力!P14),$AU$2:$AV$5,2,0))</f>
        <v/>
      </c>
      <c r="Y10" s="22" t="str">
        <f>IF(選手データ入力!Q14="","",選手データ入力!Q14)</f>
        <v/>
      </c>
      <c r="Z10" s="22" t="str">
        <f>IF(選手データ入力!R14="","",選手データ入力!R14)</f>
        <v/>
      </c>
      <c r="AA10" s="22" t="str">
        <f>IF(ISERROR(VLOOKUP(選手データ入力!S14,$AU$2:$AV$5,2,0)),"",VLOOKUP(選手データ入力!S14,$AU$2:$AV$5,2,0))</f>
        <v/>
      </c>
      <c r="AB10" s="22" t="str">
        <f>IF(選手データ入力!T14="","",選手データ入力!T14)</f>
        <v/>
      </c>
      <c r="AC10" s="23" t="str">
        <f>IF(選手データ入力!U14="","",選手データ入力!U14)</f>
        <v/>
      </c>
      <c r="AD10" s="21" t="str">
        <f>IF(選手データ入力!V14="","",選手データ入力!V14)</f>
        <v/>
      </c>
      <c r="AE10" s="22" t="str">
        <f>IF(選手データ入力!W14="","",選手データ入力!W14)</f>
        <v/>
      </c>
      <c r="AF10" s="22" t="str">
        <f>IF(ISERROR(VLOOKUP(IF(選手データ入力!W14="","",選手データ入力!X14),$AU$2:$AV$5,2,0)),"",VLOOKUP(IF(選手データ入力!W14="","",選手データ入力!X14),$AU$2:$AV$5,2,0))</f>
        <v/>
      </c>
      <c r="AG10" s="22" t="str">
        <f>IF(選手データ入力!Y14="","",選手データ入力!Y14)</f>
        <v/>
      </c>
      <c r="AH10" s="22" t="str">
        <f>IF(選手データ入力!Z14="","",選手データ入力!Z14)</f>
        <v/>
      </c>
      <c r="AI10" s="22" t="str">
        <f>IF(ISERROR(VLOOKUP(選手データ入力!AA14,$AU$2:$AV$5,2,0)),"",VLOOKUP(選手データ入力!AA14,$AU$2:$AV$5,2,0))</f>
        <v/>
      </c>
      <c r="AJ10" s="22" t="str">
        <f>IF(選手データ入力!AB14="","",選手データ入力!AB14)</f>
        <v/>
      </c>
      <c r="AK10" s="23" t="str">
        <f>IF(選手データ入力!AC14="","",選手データ入力!AC14)</f>
        <v/>
      </c>
      <c r="AL10" s="21" t="str">
        <f>IF(選手データ入力!AD14="","",選手データ入力!AD14)</f>
        <v/>
      </c>
      <c r="AM10" s="22" t="str">
        <f>IF(選手データ入力!AE14="","",選手データ入力!AE14)</f>
        <v/>
      </c>
      <c r="AN10" s="22" t="str">
        <f>IF(ISERROR(VLOOKUP(IF(選手データ入力!AE14="","",選手データ入力!AF14),$AU$2:$AV$5,2,0)),"",VLOOKUP(IF(選手データ入力!AE14="","",選手データ入力!AF14),$AU$2:$AV$5,2,0))</f>
        <v/>
      </c>
      <c r="AO10" s="22" t="str">
        <f>IF(選手データ入力!AG14="","",選手データ入力!AG14)</f>
        <v/>
      </c>
      <c r="AP10" s="22" t="str">
        <f>IF(選手データ入力!AH14="","",選手データ入力!AH14)</f>
        <v/>
      </c>
      <c r="AQ10" s="22" t="str">
        <f>IF(ISERROR(VLOOKUP(選手データ入力!AI14,$AU$2:$AV$5,2,0)),"",VLOOKUP(選手データ入力!AI14,$AU$2:$AV$5,2,0))</f>
        <v/>
      </c>
      <c r="AR10" s="22" t="str">
        <f>IF(選手データ入力!AJ14="","",選手データ入力!AJ14)</f>
        <v/>
      </c>
      <c r="AS10" s="23" t="str">
        <f>IF(選手データ入力!AK14="","",選手データ入力!AK14)</f>
        <v/>
      </c>
    </row>
    <row r="11" spans="1:52" ht="9.9" customHeight="1">
      <c r="A11" s="17">
        <v>10</v>
      </c>
      <c r="B11" s="18" t="str">
        <f t="shared" si="0"/>
        <v/>
      </c>
      <c r="C11" s="18" t="str">
        <f>IF(選手データ入力!D15="","",選手データ入力!D15)</f>
        <v/>
      </c>
      <c r="D11" s="18" t="str">
        <f>IF(選手データ入力!E15="","",選手データ入力!E15)</f>
        <v/>
      </c>
      <c r="E11" s="18" t="str">
        <f>IF(選手データ入力!H15="","",LEFT(選手データ入力!H15,2))</f>
        <v/>
      </c>
      <c r="F11" s="18" t="str">
        <f>IF(選手データ入力!F15="","",選手データ入力!F15)</f>
        <v/>
      </c>
      <c r="G11" s="18" t="str">
        <f t="shared" si="1"/>
        <v/>
      </c>
      <c r="H11" s="18" t="str">
        <f>IF(C11="","",基本入力!B20)</f>
        <v/>
      </c>
      <c r="I11" s="18" t="str">
        <f>IF(選手データ入力!G15="","",選手データ入力!G15)</f>
        <v/>
      </c>
      <c r="J11" s="18" t="str">
        <f>IF(選手データ入力!I15="","",選手データ入力!I15)</f>
        <v/>
      </c>
      <c r="K11" s="18" t="str">
        <f t="shared" si="2"/>
        <v/>
      </c>
      <c r="L11" s="18" t="str">
        <f>IF(選手データ入力!J15="","",選手データ入力!J15)</f>
        <v/>
      </c>
      <c r="M11" s="18" t="str">
        <f t="shared" si="3"/>
        <v/>
      </c>
      <c r="N11" s="18" t="str">
        <f>IF(選手データ入力!K15="","",選手データ入力!K15)</f>
        <v/>
      </c>
      <c r="O11" s="18" t="str">
        <f t="shared" si="4"/>
        <v/>
      </c>
      <c r="P11" s="18" t="str">
        <f>IF(選手データ入力!L15="","",$AX$3)</f>
        <v/>
      </c>
      <c r="Q11" s="18" t="str">
        <f t="shared" si="5"/>
        <v/>
      </c>
      <c r="R11" s="18" t="str">
        <f>IF(選手データ入力!M15="","",$AX$5)</f>
        <v/>
      </c>
      <c r="S11" s="18" t="str">
        <f t="shared" si="6"/>
        <v/>
      </c>
      <c r="T11" s="26"/>
      <c r="U11" s="27"/>
      <c r="V11" s="21" t="str">
        <f>IF(選手データ入力!N15="","",選手データ入力!N15)</f>
        <v/>
      </c>
      <c r="W11" s="22" t="str">
        <f>IF(選手データ入力!O15="","",選手データ入力!O15)</f>
        <v/>
      </c>
      <c r="X11" s="22" t="str">
        <f>IF(ISERROR(VLOOKUP(IF(選手データ入力!O15="","",選手データ入力!P15),$AU$2:$AV$5,2,0)),"",VLOOKUP(IF(選手データ入力!O15="","",選手データ入力!P15),$AU$2:$AV$5,2,0))</f>
        <v/>
      </c>
      <c r="Y11" s="22" t="str">
        <f>IF(選手データ入力!Q15="","",選手データ入力!Q15)</f>
        <v/>
      </c>
      <c r="Z11" s="22" t="str">
        <f>IF(選手データ入力!R15="","",選手データ入力!R15)</f>
        <v/>
      </c>
      <c r="AA11" s="22" t="str">
        <f>IF(ISERROR(VLOOKUP(選手データ入力!S15,$AU$2:$AV$5,2,0)),"",VLOOKUP(選手データ入力!S15,$AU$2:$AV$5,2,0))</f>
        <v/>
      </c>
      <c r="AB11" s="22" t="str">
        <f>IF(選手データ入力!T15="","",選手データ入力!T15)</f>
        <v/>
      </c>
      <c r="AC11" s="23" t="str">
        <f>IF(選手データ入力!U15="","",選手データ入力!U15)</f>
        <v/>
      </c>
      <c r="AD11" s="21" t="str">
        <f>IF(選手データ入力!V15="","",選手データ入力!V15)</f>
        <v/>
      </c>
      <c r="AE11" s="22" t="str">
        <f>IF(選手データ入力!W15="","",選手データ入力!W15)</f>
        <v/>
      </c>
      <c r="AF11" s="22" t="str">
        <f>IF(ISERROR(VLOOKUP(IF(選手データ入力!W15="","",選手データ入力!X15),$AU$2:$AV$5,2,0)),"",VLOOKUP(IF(選手データ入力!W15="","",選手データ入力!X15),$AU$2:$AV$5,2,0))</f>
        <v/>
      </c>
      <c r="AG11" s="22" t="str">
        <f>IF(選手データ入力!Y15="","",選手データ入力!Y15)</f>
        <v/>
      </c>
      <c r="AH11" s="22" t="str">
        <f>IF(選手データ入力!Z15="","",選手データ入力!Z15)</f>
        <v/>
      </c>
      <c r="AI11" s="22" t="str">
        <f>IF(ISERROR(VLOOKUP(選手データ入力!AA15,$AU$2:$AV$5,2,0)),"",VLOOKUP(選手データ入力!AA15,$AU$2:$AV$5,2,0))</f>
        <v/>
      </c>
      <c r="AJ11" s="22" t="str">
        <f>IF(選手データ入力!AB15="","",選手データ入力!AB15)</f>
        <v/>
      </c>
      <c r="AK11" s="23" t="str">
        <f>IF(選手データ入力!AC15="","",選手データ入力!AC15)</f>
        <v/>
      </c>
      <c r="AL11" s="21" t="str">
        <f>IF(選手データ入力!AD15="","",選手データ入力!AD15)</f>
        <v/>
      </c>
      <c r="AM11" s="22" t="str">
        <f>IF(選手データ入力!AE15="","",選手データ入力!AE15)</f>
        <v/>
      </c>
      <c r="AN11" s="22" t="str">
        <f>IF(ISERROR(VLOOKUP(IF(選手データ入力!AE15="","",選手データ入力!AF15),$AU$2:$AV$5,2,0)),"",VLOOKUP(IF(選手データ入力!AE15="","",選手データ入力!AF15),$AU$2:$AV$5,2,0))</f>
        <v/>
      </c>
      <c r="AO11" s="22" t="str">
        <f>IF(選手データ入力!AG15="","",選手データ入力!AG15)</f>
        <v/>
      </c>
      <c r="AP11" s="22" t="str">
        <f>IF(選手データ入力!AH15="","",選手データ入力!AH15)</f>
        <v/>
      </c>
      <c r="AQ11" s="22" t="str">
        <f>IF(ISERROR(VLOOKUP(選手データ入力!AI15,$AU$2:$AV$5,2,0)),"",VLOOKUP(選手データ入力!AI15,$AU$2:$AV$5,2,0))</f>
        <v/>
      </c>
      <c r="AR11" s="22" t="str">
        <f>IF(選手データ入力!AJ15="","",選手データ入力!AJ15)</f>
        <v/>
      </c>
      <c r="AS11" s="23" t="str">
        <f>IF(選手データ入力!AK15="","",選手データ入力!AK15)</f>
        <v/>
      </c>
    </row>
    <row r="12" spans="1:52" ht="9.9" customHeight="1">
      <c r="A12" s="17">
        <v>11</v>
      </c>
      <c r="B12" s="18" t="str">
        <f t="shared" si="0"/>
        <v/>
      </c>
      <c r="C12" s="18" t="str">
        <f>IF(選手データ入力!D16="","",選手データ入力!D16)</f>
        <v/>
      </c>
      <c r="D12" s="18" t="str">
        <f>IF(選手データ入力!E16="","",選手データ入力!E16)</f>
        <v/>
      </c>
      <c r="E12" s="18" t="str">
        <f>IF(選手データ入力!H16="","",LEFT(選手データ入力!H16,2))</f>
        <v/>
      </c>
      <c r="F12" s="18" t="str">
        <f>IF(選手データ入力!F16="","",選手データ入力!F16)</f>
        <v/>
      </c>
      <c r="G12" s="18" t="str">
        <f t="shared" si="1"/>
        <v/>
      </c>
      <c r="H12" s="18" t="str">
        <f>IF(C12="","",基本入力!B21)</f>
        <v/>
      </c>
      <c r="I12" s="18" t="str">
        <f>IF(選手データ入力!G16="","",選手データ入力!G16)</f>
        <v/>
      </c>
      <c r="J12" s="18" t="str">
        <f>IF(選手データ入力!I16="","",選手データ入力!I16)</f>
        <v/>
      </c>
      <c r="K12" s="18" t="str">
        <f t="shared" si="2"/>
        <v/>
      </c>
      <c r="L12" s="18" t="str">
        <f>IF(選手データ入力!J16="","",選手データ入力!J16)</f>
        <v/>
      </c>
      <c r="M12" s="18" t="str">
        <f t="shared" si="3"/>
        <v/>
      </c>
      <c r="N12" s="18" t="str">
        <f>IF(選手データ入力!K16="","",選手データ入力!K16)</f>
        <v/>
      </c>
      <c r="O12" s="18" t="str">
        <f t="shared" si="4"/>
        <v/>
      </c>
      <c r="P12" s="18" t="str">
        <f>IF(選手データ入力!L16="","",$AX$3)</f>
        <v/>
      </c>
      <c r="Q12" s="18" t="str">
        <f t="shared" si="5"/>
        <v/>
      </c>
      <c r="R12" s="18" t="str">
        <f>IF(選手データ入力!M16="","",$AX$5)</f>
        <v/>
      </c>
      <c r="S12" s="18" t="str">
        <f t="shared" si="6"/>
        <v/>
      </c>
      <c r="T12" s="26"/>
      <c r="U12" s="27"/>
      <c r="V12" s="21" t="str">
        <f>IF(選手データ入力!N16="","",選手データ入力!N16)</f>
        <v/>
      </c>
      <c r="W12" s="22" t="str">
        <f>IF(選手データ入力!O16="","",選手データ入力!O16)</f>
        <v/>
      </c>
      <c r="X12" s="22" t="str">
        <f>IF(ISERROR(VLOOKUP(IF(選手データ入力!O16="","",選手データ入力!P16),$AU$2:$AV$5,2,0)),"",VLOOKUP(IF(選手データ入力!O16="","",選手データ入力!P16),$AU$2:$AV$5,2,0))</f>
        <v/>
      </c>
      <c r="Y12" s="22" t="str">
        <f>IF(選手データ入力!Q16="","",選手データ入力!Q16)</f>
        <v/>
      </c>
      <c r="Z12" s="22" t="str">
        <f>IF(選手データ入力!R16="","",選手データ入力!R16)</f>
        <v/>
      </c>
      <c r="AA12" s="22" t="str">
        <f>IF(ISERROR(VLOOKUP(選手データ入力!S16,$AU$2:$AV$5,2,0)),"",VLOOKUP(選手データ入力!S16,$AU$2:$AV$5,2,0))</f>
        <v/>
      </c>
      <c r="AB12" s="22" t="str">
        <f>IF(選手データ入力!T16="","",選手データ入力!T16)</f>
        <v/>
      </c>
      <c r="AC12" s="23" t="str">
        <f>IF(選手データ入力!U16="","",選手データ入力!U16)</f>
        <v/>
      </c>
      <c r="AD12" s="21" t="str">
        <f>IF(選手データ入力!V16="","",選手データ入力!V16)</f>
        <v/>
      </c>
      <c r="AE12" s="22" t="str">
        <f>IF(選手データ入力!W16="","",選手データ入力!W16)</f>
        <v/>
      </c>
      <c r="AF12" s="22" t="str">
        <f>IF(ISERROR(VLOOKUP(IF(選手データ入力!W16="","",選手データ入力!X16),$AU$2:$AV$5,2,0)),"",VLOOKUP(IF(選手データ入力!W16="","",選手データ入力!X16),$AU$2:$AV$5,2,0))</f>
        <v/>
      </c>
      <c r="AG12" s="22" t="str">
        <f>IF(選手データ入力!Y16="","",選手データ入力!Y16)</f>
        <v/>
      </c>
      <c r="AH12" s="22" t="str">
        <f>IF(選手データ入力!Z16="","",選手データ入力!Z16)</f>
        <v/>
      </c>
      <c r="AI12" s="22" t="str">
        <f>IF(ISERROR(VLOOKUP(選手データ入力!AA16,$AU$2:$AV$5,2,0)),"",VLOOKUP(選手データ入力!AA16,$AU$2:$AV$5,2,0))</f>
        <v/>
      </c>
      <c r="AJ12" s="22" t="str">
        <f>IF(選手データ入力!AB16="","",選手データ入力!AB16)</f>
        <v/>
      </c>
      <c r="AK12" s="23" t="str">
        <f>IF(選手データ入力!AC16="","",選手データ入力!AC16)</f>
        <v/>
      </c>
      <c r="AL12" s="21" t="str">
        <f>IF(選手データ入力!AD16="","",選手データ入力!AD16)</f>
        <v/>
      </c>
      <c r="AM12" s="22" t="str">
        <f>IF(選手データ入力!AE16="","",選手データ入力!AE16)</f>
        <v/>
      </c>
      <c r="AN12" s="22" t="str">
        <f>IF(ISERROR(VLOOKUP(IF(選手データ入力!AE16="","",選手データ入力!AF16),$AU$2:$AV$5,2,0)),"",VLOOKUP(IF(選手データ入力!AE16="","",選手データ入力!AF16),$AU$2:$AV$5,2,0))</f>
        <v/>
      </c>
      <c r="AO12" s="22" t="str">
        <f>IF(選手データ入力!AG16="","",選手データ入力!AG16)</f>
        <v/>
      </c>
      <c r="AP12" s="22" t="str">
        <f>IF(選手データ入力!AH16="","",選手データ入力!AH16)</f>
        <v/>
      </c>
      <c r="AQ12" s="22" t="str">
        <f>IF(ISERROR(VLOOKUP(選手データ入力!AI16,$AU$2:$AV$5,2,0)),"",VLOOKUP(選手データ入力!AI16,$AU$2:$AV$5,2,0))</f>
        <v/>
      </c>
      <c r="AR12" s="22" t="str">
        <f>IF(選手データ入力!AJ16="","",選手データ入力!AJ16)</f>
        <v/>
      </c>
      <c r="AS12" s="23" t="str">
        <f>IF(選手データ入力!AK16="","",選手データ入力!AK16)</f>
        <v/>
      </c>
    </row>
    <row r="13" spans="1:52" ht="9.9" customHeight="1">
      <c r="A13" s="17">
        <v>12</v>
      </c>
      <c r="B13" s="18" t="str">
        <f t="shared" si="0"/>
        <v/>
      </c>
      <c r="C13" s="18" t="str">
        <f>IF(選手データ入力!D17="","",選手データ入力!D17)</f>
        <v/>
      </c>
      <c r="D13" s="18" t="str">
        <f>IF(選手データ入力!E17="","",選手データ入力!E17)</f>
        <v/>
      </c>
      <c r="E13" s="18" t="str">
        <f>IF(選手データ入力!H17="","",LEFT(選手データ入力!H17,2))</f>
        <v/>
      </c>
      <c r="F13" s="18" t="str">
        <f>IF(選手データ入力!F17="","",選手データ入力!F17)</f>
        <v/>
      </c>
      <c r="G13" s="18" t="str">
        <f t="shared" si="1"/>
        <v/>
      </c>
      <c r="H13" s="18" t="str">
        <f>IF(C13="","",基本入力!B22)</f>
        <v/>
      </c>
      <c r="I13" s="18" t="str">
        <f>IF(選手データ入力!G17="","",選手データ入力!G17)</f>
        <v/>
      </c>
      <c r="J13" s="18" t="str">
        <f>IF(選手データ入力!I17="","",選手データ入力!I17)</f>
        <v/>
      </c>
      <c r="K13" s="18" t="str">
        <f t="shared" si="2"/>
        <v/>
      </c>
      <c r="L13" s="18" t="str">
        <f>IF(選手データ入力!J17="","",選手データ入力!J17)</f>
        <v/>
      </c>
      <c r="M13" s="18" t="str">
        <f t="shared" si="3"/>
        <v/>
      </c>
      <c r="N13" s="18" t="str">
        <f>IF(選手データ入力!K17="","",選手データ入力!K17)</f>
        <v/>
      </c>
      <c r="O13" s="18" t="str">
        <f t="shared" si="4"/>
        <v/>
      </c>
      <c r="P13" s="18" t="str">
        <f>IF(選手データ入力!L17="","",$AX$3)</f>
        <v/>
      </c>
      <c r="Q13" s="18" t="str">
        <f t="shared" si="5"/>
        <v/>
      </c>
      <c r="R13" s="18" t="str">
        <f>IF(選手データ入力!M17="","",$AX$5)</f>
        <v/>
      </c>
      <c r="S13" s="18" t="str">
        <f t="shared" si="6"/>
        <v/>
      </c>
      <c r="T13" s="26"/>
      <c r="U13" s="27"/>
      <c r="V13" s="21" t="str">
        <f>IF(選手データ入力!N17="","",選手データ入力!N17)</f>
        <v/>
      </c>
      <c r="W13" s="22" t="str">
        <f>IF(選手データ入力!O17="","",選手データ入力!O17)</f>
        <v/>
      </c>
      <c r="X13" s="22" t="str">
        <f>IF(ISERROR(VLOOKUP(IF(選手データ入力!O17="","",選手データ入力!P17),$AU$2:$AV$5,2,0)),"",VLOOKUP(IF(選手データ入力!O17="","",選手データ入力!P17),$AU$2:$AV$5,2,0))</f>
        <v/>
      </c>
      <c r="Y13" s="22" t="str">
        <f>IF(選手データ入力!Q17="","",選手データ入力!Q17)</f>
        <v/>
      </c>
      <c r="Z13" s="22" t="str">
        <f>IF(選手データ入力!R17="","",選手データ入力!R17)</f>
        <v/>
      </c>
      <c r="AA13" s="22" t="str">
        <f>IF(ISERROR(VLOOKUP(選手データ入力!S17,$AU$2:$AV$5,2,0)),"",VLOOKUP(選手データ入力!S17,$AU$2:$AV$5,2,0))</f>
        <v/>
      </c>
      <c r="AB13" s="22" t="str">
        <f>IF(選手データ入力!T17="","",選手データ入力!T17)</f>
        <v/>
      </c>
      <c r="AC13" s="23" t="str">
        <f>IF(選手データ入力!U17="","",選手データ入力!U17)</f>
        <v/>
      </c>
      <c r="AD13" s="21" t="str">
        <f>IF(選手データ入力!V17="","",選手データ入力!V17)</f>
        <v/>
      </c>
      <c r="AE13" s="22" t="str">
        <f>IF(選手データ入力!W17="","",選手データ入力!W17)</f>
        <v/>
      </c>
      <c r="AF13" s="22" t="str">
        <f>IF(ISERROR(VLOOKUP(IF(選手データ入力!W17="","",選手データ入力!X17),$AU$2:$AV$5,2,0)),"",VLOOKUP(IF(選手データ入力!W17="","",選手データ入力!X17),$AU$2:$AV$5,2,0))</f>
        <v/>
      </c>
      <c r="AG13" s="22" t="str">
        <f>IF(選手データ入力!Y17="","",選手データ入力!Y17)</f>
        <v/>
      </c>
      <c r="AH13" s="22" t="str">
        <f>IF(選手データ入力!Z17="","",選手データ入力!Z17)</f>
        <v/>
      </c>
      <c r="AI13" s="22" t="str">
        <f>IF(ISERROR(VLOOKUP(選手データ入力!AA17,$AU$2:$AV$5,2,0)),"",VLOOKUP(選手データ入力!AA17,$AU$2:$AV$5,2,0))</f>
        <v/>
      </c>
      <c r="AJ13" s="22" t="str">
        <f>IF(選手データ入力!AB17="","",選手データ入力!AB17)</f>
        <v/>
      </c>
      <c r="AK13" s="23" t="str">
        <f>IF(選手データ入力!AC17="","",選手データ入力!AC17)</f>
        <v/>
      </c>
      <c r="AL13" s="21" t="str">
        <f>IF(選手データ入力!AD17="","",選手データ入力!AD17)</f>
        <v/>
      </c>
      <c r="AM13" s="22" t="str">
        <f>IF(選手データ入力!AE17="","",選手データ入力!AE17)</f>
        <v/>
      </c>
      <c r="AN13" s="22" t="str">
        <f>IF(ISERROR(VLOOKUP(IF(選手データ入力!AE17="","",選手データ入力!AF17),$AU$2:$AV$5,2,0)),"",VLOOKUP(IF(選手データ入力!AE17="","",選手データ入力!AF17),$AU$2:$AV$5,2,0))</f>
        <v/>
      </c>
      <c r="AO13" s="22" t="str">
        <f>IF(選手データ入力!AG17="","",選手データ入力!AG17)</f>
        <v/>
      </c>
      <c r="AP13" s="22" t="str">
        <f>IF(選手データ入力!AH17="","",選手データ入力!AH17)</f>
        <v/>
      </c>
      <c r="AQ13" s="22" t="str">
        <f>IF(ISERROR(VLOOKUP(選手データ入力!AI17,$AU$2:$AV$5,2,0)),"",VLOOKUP(選手データ入力!AI17,$AU$2:$AV$5,2,0))</f>
        <v/>
      </c>
      <c r="AR13" s="22" t="str">
        <f>IF(選手データ入力!AJ17="","",選手データ入力!AJ17)</f>
        <v/>
      </c>
      <c r="AS13" s="23" t="str">
        <f>IF(選手データ入力!AK17="","",選手データ入力!AK17)</f>
        <v/>
      </c>
    </row>
    <row r="14" spans="1:52" ht="9.9" customHeight="1">
      <c r="A14" s="17">
        <v>13</v>
      </c>
      <c r="B14" s="18" t="str">
        <f t="shared" si="0"/>
        <v/>
      </c>
      <c r="C14" s="18" t="str">
        <f>IF(選手データ入力!D18="","",選手データ入力!D18)</f>
        <v/>
      </c>
      <c r="D14" s="18" t="str">
        <f>IF(選手データ入力!E18="","",選手データ入力!E18)</f>
        <v/>
      </c>
      <c r="E14" s="18" t="str">
        <f>IF(選手データ入力!H18="","",LEFT(選手データ入力!H18,2))</f>
        <v/>
      </c>
      <c r="F14" s="18" t="str">
        <f>IF(選手データ入力!F18="","",選手データ入力!F18)</f>
        <v/>
      </c>
      <c r="G14" s="18" t="str">
        <f t="shared" si="1"/>
        <v/>
      </c>
      <c r="H14" s="18" t="str">
        <f>IF(C14="","",基本入力!B23)</f>
        <v/>
      </c>
      <c r="I14" s="18" t="str">
        <f>IF(選手データ入力!G18="","",選手データ入力!G18)</f>
        <v/>
      </c>
      <c r="J14" s="18" t="str">
        <f>IF(選手データ入力!I18="","",選手データ入力!I18)</f>
        <v/>
      </c>
      <c r="K14" s="18" t="str">
        <f t="shared" si="2"/>
        <v/>
      </c>
      <c r="L14" s="18" t="str">
        <f>IF(選手データ入力!J18="","",選手データ入力!J18)</f>
        <v/>
      </c>
      <c r="M14" s="18" t="str">
        <f t="shared" si="3"/>
        <v/>
      </c>
      <c r="N14" s="18" t="str">
        <f>IF(選手データ入力!K18="","",選手データ入力!K18)</f>
        <v/>
      </c>
      <c r="O14" s="18" t="str">
        <f t="shared" si="4"/>
        <v/>
      </c>
      <c r="P14" s="18" t="str">
        <f>IF(選手データ入力!L18="","",$AX$3)</f>
        <v/>
      </c>
      <c r="Q14" s="18" t="str">
        <f t="shared" si="5"/>
        <v/>
      </c>
      <c r="R14" s="18" t="str">
        <f>IF(選手データ入力!M18="","",$AX$5)</f>
        <v/>
      </c>
      <c r="S14" s="18" t="str">
        <f t="shared" si="6"/>
        <v/>
      </c>
      <c r="T14" s="26"/>
      <c r="U14" s="27"/>
      <c r="V14" s="21" t="str">
        <f>IF(選手データ入力!N18="","",選手データ入力!N18)</f>
        <v/>
      </c>
      <c r="W14" s="22" t="str">
        <f>IF(選手データ入力!O18="","",選手データ入力!O18)</f>
        <v/>
      </c>
      <c r="X14" s="22" t="str">
        <f>IF(ISERROR(VLOOKUP(IF(選手データ入力!O18="","",選手データ入力!P18),$AU$2:$AV$5,2,0)),"",VLOOKUP(IF(選手データ入力!O18="","",選手データ入力!P18),$AU$2:$AV$5,2,0))</f>
        <v/>
      </c>
      <c r="Y14" s="22" t="str">
        <f>IF(選手データ入力!Q18="","",選手データ入力!Q18)</f>
        <v/>
      </c>
      <c r="Z14" s="22" t="str">
        <f>IF(選手データ入力!R18="","",選手データ入力!R18)</f>
        <v/>
      </c>
      <c r="AA14" s="22" t="str">
        <f>IF(ISERROR(VLOOKUP(選手データ入力!S18,$AU$2:$AV$5,2,0)),"",VLOOKUP(選手データ入力!S18,$AU$2:$AV$5,2,0))</f>
        <v/>
      </c>
      <c r="AB14" s="22" t="str">
        <f>IF(選手データ入力!T18="","",選手データ入力!T18)</f>
        <v/>
      </c>
      <c r="AC14" s="23" t="str">
        <f>IF(選手データ入力!U18="","",選手データ入力!U18)</f>
        <v/>
      </c>
      <c r="AD14" s="21" t="str">
        <f>IF(選手データ入力!V18="","",選手データ入力!V18)</f>
        <v/>
      </c>
      <c r="AE14" s="22" t="str">
        <f>IF(選手データ入力!W18="","",選手データ入力!W18)</f>
        <v/>
      </c>
      <c r="AF14" s="22" t="str">
        <f>IF(ISERROR(VLOOKUP(IF(選手データ入力!W18="","",選手データ入力!X18),$AU$2:$AV$5,2,0)),"",VLOOKUP(IF(選手データ入力!W18="","",選手データ入力!X18),$AU$2:$AV$5,2,0))</f>
        <v/>
      </c>
      <c r="AG14" s="22" t="str">
        <f>IF(選手データ入力!Y18="","",選手データ入力!Y18)</f>
        <v/>
      </c>
      <c r="AH14" s="22" t="str">
        <f>IF(選手データ入力!Z18="","",選手データ入力!Z18)</f>
        <v/>
      </c>
      <c r="AI14" s="22" t="str">
        <f>IF(ISERROR(VLOOKUP(選手データ入力!AA18,$AU$2:$AV$5,2,0)),"",VLOOKUP(選手データ入力!AA18,$AU$2:$AV$5,2,0))</f>
        <v/>
      </c>
      <c r="AJ14" s="22" t="str">
        <f>IF(選手データ入力!AB18="","",選手データ入力!AB18)</f>
        <v/>
      </c>
      <c r="AK14" s="23" t="str">
        <f>IF(選手データ入力!AC18="","",選手データ入力!AC18)</f>
        <v/>
      </c>
      <c r="AL14" s="21" t="str">
        <f>IF(選手データ入力!AD18="","",選手データ入力!AD18)</f>
        <v/>
      </c>
      <c r="AM14" s="22" t="str">
        <f>IF(選手データ入力!AE18="","",選手データ入力!AE18)</f>
        <v/>
      </c>
      <c r="AN14" s="22" t="str">
        <f>IF(ISERROR(VLOOKUP(IF(選手データ入力!AE18="","",選手データ入力!AF18),$AU$2:$AV$5,2,0)),"",VLOOKUP(IF(選手データ入力!AE18="","",選手データ入力!AF18),$AU$2:$AV$5,2,0))</f>
        <v/>
      </c>
      <c r="AO14" s="22" t="str">
        <f>IF(選手データ入力!AG18="","",選手データ入力!AG18)</f>
        <v/>
      </c>
      <c r="AP14" s="22" t="str">
        <f>IF(選手データ入力!AH18="","",選手データ入力!AH18)</f>
        <v/>
      </c>
      <c r="AQ14" s="22" t="str">
        <f>IF(ISERROR(VLOOKUP(選手データ入力!AI18,$AU$2:$AV$5,2,0)),"",VLOOKUP(選手データ入力!AI18,$AU$2:$AV$5,2,0))</f>
        <v/>
      </c>
      <c r="AR14" s="22" t="str">
        <f>IF(選手データ入力!AJ18="","",選手データ入力!AJ18)</f>
        <v/>
      </c>
      <c r="AS14" s="23" t="str">
        <f>IF(選手データ入力!AK18="","",選手データ入力!AK18)</f>
        <v/>
      </c>
    </row>
    <row r="15" spans="1:52" ht="9.9" customHeight="1">
      <c r="A15" s="17">
        <v>14</v>
      </c>
      <c r="B15" s="18" t="str">
        <f t="shared" si="0"/>
        <v/>
      </c>
      <c r="C15" s="18" t="str">
        <f>IF(選手データ入力!D19="","",選手データ入力!D19)</f>
        <v/>
      </c>
      <c r="D15" s="18" t="str">
        <f>IF(選手データ入力!E19="","",選手データ入力!E19)</f>
        <v/>
      </c>
      <c r="E15" s="18" t="str">
        <f>IF(選手データ入力!H19="","",LEFT(選手データ入力!H19,2))</f>
        <v/>
      </c>
      <c r="F15" s="18" t="str">
        <f>IF(選手データ入力!F19="","",選手データ入力!F19)</f>
        <v/>
      </c>
      <c r="G15" s="18" t="str">
        <f t="shared" si="1"/>
        <v/>
      </c>
      <c r="H15" s="18" t="str">
        <f>IF(C15="","",基本入力!B24)</f>
        <v/>
      </c>
      <c r="I15" s="18" t="str">
        <f>IF(選手データ入力!G19="","",選手データ入力!G19)</f>
        <v/>
      </c>
      <c r="J15" s="18" t="str">
        <f>IF(選手データ入力!I19="","",選手データ入力!I19)</f>
        <v/>
      </c>
      <c r="K15" s="18" t="str">
        <f t="shared" si="2"/>
        <v/>
      </c>
      <c r="L15" s="18" t="str">
        <f>IF(選手データ入力!J19="","",選手データ入力!J19)</f>
        <v/>
      </c>
      <c r="M15" s="18" t="str">
        <f t="shared" si="3"/>
        <v/>
      </c>
      <c r="N15" s="18" t="str">
        <f>IF(選手データ入力!K19="","",選手データ入力!K19)</f>
        <v/>
      </c>
      <c r="O15" s="18" t="str">
        <f t="shared" si="4"/>
        <v/>
      </c>
      <c r="P15" s="18" t="str">
        <f>IF(選手データ入力!L19="","",$AX$3)</f>
        <v/>
      </c>
      <c r="Q15" s="18" t="str">
        <f t="shared" si="5"/>
        <v/>
      </c>
      <c r="R15" s="18" t="str">
        <f>IF(選手データ入力!M19="","",$AX$5)</f>
        <v/>
      </c>
      <c r="S15" s="18" t="str">
        <f t="shared" si="6"/>
        <v/>
      </c>
      <c r="T15" s="26"/>
      <c r="U15" s="27"/>
      <c r="V15" s="21" t="str">
        <f>IF(選手データ入力!N19="","",選手データ入力!N19)</f>
        <v/>
      </c>
      <c r="W15" s="22" t="str">
        <f>IF(選手データ入力!O19="","",選手データ入力!O19)</f>
        <v/>
      </c>
      <c r="X15" s="22" t="str">
        <f>IF(ISERROR(VLOOKUP(IF(選手データ入力!O19="","",選手データ入力!P19),$AU$2:$AV$5,2,0)),"",VLOOKUP(IF(選手データ入力!O19="","",選手データ入力!P19),$AU$2:$AV$5,2,0))</f>
        <v/>
      </c>
      <c r="Y15" s="22" t="str">
        <f>IF(選手データ入力!Q19="","",選手データ入力!Q19)</f>
        <v/>
      </c>
      <c r="Z15" s="22" t="str">
        <f>IF(選手データ入力!R19="","",選手データ入力!R19)</f>
        <v/>
      </c>
      <c r="AA15" s="22" t="str">
        <f>IF(ISERROR(VLOOKUP(選手データ入力!S19,$AU$2:$AV$5,2,0)),"",VLOOKUP(選手データ入力!S19,$AU$2:$AV$5,2,0))</f>
        <v/>
      </c>
      <c r="AB15" s="22" t="str">
        <f>IF(選手データ入力!T19="","",選手データ入力!T19)</f>
        <v/>
      </c>
      <c r="AC15" s="23" t="str">
        <f>IF(選手データ入力!U19="","",選手データ入力!U19)</f>
        <v/>
      </c>
      <c r="AD15" s="21" t="str">
        <f>IF(選手データ入力!V19="","",選手データ入力!V19)</f>
        <v/>
      </c>
      <c r="AE15" s="22" t="str">
        <f>IF(選手データ入力!W19="","",選手データ入力!W19)</f>
        <v/>
      </c>
      <c r="AF15" s="22" t="str">
        <f>IF(ISERROR(VLOOKUP(IF(選手データ入力!W19="","",選手データ入力!X19),$AU$2:$AV$5,2,0)),"",VLOOKUP(IF(選手データ入力!W19="","",選手データ入力!X19),$AU$2:$AV$5,2,0))</f>
        <v/>
      </c>
      <c r="AG15" s="22" t="str">
        <f>IF(選手データ入力!Y19="","",選手データ入力!Y19)</f>
        <v/>
      </c>
      <c r="AH15" s="22" t="str">
        <f>IF(選手データ入力!Z19="","",選手データ入力!Z19)</f>
        <v/>
      </c>
      <c r="AI15" s="22" t="str">
        <f>IF(ISERROR(VLOOKUP(選手データ入力!AA19,$AU$2:$AV$5,2,0)),"",VLOOKUP(選手データ入力!AA19,$AU$2:$AV$5,2,0))</f>
        <v/>
      </c>
      <c r="AJ15" s="22" t="str">
        <f>IF(選手データ入力!AB19="","",選手データ入力!AB19)</f>
        <v/>
      </c>
      <c r="AK15" s="23" t="str">
        <f>IF(選手データ入力!AC19="","",選手データ入力!AC19)</f>
        <v/>
      </c>
      <c r="AL15" s="21" t="str">
        <f>IF(選手データ入力!AD19="","",選手データ入力!AD19)</f>
        <v/>
      </c>
      <c r="AM15" s="22" t="str">
        <f>IF(選手データ入力!AE19="","",選手データ入力!AE19)</f>
        <v/>
      </c>
      <c r="AN15" s="22" t="str">
        <f>IF(ISERROR(VLOOKUP(IF(選手データ入力!AE19="","",選手データ入力!AF19),$AU$2:$AV$5,2,0)),"",VLOOKUP(IF(選手データ入力!AE19="","",選手データ入力!AF19),$AU$2:$AV$5,2,0))</f>
        <v/>
      </c>
      <c r="AO15" s="22" t="str">
        <f>IF(選手データ入力!AG19="","",選手データ入力!AG19)</f>
        <v/>
      </c>
      <c r="AP15" s="22" t="str">
        <f>IF(選手データ入力!AH19="","",選手データ入力!AH19)</f>
        <v/>
      </c>
      <c r="AQ15" s="22" t="str">
        <f>IF(ISERROR(VLOOKUP(選手データ入力!AI19,$AU$2:$AV$5,2,0)),"",VLOOKUP(選手データ入力!AI19,$AU$2:$AV$5,2,0))</f>
        <v/>
      </c>
      <c r="AR15" s="22" t="str">
        <f>IF(選手データ入力!AJ19="","",選手データ入力!AJ19)</f>
        <v/>
      </c>
      <c r="AS15" s="23" t="str">
        <f>IF(選手データ入力!AK19="","",選手データ入力!AK19)</f>
        <v/>
      </c>
    </row>
    <row r="16" spans="1:52" ht="9.9" customHeight="1">
      <c r="A16" s="17">
        <v>15</v>
      </c>
      <c r="B16" s="18" t="str">
        <f t="shared" si="0"/>
        <v/>
      </c>
      <c r="C16" s="18" t="str">
        <f>IF(選手データ入力!D20="","",選手データ入力!D20)</f>
        <v/>
      </c>
      <c r="D16" s="18" t="str">
        <f>IF(選手データ入力!E20="","",選手データ入力!E20)</f>
        <v/>
      </c>
      <c r="E16" s="18" t="str">
        <f>IF(選手データ入力!H20="","",LEFT(選手データ入力!H20,2))</f>
        <v/>
      </c>
      <c r="F16" s="18" t="str">
        <f>IF(選手データ入力!F20="","",選手データ入力!F20)</f>
        <v/>
      </c>
      <c r="G16" s="18" t="str">
        <f t="shared" si="1"/>
        <v/>
      </c>
      <c r="H16" s="18" t="str">
        <f>IF(C16="","",基本入力!B25)</f>
        <v/>
      </c>
      <c r="I16" s="18" t="str">
        <f>IF(選手データ入力!G20="","",選手データ入力!G20)</f>
        <v/>
      </c>
      <c r="J16" s="18" t="str">
        <f>IF(選手データ入力!I20="","",選手データ入力!I20)</f>
        <v/>
      </c>
      <c r="K16" s="18" t="str">
        <f t="shared" si="2"/>
        <v/>
      </c>
      <c r="L16" s="18" t="str">
        <f>IF(選手データ入力!J20="","",選手データ入力!J20)</f>
        <v/>
      </c>
      <c r="M16" s="18" t="str">
        <f t="shared" si="3"/>
        <v/>
      </c>
      <c r="N16" s="18" t="str">
        <f>IF(選手データ入力!K20="","",選手データ入力!K20)</f>
        <v/>
      </c>
      <c r="O16" s="18" t="str">
        <f t="shared" si="4"/>
        <v/>
      </c>
      <c r="P16" s="18" t="str">
        <f>IF(選手データ入力!L20="","",$AX$3)</f>
        <v/>
      </c>
      <c r="Q16" s="18" t="str">
        <f t="shared" si="5"/>
        <v/>
      </c>
      <c r="R16" s="18" t="str">
        <f>IF(選手データ入力!M20="","",$AX$5)</f>
        <v/>
      </c>
      <c r="S16" s="18" t="str">
        <f t="shared" si="6"/>
        <v/>
      </c>
      <c r="T16" s="26"/>
      <c r="U16" s="27"/>
      <c r="V16" s="21" t="str">
        <f>IF(選手データ入力!N20="","",選手データ入力!N20)</f>
        <v/>
      </c>
      <c r="W16" s="22" t="str">
        <f>IF(選手データ入力!O20="","",選手データ入力!O20)</f>
        <v/>
      </c>
      <c r="X16" s="22" t="str">
        <f>IF(ISERROR(VLOOKUP(IF(選手データ入力!O20="","",選手データ入力!P20),$AU$2:$AV$5,2,0)),"",VLOOKUP(IF(選手データ入力!O20="","",選手データ入力!P20),$AU$2:$AV$5,2,0))</f>
        <v/>
      </c>
      <c r="Y16" s="22" t="str">
        <f>IF(選手データ入力!Q20="","",選手データ入力!Q20)</f>
        <v/>
      </c>
      <c r="Z16" s="22" t="str">
        <f>IF(選手データ入力!R20="","",選手データ入力!R20)</f>
        <v/>
      </c>
      <c r="AA16" s="22" t="str">
        <f>IF(ISERROR(VLOOKUP(選手データ入力!S20,$AU$2:$AV$5,2,0)),"",VLOOKUP(選手データ入力!S20,$AU$2:$AV$5,2,0))</f>
        <v/>
      </c>
      <c r="AB16" s="22" t="str">
        <f>IF(選手データ入力!T20="","",選手データ入力!T20)</f>
        <v/>
      </c>
      <c r="AC16" s="23" t="str">
        <f>IF(選手データ入力!U20="","",選手データ入力!U20)</f>
        <v/>
      </c>
      <c r="AD16" s="21" t="str">
        <f>IF(選手データ入力!V20="","",選手データ入力!V20)</f>
        <v/>
      </c>
      <c r="AE16" s="22" t="str">
        <f>IF(選手データ入力!W20="","",選手データ入力!W20)</f>
        <v/>
      </c>
      <c r="AF16" s="22" t="str">
        <f>IF(ISERROR(VLOOKUP(IF(選手データ入力!W20="","",選手データ入力!X20),$AU$2:$AV$5,2,0)),"",VLOOKUP(IF(選手データ入力!W20="","",選手データ入力!X20),$AU$2:$AV$5,2,0))</f>
        <v/>
      </c>
      <c r="AG16" s="22" t="str">
        <f>IF(選手データ入力!Y20="","",選手データ入力!Y20)</f>
        <v/>
      </c>
      <c r="AH16" s="22" t="str">
        <f>IF(選手データ入力!Z20="","",選手データ入力!Z20)</f>
        <v/>
      </c>
      <c r="AI16" s="22" t="str">
        <f>IF(ISERROR(VLOOKUP(選手データ入力!AA20,$AU$2:$AV$5,2,0)),"",VLOOKUP(選手データ入力!AA20,$AU$2:$AV$5,2,0))</f>
        <v/>
      </c>
      <c r="AJ16" s="22" t="str">
        <f>IF(選手データ入力!AB20="","",選手データ入力!AB20)</f>
        <v/>
      </c>
      <c r="AK16" s="23" t="str">
        <f>IF(選手データ入力!AC20="","",選手データ入力!AC20)</f>
        <v/>
      </c>
      <c r="AL16" s="21" t="str">
        <f>IF(選手データ入力!AD20="","",選手データ入力!AD20)</f>
        <v/>
      </c>
      <c r="AM16" s="22" t="str">
        <f>IF(選手データ入力!AE20="","",選手データ入力!AE20)</f>
        <v/>
      </c>
      <c r="AN16" s="22" t="str">
        <f>IF(ISERROR(VLOOKUP(IF(選手データ入力!AE20="","",選手データ入力!AF20),$AU$2:$AV$5,2,0)),"",VLOOKUP(IF(選手データ入力!AE20="","",選手データ入力!AF20),$AU$2:$AV$5,2,0))</f>
        <v/>
      </c>
      <c r="AO16" s="22" t="str">
        <f>IF(選手データ入力!AG20="","",選手データ入力!AG20)</f>
        <v/>
      </c>
      <c r="AP16" s="22" t="str">
        <f>IF(選手データ入力!AH20="","",選手データ入力!AH20)</f>
        <v/>
      </c>
      <c r="AQ16" s="22" t="str">
        <f>IF(ISERROR(VLOOKUP(選手データ入力!AI20,$AU$2:$AV$5,2,0)),"",VLOOKUP(選手データ入力!AI20,$AU$2:$AV$5,2,0))</f>
        <v/>
      </c>
      <c r="AR16" s="22" t="str">
        <f>IF(選手データ入力!AJ20="","",選手データ入力!AJ20)</f>
        <v/>
      </c>
      <c r="AS16" s="23" t="str">
        <f>IF(選手データ入力!AK20="","",選手データ入力!AK20)</f>
        <v/>
      </c>
    </row>
    <row r="17" spans="1:45" ht="9.9" customHeight="1">
      <c r="A17" s="17">
        <v>16</v>
      </c>
      <c r="B17" s="18" t="str">
        <f t="shared" si="0"/>
        <v/>
      </c>
      <c r="C17" s="18" t="str">
        <f>IF(選手データ入力!D21="","",選手データ入力!D21)</f>
        <v/>
      </c>
      <c r="D17" s="18" t="str">
        <f>IF(選手データ入力!E21="","",選手データ入力!E21)</f>
        <v/>
      </c>
      <c r="E17" s="18" t="str">
        <f>IF(選手データ入力!H21="","",LEFT(選手データ入力!H21,2))</f>
        <v/>
      </c>
      <c r="F17" s="18" t="str">
        <f>IF(選手データ入力!F21="","",選手データ入力!F21)</f>
        <v/>
      </c>
      <c r="G17" s="18" t="str">
        <f t="shared" si="1"/>
        <v/>
      </c>
      <c r="H17" s="18" t="str">
        <f>IF(C17="","",基本入力!B26)</f>
        <v/>
      </c>
      <c r="I17" s="18" t="str">
        <f>IF(選手データ入力!G21="","",選手データ入力!G21)</f>
        <v/>
      </c>
      <c r="J17" s="18" t="str">
        <f>IF(選手データ入力!I21="","",選手データ入力!I21)</f>
        <v/>
      </c>
      <c r="K17" s="18" t="str">
        <f t="shared" si="2"/>
        <v/>
      </c>
      <c r="L17" s="18" t="str">
        <f>IF(選手データ入力!J21="","",選手データ入力!J21)</f>
        <v/>
      </c>
      <c r="M17" s="18" t="str">
        <f t="shared" si="3"/>
        <v/>
      </c>
      <c r="N17" s="18" t="str">
        <f>IF(選手データ入力!K21="","",選手データ入力!K21)</f>
        <v/>
      </c>
      <c r="O17" s="18" t="str">
        <f t="shared" si="4"/>
        <v/>
      </c>
      <c r="P17" s="18" t="str">
        <f>IF(選手データ入力!L21="","",$AX$3)</f>
        <v/>
      </c>
      <c r="Q17" s="18" t="str">
        <f t="shared" si="5"/>
        <v/>
      </c>
      <c r="R17" s="18" t="str">
        <f>IF(選手データ入力!M21="","",$AX$5)</f>
        <v/>
      </c>
      <c r="S17" s="18" t="str">
        <f t="shared" si="6"/>
        <v/>
      </c>
      <c r="T17" s="26"/>
      <c r="U17" s="27"/>
      <c r="V17" s="21" t="str">
        <f>IF(選手データ入力!N21="","",選手データ入力!N21)</f>
        <v/>
      </c>
      <c r="W17" s="22" t="str">
        <f>IF(選手データ入力!O21="","",選手データ入力!O21)</f>
        <v/>
      </c>
      <c r="X17" s="22" t="str">
        <f>IF(ISERROR(VLOOKUP(IF(選手データ入力!O21="","",選手データ入力!P21),$AU$2:$AV$5,2,0)),"",VLOOKUP(IF(選手データ入力!O21="","",選手データ入力!P21),$AU$2:$AV$5,2,0))</f>
        <v/>
      </c>
      <c r="Y17" s="22" t="str">
        <f>IF(選手データ入力!Q21="","",選手データ入力!Q21)</f>
        <v/>
      </c>
      <c r="Z17" s="22" t="str">
        <f>IF(選手データ入力!R21="","",選手データ入力!R21)</f>
        <v/>
      </c>
      <c r="AA17" s="22" t="str">
        <f>IF(ISERROR(VLOOKUP(選手データ入力!S21,$AU$2:$AV$5,2,0)),"",VLOOKUP(選手データ入力!S21,$AU$2:$AV$5,2,0))</f>
        <v/>
      </c>
      <c r="AB17" s="22" t="str">
        <f>IF(選手データ入力!T21="","",選手データ入力!T21)</f>
        <v/>
      </c>
      <c r="AC17" s="23" t="str">
        <f>IF(選手データ入力!U21="","",選手データ入力!U21)</f>
        <v/>
      </c>
      <c r="AD17" s="21" t="str">
        <f>IF(選手データ入力!V21="","",選手データ入力!V21)</f>
        <v/>
      </c>
      <c r="AE17" s="22" t="str">
        <f>IF(選手データ入力!W21="","",選手データ入力!W21)</f>
        <v/>
      </c>
      <c r="AF17" s="22" t="str">
        <f>IF(ISERROR(VLOOKUP(IF(選手データ入力!W21="","",選手データ入力!X21),$AU$2:$AV$5,2,0)),"",VLOOKUP(IF(選手データ入力!W21="","",選手データ入力!X21),$AU$2:$AV$5,2,0))</f>
        <v/>
      </c>
      <c r="AG17" s="22" t="str">
        <f>IF(選手データ入力!Y21="","",選手データ入力!Y21)</f>
        <v/>
      </c>
      <c r="AH17" s="22" t="str">
        <f>IF(選手データ入力!Z21="","",選手データ入力!Z21)</f>
        <v/>
      </c>
      <c r="AI17" s="22" t="str">
        <f>IF(ISERROR(VLOOKUP(選手データ入力!AA21,$AU$2:$AV$5,2,0)),"",VLOOKUP(選手データ入力!AA21,$AU$2:$AV$5,2,0))</f>
        <v/>
      </c>
      <c r="AJ17" s="22" t="str">
        <f>IF(選手データ入力!AB21="","",選手データ入力!AB21)</f>
        <v/>
      </c>
      <c r="AK17" s="23" t="str">
        <f>IF(選手データ入力!AC21="","",選手データ入力!AC21)</f>
        <v/>
      </c>
      <c r="AL17" s="21" t="str">
        <f>IF(選手データ入力!AD21="","",選手データ入力!AD21)</f>
        <v/>
      </c>
      <c r="AM17" s="22" t="str">
        <f>IF(選手データ入力!AE21="","",選手データ入力!AE21)</f>
        <v/>
      </c>
      <c r="AN17" s="22" t="str">
        <f>IF(ISERROR(VLOOKUP(IF(選手データ入力!AE21="","",選手データ入力!AF21),$AU$2:$AV$5,2,0)),"",VLOOKUP(IF(選手データ入力!AE21="","",選手データ入力!AF21),$AU$2:$AV$5,2,0))</f>
        <v/>
      </c>
      <c r="AO17" s="22" t="str">
        <f>IF(選手データ入力!AG21="","",選手データ入力!AG21)</f>
        <v/>
      </c>
      <c r="AP17" s="22" t="str">
        <f>IF(選手データ入力!AH21="","",選手データ入力!AH21)</f>
        <v/>
      </c>
      <c r="AQ17" s="22" t="str">
        <f>IF(ISERROR(VLOOKUP(選手データ入力!AI21,$AU$2:$AV$5,2,0)),"",VLOOKUP(選手データ入力!AI21,$AU$2:$AV$5,2,0))</f>
        <v/>
      </c>
      <c r="AR17" s="22" t="str">
        <f>IF(選手データ入力!AJ21="","",選手データ入力!AJ21)</f>
        <v/>
      </c>
      <c r="AS17" s="23" t="str">
        <f>IF(選手データ入力!AK21="","",選手データ入力!AK21)</f>
        <v/>
      </c>
    </row>
    <row r="18" spans="1:45" ht="9.9" customHeight="1">
      <c r="A18" s="17">
        <v>17</v>
      </c>
      <c r="B18" s="18" t="str">
        <f t="shared" si="0"/>
        <v/>
      </c>
      <c r="C18" s="18" t="str">
        <f>IF(選手データ入力!D22="","",選手データ入力!D22)</f>
        <v/>
      </c>
      <c r="D18" s="18" t="str">
        <f>IF(選手データ入力!E22="","",選手データ入力!E22)</f>
        <v/>
      </c>
      <c r="E18" s="18" t="str">
        <f>IF(選手データ入力!H22="","",LEFT(選手データ入力!H22,2))</f>
        <v/>
      </c>
      <c r="F18" s="18" t="str">
        <f>IF(選手データ入力!F22="","",選手データ入力!F22)</f>
        <v/>
      </c>
      <c r="G18" s="18" t="str">
        <f t="shared" si="1"/>
        <v/>
      </c>
      <c r="H18" s="18" t="str">
        <f>IF(C18="","",基本入力!B27)</f>
        <v/>
      </c>
      <c r="I18" s="18" t="str">
        <f>IF(選手データ入力!G22="","",選手データ入力!G22)</f>
        <v/>
      </c>
      <c r="J18" s="18" t="str">
        <f>IF(選手データ入力!I22="","",選手データ入力!I22)</f>
        <v/>
      </c>
      <c r="K18" s="18" t="str">
        <f t="shared" si="2"/>
        <v/>
      </c>
      <c r="L18" s="18" t="str">
        <f>IF(選手データ入力!J22="","",選手データ入力!J22)</f>
        <v/>
      </c>
      <c r="M18" s="18" t="str">
        <f t="shared" si="3"/>
        <v/>
      </c>
      <c r="N18" s="18" t="str">
        <f>IF(選手データ入力!K22="","",選手データ入力!K22)</f>
        <v/>
      </c>
      <c r="O18" s="18" t="str">
        <f t="shared" si="4"/>
        <v/>
      </c>
      <c r="P18" s="18" t="str">
        <f>IF(選手データ入力!L22="","",$AX$3)</f>
        <v/>
      </c>
      <c r="Q18" s="18" t="str">
        <f t="shared" si="5"/>
        <v/>
      </c>
      <c r="R18" s="18" t="str">
        <f>IF(選手データ入力!M22="","",$AX$5)</f>
        <v/>
      </c>
      <c r="S18" s="18" t="str">
        <f t="shared" si="6"/>
        <v/>
      </c>
      <c r="T18" s="26"/>
      <c r="U18" s="27"/>
      <c r="V18" s="21" t="str">
        <f>IF(選手データ入力!N22="","",選手データ入力!N22)</f>
        <v/>
      </c>
      <c r="W18" s="22" t="str">
        <f>IF(選手データ入力!O22="","",選手データ入力!O22)</f>
        <v/>
      </c>
      <c r="X18" s="22" t="str">
        <f>IF(ISERROR(VLOOKUP(IF(選手データ入力!O22="","",選手データ入力!P22),$AU$2:$AV$5,2,0)),"",VLOOKUP(IF(選手データ入力!O22="","",選手データ入力!P22),$AU$2:$AV$5,2,0))</f>
        <v/>
      </c>
      <c r="Y18" s="22" t="str">
        <f>IF(選手データ入力!Q22="","",選手データ入力!Q22)</f>
        <v/>
      </c>
      <c r="Z18" s="22" t="str">
        <f>IF(選手データ入力!R22="","",選手データ入力!R22)</f>
        <v/>
      </c>
      <c r="AA18" s="22" t="str">
        <f>IF(ISERROR(VLOOKUP(選手データ入力!S22,$AU$2:$AV$5,2,0)),"",VLOOKUP(選手データ入力!S22,$AU$2:$AV$5,2,0))</f>
        <v/>
      </c>
      <c r="AB18" s="22" t="str">
        <f>IF(選手データ入力!T22="","",選手データ入力!T22)</f>
        <v/>
      </c>
      <c r="AC18" s="23" t="str">
        <f>IF(選手データ入力!U22="","",選手データ入力!U22)</f>
        <v/>
      </c>
      <c r="AD18" s="21" t="str">
        <f>IF(選手データ入力!V22="","",選手データ入力!V22)</f>
        <v/>
      </c>
      <c r="AE18" s="22" t="str">
        <f>IF(選手データ入力!W22="","",選手データ入力!W22)</f>
        <v/>
      </c>
      <c r="AF18" s="22" t="str">
        <f>IF(ISERROR(VLOOKUP(IF(選手データ入力!W22="","",選手データ入力!X22),$AU$2:$AV$5,2,0)),"",VLOOKUP(IF(選手データ入力!W22="","",選手データ入力!X22),$AU$2:$AV$5,2,0))</f>
        <v/>
      </c>
      <c r="AG18" s="22" t="str">
        <f>IF(選手データ入力!Y22="","",選手データ入力!Y22)</f>
        <v/>
      </c>
      <c r="AH18" s="22" t="str">
        <f>IF(選手データ入力!Z22="","",選手データ入力!Z22)</f>
        <v/>
      </c>
      <c r="AI18" s="22" t="str">
        <f>IF(ISERROR(VLOOKUP(選手データ入力!AA22,$AU$2:$AV$5,2,0)),"",VLOOKUP(選手データ入力!AA22,$AU$2:$AV$5,2,0))</f>
        <v/>
      </c>
      <c r="AJ18" s="22" t="str">
        <f>IF(選手データ入力!AB22="","",選手データ入力!AB22)</f>
        <v/>
      </c>
      <c r="AK18" s="23" t="str">
        <f>IF(選手データ入力!AC22="","",選手データ入力!AC22)</f>
        <v/>
      </c>
      <c r="AL18" s="21" t="str">
        <f>IF(選手データ入力!AD22="","",選手データ入力!AD22)</f>
        <v/>
      </c>
      <c r="AM18" s="22" t="str">
        <f>IF(選手データ入力!AE22="","",選手データ入力!AE22)</f>
        <v/>
      </c>
      <c r="AN18" s="22" t="str">
        <f>IF(ISERROR(VLOOKUP(IF(選手データ入力!AE22="","",選手データ入力!AF22),$AU$2:$AV$5,2,0)),"",VLOOKUP(IF(選手データ入力!AE22="","",選手データ入力!AF22),$AU$2:$AV$5,2,0))</f>
        <v/>
      </c>
      <c r="AO18" s="22" t="str">
        <f>IF(選手データ入力!AG22="","",選手データ入力!AG22)</f>
        <v/>
      </c>
      <c r="AP18" s="22" t="str">
        <f>IF(選手データ入力!AH22="","",選手データ入力!AH22)</f>
        <v/>
      </c>
      <c r="AQ18" s="22" t="str">
        <f>IF(ISERROR(VLOOKUP(選手データ入力!AI22,$AU$2:$AV$5,2,0)),"",VLOOKUP(選手データ入力!AI22,$AU$2:$AV$5,2,0))</f>
        <v/>
      </c>
      <c r="AR18" s="22" t="str">
        <f>IF(選手データ入力!AJ22="","",選手データ入力!AJ22)</f>
        <v/>
      </c>
      <c r="AS18" s="23" t="str">
        <f>IF(選手データ入力!AK22="","",選手データ入力!AK22)</f>
        <v/>
      </c>
    </row>
    <row r="19" spans="1:45" ht="9.9" customHeight="1">
      <c r="A19" s="17">
        <v>18</v>
      </c>
      <c r="B19" s="18" t="str">
        <f t="shared" si="0"/>
        <v/>
      </c>
      <c r="C19" s="18" t="str">
        <f>IF(選手データ入力!D23="","",選手データ入力!D23)</f>
        <v/>
      </c>
      <c r="D19" s="18" t="str">
        <f>IF(選手データ入力!E23="","",選手データ入力!E23)</f>
        <v/>
      </c>
      <c r="E19" s="18" t="str">
        <f>IF(選手データ入力!H23="","",LEFT(選手データ入力!H23,2))</f>
        <v/>
      </c>
      <c r="F19" s="18" t="str">
        <f>IF(選手データ入力!F23="","",選手データ入力!F23)</f>
        <v/>
      </c>
      <c r="G19" s="18" t="str">
        <f t="shared" si="1"/>
        <v/>
      </c>
      <c r="H19" s="18" t="str">
        <f>IF(C19="","",基本入力!B28)</f>
        <v/>
      </c>
      <c r="I19" s="18" t="str">
        <f>IF(選手データ入力!G23="","",選手データ入力!G23)</f>
        <v/>
      </c>
      <c r="J19" s="18" t="str">
        <f>IF(選手データ入力!I23="","",選手データ入力!I23)</f>
        <v/>
      </c>
      <c r="K19" s="18" t="str">
        <f t="shared" si="2"/>
        <v/>
      </c>
      <c r="L19" s="18" t="str">
        <f>IF(選手データ入力!J23="","",選手データ入力!J23)</f>
        <v/>
      </c>
      <c r="M19" s="18" t="str">
        <f t="shared" si="3"/>
        <v/>
      </c>
      <c r="N19" s="18" t="str">
        <f>IF(選手データ入力!K23="","",選手データ入力!K23)</f>
        <v/>
      </c>
      <c r="O19" s="18" t="str">
        <f t="shared" si="4"/>
        <v/>
      </c>
      <c r="P19" s="18" t="str">
        <f>IF(選手データ入力!L23="","",$AX$3)</f>
        <v/>
      </c>
      <c r="Q19" s="18" t="str">
        <f t="shared" si="5"/>
        <v/>
      </c>
      <c r="R19" s="18" t="str">
        <f>IF(選手データ入力!M23="","",$AX$5)</f>
        <v/>
      </c>
      <c r="S19" s="18" t="str">
        <f t="shared" si="6"/>
        <v/>
      </c>
      <c r="T19" s="26"/>
      <c r="U19" s="27"/>
      <c r="V19" s="21" t="str">
        <f>IF(選手データ入力!N23="","",選手データ入力!N23)</f>
        <v/>
      </c>
      <c r="W19" s="22" t="str">
        <f>IF(選手データ入力!O23="","",選手データ入力!O23)</f>
        <v/>
      </c>
      <c r="X19" s="22" t="str">
        <f>IF(ISERROR(VLOOKUP(IF(選手データ入力!O23="","",選手データ入力!P23),$AU$2:$AV$5,2,0)),"",VLOOKUP(IF(選手データ入力!O23="","",選手データ入力!P23),$AU$2:$AV$5,2,0))</f>
        <v/>
      </c>
      <c r="Y19" s="22" t="str">
        <f>IF(選手データ入力!Q23="","",選手データ入力!Q23)</f>
        <v/>
      </c>
      <c r="Z19" s="22" t="str">
        <f>IF(選手データ入力!R23="","",選手データ入力!R23)</f>
        <v/>
      </c>
      <c r="AA19" s="22" t="str">
        <f>IF(ISERROR(VLOOKUP(選手データ入力!S23,$AU$2:$AV$5,2,0)),"",VLOOKUP(選手データ入力!S23,$AU$2:$AV$5,2,0))</f>
        <v/>
      </c>
      <c r="AB19" s="22" t="str">
        <f>IF(選手データ入力!T23="","",選手データ入力!T23)</f>
        <v/>
      </c>
      <c r="AC19" s="23" t="str">
        <f>IF(選手データ入力!U23="","",選手データ入力!U23)</f>
        <v/>
      </c>
      <c r="AD19" s="21" t="str">
        <f>IF(選手データ入力!V23="","",選手データ入力!V23)</f>
        <v/>
      </c>
      <c r="AE19" s="22" t="str">
        <f>IF(選手データ入力!W23="","",選手データ入力!W23)</f>
        <v/>
      </c>
      <c r="AF19" s="22" t="str">
        <f>IF(ISERROR(VLOOKUP(IF(選手データ入力!W23="","",選手データ入力!X23),$AU$2:$AV$5,2,0)),"",VLOOKUP(IF(選手データ入力!W23="","",選手データ入力!X23),$AU$2:$AV$5,2,0))</f>
        <v/>
      </c>
      <c r="AG19" s="22" t="str">
        <f>IF(選手データ入力!Y23="","",選手データ入力!Y23)</f>
        <v/>
      </c>
      <c r="AH19" s="22" t="str">
        <f>IF(選手データ入力!Z23="","",選手データ入力!Z23)</f>
        <v/>
      </c>
      <c r="AI19" s="22" t="str">
        <f>IF(ISERROR(VLOOKUP(選手データ入力!AA23,$AU$2:$AV$5,2,0)),"",VLOOKUP(選手データ入力!AA23,$AU$2:$AV$5,2,0))</f>
        <v/>
      </c>
      <c r="AJ19" s="22" t="str">
        <f>IF(選手データ入力!AB23="","",選手データ入力!AB23)</f>
        <v/>
      </c>
      <c r="AK19" s="23" t="str">
        <f>IF(選手データ入力!AC23="","",選手データ入力!AC23)</f>
        <v/>
      </c>
      <c r="AL19" s="21" t="str">
        <f>IF(選手データ入力!AD23="","",選手データ入力!AD23)</f>
        <v/>
      </c>
      <c r="AM19" s="22" t="str">
        <f>IF(選手データ入力!AE23="","",選手データ入力!AE23)</f>
        <v/>
      </c>
      <c r="AN19" s="22" t="str">
        <f>IF(ISERROR(VLOOKUP(IF(選手データ入力!AE23="","",選手データ入力!AF23),$AU$2:$AV$5,2,0)),"",VLOOKUP(IF(選手データ入力!AE23="","",選手データ入力!AF23),$AU$2:$AV$5,2,0))</f>
        <v/>
      </c>
      <c r="AO19" s="22" t="str">
        <f>IF(選手データ入力!AG23="","",選手データ入力!AG23)</f>
        <v/>
      </c>
      <c r="AP19" s="22" t="str">
        <f>IF(選手データ入力!AH23="","",選手データ入力!AH23)</f>
        <v/>
      </c>
      <c r="AQ19" s="22" t="str">
        <f>IF(ISERROR(VLOOKUP(選手データ入力!AI23,$AU$2:$AV$5,2,0)),"",VLOOKUP(選手データ入力!AI23,$AU$2:$AV$5,2,0))</f>
        <v/>
      </c>
      <c r="AR19" s="22" t="str">
        <f>IF(選手データ入力!AJ23="","",選手データ入力!AJ23)</f>
        <v/>
      </c>
      <c r="AS19" s="23" t="str">
        <f>IF(選手データ入力!AK23="","",選手データ入力!AK23)</f>
        <v/>
      </c>
    </row>
    <row r="20" spans="1:45" ht="9.9" customHeight="1">
      <c r="A20" s="17">
        <v>19</v>
      </c>
      <c r="B20" s="18" t="str">
        <f t="shared" si="0"/>
        <v/>
      </c>
      <c r="C20" s="18" t="str">
        <f>IF(選手データ入力!D24="","",選手データ入力!D24)</f>
        <v/>
      </c>
      <c r="D20" s="18" t="str">
        <f>IF(選手データ入力!E24="","",選手データ入力!E24)</f>
        <v/>
      </c>
      <c r="E20" s="18" t="str">
        <f>IF(選手データ入力!H24="","",LEFT(選手データ入力!H24,2))</f>
        <v/>
      </c>
      <c r="F20" s="18" t="str">
        <f>IF(選手データ入力!F24="","",選手データ入力!F24)</f>
        <v/>
      </c>
      <c r="G20" s="18" t="str">
        <f t="shared" si="1"/>
        <v/>
      </c>
      <c r="H20" s="18" t="str">
        <f>IF(C20="","",基本入力!B29)</f>
        <v/>
      </c>
      <c r="I20" s="18" t="str">
        <f>IF(選手データ入力!G24="","",選手データ入力!G24)</f>
        <v/>
      </c>
      <c r="J20" s="18" t="str">
        <f>IF(選手データ入力!I24="","",選手データ入力!I24)</f>
        <v/>
      </c>
      <c r="K20" s="18" t="str">
        <f t="shared" si="2"/>
        <v/>
      </c>
      <c r="L20" s="18" t="str">
        <f>IF(選手データ入力!J24="","",選手データ入力!J24)</f>
        <v/>
      </c>
      <c r="M20" s="18" t="str">
        <f t="shared" si="3"/>
        <v/>
      </c>
      <c r="N20" s="18" t="str">
        <f>IF(選手データ入力!K24="","",選手データ入力!K24)</f>
        <v/>
      </c>
      <c r="O20" s="18" t="str">
        <f t="shared" si="4"/>
        <v/>
      </c>
      <c r="P20" s="18" t="str">
        <f>IF(選手データ入力!L24="","",$AX$3)</f>
        <v/>
      </c>
      <c r="Q20" s="18" t="str">
        <f t="shared" si="5"/>
        <v/>
      </c>
      <c r="R20" s="18" t="str">
        <f>IF(選手データ入力!M24="","",$AX$5)</f>
        <v/>
      </c>
      <c r="S20" s="18" t="str">
        <f t="shared" si="6"/>
        <v/>
      </c>
      <c r="T20" s="26"/>
      <c r="U20" s="27"/>
      <c r="V20" s="21" t="str">
        <f>IF(選手データ入力!N24="","",選手データ入力!N24)</f>
        <v/>
      </c>
      <c r="W20" s="22" t="str">
        <f>IF(選手データ入力!O24="","",選手データ入力!O24)</f>
        <v/>
      </c>
      <c r="X20" s="22" t="str">
        <f>IF(ISERROR(VLOOKUP(IF(選手データ入力!O24="","",選手データ入力!P24),$AU$2:$AV$5,2,0)),"",VLOOKUP(IF(選手データ入力!O24="","",選手データ入力!P24),$AU$2:$AV$5,2,0))</f>
        <v/>
      </c>
      <c r="Y20" s="22" t="str">
        <f>IF(選手データ入力!Q24="","",選手データ入力!Q24)</f>
        <v/>
      </c>
      <c r="Z20" s="22" t="str">
        <f>IF(選手データ入力!R24="","",選手データ入力!R24)</f>
        <v/>
      </c>
      <c r="AA20" s="22" t="str">
        <f>IF(ISERROR(VLOOKUP(選手データ入力!S24,$AU$2:$AV$5,2,0)),"",VLOOKUP(選手データ入力!S24,$AU$2:$AV$5,2,0))</f>
        <v/>
      </c>
      <c r="AB20" s="22" t="str">
        <f>IF(選手データ入力!T24="","",選手データ入力!T24)</f>
        <v/>
      </c>
      <c r="AC20" s="23" t="str">
        <f>IF(選手データ入力!U24="","",選手データ入力!U24)</f>
        <v/>
      </c>
      <c r="AD20" s="21" t="str">
        <f>IF(選手データ入力!V24="","",選手データ入力!V24)</f>
        <v/>
      </c>
      <c r="AE20" s="22" t="str">
        <f>IF(選手データ入力!W24="","",選手データ入力!W24)</f>
        <v/>
      </c>
      <c r="AF20" s="22" t="str">
        <f>IF(ISERROR(VLOOKUP(IF(選手データ入力!W24="","",選手データ入力!X24),$AU$2:$AV$5,2,0)),"",VLOOKUP(IF(選手データ入力!W24="","",選手データ入力!X24),$AU$2:$AV$5,2,0))</f>
        <v/>
      </c>
      <c r="AG20" s="22" t="str">
        <f>IF(選手データ入力!Y24="","",選手データ入力!Y24)</f>
        <v/>
      </c>
      <c r="AH20" s="22" t="str">
        <f>IF(選手データ入力!Z24="","",選手データ入力!Z24)</f>
        <v/>
      </c>
      <c r="AI20" s="22" t="str">
        <f>IF(ISERROR(VLOOKUP(選手データ入力!AA24,$AU$2:$AV$5,2,0)),"",VLOOKUP(選手データ入力!AA24,$AU$2:$AV$5,2,0))</f>
        <v/>
      </c>
      <c r="AJ20" s="22" t="str">
        <f>IF(選手データ入力!AB24="","",選手データ入力!AB24)</f>
        <v/>
      </c>
      <c r="AK20" s="23" t="str">
        <f>IF(選手データ入力!AC24="","",選手データ入力!AC24)</f>
        <v/>
      </c>
      <c r="AL20" s="21" t="str">
        <f>IF(選手データ入力!AD24="","",選手データ入力!AD24)</f>
        <v/>
      </c>
      <c r="AM20" s="22" t="str">
        <f>IF(選手データ入力!AE24="","",選手データ入力!AE24)</f>
        <v/>
      </c>
      <c r="AN20" s="22" t="str">
        <f>IF(ISERROR(VLOOKUP(IF(選手データ入力!AE24="","",選手データ入力!AF24),$AU$2:$AV$5,2,0)),"",VLOOKUP(IF(選手データ入力!AE24="","",選手データ入力!AF24),$AU$2:$AV$5,2,0))</f>
        <v/>
      </c>
      <c r="AO20" s="22" t="str">
        <f>IF(選手データ入力!AG24="","",選手データ入力!AG24)</f>
        <v/>
      </c>
      <c r="AP20" s="22" t="str">
        <f>IF(選手データ入力!AH24="","",選手データ入力!AH24)</f>
        <v/>
      </c>
      <c r="AQ20" s="22" t="str">
        <f>IF(ISERROR(VLOOKUP(選手データ入力!AI24,$AU$2:$AV$5,2,0)),"",VLOOKUP(選手データ入力!AI24,$AU$2:$AV$5,2,0))</f>
        <v/>
      </c>
      <c r="AR20" s="22" t="str">
        <f>IF(選手データ入力!AJ24="","",選手データ入力!AJ24)</f>
        <v/>
      </c>
      <c r="AS20" s="23" t="str">
        <f>IF(選手データ入力!AK24="","",選手データ入力!AK24)</f>
        <v/>
      </c>
    </row>
    <row r="21" spans="1:45" ht="9.9" customHeight="1">
      <c r="A21" s="17">
        <v>20</v>
      </c>
      <c r="B21" s="18" t="str">
        <f t="shared" si="0"/>
        <v/>
      </c>
      <c r="C21" s="18" t="str">
        <f>IF(選手データ入力!D25="","",選手データ入力!D25)</f>
        <v/>
      </c>
      <c r="D21" s="18" t="str">
        <f>IF(選手データ入力!E25="","",選手データ入力!E25)</f>
        <v/>
      </c>
      <c r="E21" s="18" t="str">
        <f>IF(選手データ入力!H25="","",LEFT(選手データ入力!H25,2))</f>
        <v/>
      </c>
      <c r="F21" s="18" t="str">
        <f>IF(選手データ入力!F25="","",選手データ入力!F25)</f>
        <v/>
      </c>
      <c r="G21" s="18" t="str">
        <f t="shared" si="1"/>
        <v/>
      </c>
      <c r="H21" s="18" t="str">
        <f>IF(C21="","",基本入力!B30)</f>
        <v/>
      </c>
      <c r="I21" s="18" t="str">
        <f>IF(選手データ入力!G25="","",選手データ入力!G25)</f>
        <v/>
      </c>
      <c r="J21" s="18" t="str">
        <f>IF(選手データ入力!I25="","",選手データ入力!I25)</f>
        <v/>
      </c>
      <c r="K21" s="18" t="str">
        <f t="shared" si="2"/>
        <v/>
      </c>
      <c r="L21" s="18" t="str">
        <f>IF(選手データ入力!J25="","",選手データ入力!J25)</f>
        <v/>
      </c>
      <c r="M21" s="18" t="str">
        <f t="shared" si="3"/>
        <v/>
      </c>
      <c r="N21" s="18" t="str">
        <f>IF(選手データ入力!K25="","",選手データ入力!K25)</f>
        <v/>
      </c>
      <c r="O21" s="18" t="str">
        <f t="shared" si="4"/>
        <v/>
      </c>
      <c r="P21" s="18" t="str">
        <f>IF(選手データ入力!L25="","",$AX$3)</f>
        <v/>
      </c>
      <c r="Q21" s="18" t="str">
        <f t="shared" si="5"/>
        <v/>
      </c>
      <c r="R21" s="18" t="str">
        <f>IF(選手データ入力!M25="","",$AX$5)</f>
        <v/>
      </c>
      <c r="S21" s="18" t="str">
        <f t="shared" si="6"/>
        <v/>
      </c>
      <c r="T21" s="26"/>
      <c r="U21" s="27"/>
      <c r="V21" s="21" t="str">
        <f>IF(選手データ入力!N25="","",選手データ入力!N25)</f>
        <v/>
      </c>
      <c r="W21" s="22" t="str">
        <f>IF(選手データ入力!O25="","",選手データ入力!O25)</f>
        <v/>
      </c>
      <c r="X21" s="22" t="str">
        <f>IF(ISERROR(VLOOKUP(IF(選手データ入力!O25="","",選手データ入力!P25),$AU$2:$AV$5,2,0)),"",VLOOKUP(IF(選手データ入力!O25="","",選手データ入力!P25),$AU$2:$AV$5,2,0))</f>
        <v/>
      </c>
      <c r="Y21" s="22" t="str">
        <f>IF(選手データ入力!Q25="","",選手データ入力!Q25)</f>
        <v/>
      </c>
      <c r="Z21" s="22" t="str">
        <f>IF(選手データ入力!R25="","",選手データ入力!R25)</f>
        <v/>
      </c>
      <c r="AA21" s="22" t="str">
        <f>IF(ISERROR(VLOOKUP(選手データ入力!S25,$AU$2:$AV$5,2,0)),"",VLOOKUP(選手データ入力!S25,$AU$2:$AV$5,2,0))</f>
        <v/>
      </c>
      <c r="AB21" s="22" t="str">
        <f>IF(選手データ入力!T25="","",選手データ入力!T25)</f>
        <v/>
      </c>
      <c r="AC21" s="23" t="str">
        <f>IF(選手データ入力!U25="","",選手データ入力!U25)</f>
        <v/>
      </c>
      <c r="AD21" s="21" t="str">
        <f>IF(選手データ入力!V25="","",選手データ入力!V25)</f>
        <v/>
      </c>
      <c r="AE21" s="22" t="str">
        <f>IF(選手データ入力!W25="","",選手データ入力!W25)</f>
        <v/>
      </c>
      <c r="AF21" s="22" t="str">
        <f>IF(ISERROR(VLOOKUP(IF(選手データ入力!W25="","",選手データ入力!X25),$AU$2:$AV$5,2,0)),"",VLOOKUP(IF(選手データ入力!W25="","",選手データ入力!X25),$AU$2:$AV$5,2,0))</f>
        <v/>
      </c>
      <c r="AG21" s="22" t="str">
        <f>IF(選手データ入力!Y25="","",選手データ入力!Y25)</f>
        <v/>
      </c>
      <c r="AH21" s="22" t="str">
        <f>IF(選手データ入力!Z25="","",選手データ入力!Z25)</f>
        <v/>
      </c>
      <c r="AI21" s="22" t="str">
        <f>IF(ISERROR(VLOOKUP(選手データ入力!AA25,$AU$2:$AV$5,2,0)),"",VLOOKUP(選手データ入力!AA25,$AU$2:$AV$5,2,0))</f>
        <v/>
      </c>
      <c r="AJ21" s="22" t="str">
        <f>IF(選手データ入力!AB25="","",選手データ入力!AB25)</f>
        <v/>
      </c>
      <c r="AK21" s="23" t="str">
        <f>IF(選手データ入力!AC25="","",選手データ入力!AC25)</f>
        <v/>
      </c>
      <c r="AL21" s="21" t="str">
        <f>IF(選手データ入力!AD25="","",選手データ入力!AD25)</f>
        <v/>
      </c>
      <c r="AM21" s="22" t="str">
        <f>IF(選手データ入力!AE25="","",選手データ入力!AE25)</f>
        <v/>
      </c>
      <c r="AN21" s="22" t="str">
        <f>IF(ISERROR(VLOOKUP(IF(選手データ入力!AE25="","",選手データ入力!AF25),$AU$2:$AV$5,2,0)),"",VLOOKUP(IF(選手データ入力!AE25="","",選手データ入力!AF25),$AU$2:$AV$5,2,0))</f>
        <v/>
      </c>
      <c r="AO21" s="22" t="str">
        <f>IF(選手データ入力!AG25="","",選手データ入力!AG25)</f>
        <v/>
      </c>
      <c r="AP21" s="22" t="str">
        <f>IF(選手データ入力!AH25="","",選手データ入力!AH25)</f>
        <v/>
      </c>
      <c r="AQ21" s="22" t="str">
        <f>IF(ISERROR(VLOOKUP(選手データ入力!AI25,$AU$2:$AV$5,2,0)),"",VLOOKUP(選手データ入力!AI25,$AU$2:$AV$5,2,0))</f>
        <v/>
      </c>
      <c r="AR21" s="22" t="str">
        <f>IF(選手データ入力!AJ25="","",選手データ入力!AJ25)</f>
        <v/>
      </c>
      <c r="AS21" s="23" t="str">
        <f>IF(選手データ入力!AK25="","",選手データ入力!AK25)</f>
        <v/>
      </c>
    </row>
    <row r="22" spans="1:45" ht="9.9" customHeight="1">
      <c r="A22" s="17">
        <v>21</v>
      </c>
      <c r="B22" s="18" t="str">
        <f t="shared" si="0"/>
        <v/>
      </c>
      <c r="C22" s="18" t="str">
        <f>IF(選手データ入力!D26="","",選手データ入力!D26)</f>
        <v/>
      </c>
      <c r="D22" s="18" t="str">
        <f>IF(選手データ入力!E26="","",選手データ入力!E26)</f>
        <v/>
      </c>
      <c r="E22" s="18" t="str">
        <f>IF(選手データ入力!H26="","",LEFT(選手データ入力!H26,2))</f>
        <v/>
      </c>
      <c r="F22" s="18" t="str">
        <f>IF(選手データ入力!F26="","",選手データ入力!F26)</f>
        <v/>
      </c>
      <c r="G22" s="18" t="str">
        <f t="shared" si="1"/>
        <v/>
      </c>
      <c r="H22" s="18" t="str">
        <f>IF(C22="","",基本入力!B31)</f>
        <v/>
      </c>
      <c r="I22" s="18" t="str">
        <f>IF(選手データ入力!G26="","",選手データ入力!G26)</f>
        <v/>
      </c>
      <c r="J22" s="18" t="str">
        <f>IF(選手データ入力!I26="","",選手データ入力!I26)</f>
        <v/>
      </c>
      <c r="K22" s="18" t="str">
        <f t="shared" si="2"/>
        <v/>
      </c>
      <c r="L22" s="18" t="str">
        <f>IF(選手データ入力!J26="","",選手データ入力!J26)</f>
        <v/>
      </c>
      <c r="M22" s="18" t="str">
        <f t="shared" si="3"/>
        <v/>
      </c>
      <c r="N22" s="18" t="str">
        <f>IF(選手データ入力!K26="","",選手データ入力!K26)</f>
        <v/>
      </c>
      <c r="O22" s="18" t="str">
        <f t="shared" si="4"/>
        <v/>
      </c>
      <c r="P22" s="18" t="str">
        <f>IF(選手データ入力!L26="","",$AX$3)</f>
        <v/>
      </c>
      <c r="Q22" s="18" t="str">
        <f t="shared" si="5"/>
        <v/>
      </c>
      <c r="R22" s="18" t="str">
        <f>IF(選手データ入力!M26="","",$AX$5)</f>
        <v/>
      </c>
      <c r="S22" s="18" t="str">
        <f t="shared" si="6"/>
        <v/>
      </c>
      <c r="T22" s="26"/>
      <c r="U22" s="27"/>
      <c r="V22" s="21" t="str">
        <f>IF(選手データ入力!N26="","",選手データ入力!N26)</f>
        <v/>
      </c>
      <c r="W22" s="22" t="str">
        <f>IF(選手データ入力!O26="","",選手データ入力!O26)</f>
        <v/>
      </c>
      <c r="X22" s="22" t="str">
        <f>IF(ISERROR(VLOOKUP(IF(選手データ入力!O26="","",選手データ入力!P26),$AU$2:$AV$5,2,0)),"",VLOOKUP(IF(選手データ入力!O26="","",選手データ入力!P26),$AU$2:$AV$5,2,0))</f>
        <v/>
      </c>
      <c r="Y22" s="22" t="str">
        <f>IF(選手データ入力!Q26="","",選手データ入力!Q26)</f>
        <v/>
      </c>
      <c r="Z22" s="22" t="str">
        <f>IF(選手データ入力!R26="","",選手データ入力!R26)</f>
        <v/>
      </c>
      <c r="AA22" s="22" t="str">
        <f>IF(ISERROR(VLOOKUP(選手データ入力!S26,$AU$2:$AV$5,2,0)),"",VLOOKUP(選手データ入力!S26,$AU$2:$AV$5,2,0))</f>
        <v/>
      </c>
      <c r="AB22" s="22" t="str">
        <f>IF(選手データ入力!T26="","",選手データ入力!T26)</f>
        <v/>
      </c>
      <c r="AC22" s="23" t="str">
        <f>IF(選手データ入力!U26="","",選手データ入力!U26)</f>
        <v/>
      </c>
      <c r="AD22" s="21" t="str">
        <f>IF(選手データ入力!V26="","",選手データ入力!V26)</f>
        <v/>
      </c>
      <c r="AE22" s="22" t="str">
        <f>IF(選手データ入力!W26="","",選手データ入力!W26)</f>
        <v/>
      </c>
      <c r="AF22" s="22" t="str">
        <f>IF(ISERROR(VLOOKUP(IF(選手データ入力!W26="","",選手データ入力!X26),$AU$2:$AV$5,2,0)),"",VLOOKUP(IF(選手データ入力!W26="","",選手データ入力!X26),$AU$2:$AV$5,2,0))</f>
        <v/>
      </c>
      <c r="AG22" s="22" t="str">
        <f>IF(選手データ入力!Y26="","",選手データ入力!Y26)</f>
        <v/>
      </c>
      <c r="AH22" s="22" t="str">
        <f>IF(選手データ入力!Z26="","",選手データ入力!Z26)</f>
        <v/>
      </c>
      <c r="AI22" s="22" t="str">
        <f>IF(ISERROR(VLOOKUP(選手データ入力!AA26,$AU$2:$AV$5,2,0)),"",VLOOKUP(選手データ入力!AA26,$AU$2:$AV$5,2,0))</f>
        <v/>
      </c>
      <c r="AJ22" s="22" t="str">
        <f>IF(選手データ入力!AB26="","",選手データ入力!AB26)</f>
        <v/>
      </c>
      <c r="AK22" s="23" t="str">
        <f>IF(選手データ入力!AC26="","",選手データ入力!AC26)</f>
        <v/>
      </c>
      <c r="AL22" s="21" t="str">
        <f>IF(選手データ入力!AD26="","",選手データ入力!AD26)</f>
        <v/>
      </c>
      <c r="AM22" s="22" t="str">
        <f>IF(選手データ入力!AE26="","",選手データ入力!AE26)</f>
        <v/>
      </c>
      <c r="AN22" s="22" t="str">
        <f>IF(ISERROR(VLOOKUP(IF(選手データ入力!AE26="","",選手データ入力!AF26),$AU$2:$AV$5,2,0)),"",VLOOKUP(IF(選手データ入力!AE26="","",選手データ入力!AF26),$AU$2:$AV$5,2,0))</f>
        <v/>
      </c>
      <c r="AO22" s="22" t="str">
        <f>IF(選手データ入力!AG26="","",選手データ入力!AG26)</f>
        <v/>
      </c>
      <c r="AP22" s="22" t="str">
        <f>IF(選手データ入力!AH26="","",選手データ入力!AH26)</f>
        <v/>
      </c>
      <c r="AQ22" s="22" t="str">
        <f>IF(ISERROR(VLOOKUP(選手データ入力!AI26,$AU$2:$AV$5,2,0)),"",VLOOKUP(選手データ入力!AI26,$AU$2:$AV$5,2,0))</f>
        <v/>
      </c>
      <c r="AR22" s="22" t="str">
        <f>IF(選手データ入力!AJ26="","",選手データ入力!AJ26)</f>
        <v/>
      </c>
      <c r="AS22" s="23" t="str">
        <f>IF(選手データ入力!AK26="","",選手データ入力!AK26)</f>
        <v/>
      </c>
    </row>
    <row r="23" spans="1:45" ht="9.9" customHeight="1">
      <c r="A23" s="17">
        <v>22</v>
      </c>
      <c r="B23" s="18" t="str">
        <f t="shared" si="0"/>
        <v/>
      </c>
      <c r="C23" s="18" t="str">
        <f>IF(選手データ入力!D27="","",選手データ入力!D27)</f>
        <v/>
      </c>
      <c r="D23" s="18" t="str">
        <f>IF(選手データ入力!E27="","",選手データ入力!E27)</f>
        <v/>
      </c>
      <c r="E23" s="18" t="str">
        <f>IF(選手データ入力!H27="","",LEFT(選手データ入力!H27,2))</f>
        <v/>
      </c>
      <c r="F23" s="18" t="str">
        <f>IF(選手データ入力!F27="","",選手データ入力!F27)</f>
        <v/>
      </c>
      <c r="G23" s="18" t="str">
        <f t="shared" si="1"/>
        <v/>
      </c>
      <c r="H23" s="18" t="str">
        <f>IF(C23="","",基本入力!B32)</f>
        <v/>
      </c>
      <c r="I23" s="18" t="str">
        <f>IF(選手データ入力!G27="","",選手データ入力!G27)</f>
        <v/>
      </c>
      <c r="J23" s="18" t="str">
        <f>IF(選手データ入力!I27="","",選手データ入力!I27)</f>
        <v/>
      </c>
      <c r="K23" s="18" t="str">
        <f t="shared" si="2"/>
        <v/>
      </c>
      <c r="L23" s="18" t="str">
        <f>IF(選手データ入力!J27="","",選手データ入力!J27)</f>
        <v/>
      </c>
      <c r="M23" s="18" t="str">
        <f t="shared" si="3"/>
        <v/>
      </c>
      <c r="N23" s="18" t="str">
        <f>IF(選手データ入力!K27="","",選手データ入力!K27)</f>
        <v/>
      </c>
      <c r="O23" s="18" t="str">
        <f t="shared" si="4"/>
        <v/>
      </c>
      <c r="P23" s="18" t="str">
        <f>IF(選手データ入力!L27="","",$AX$3)</f>
        <v/>
      </c>
      <c r="Q23" s="18" t="str">
        <f t="shared" si="5"/>
        <v/>
      </c>
      <c r="R23" s="18" t="str">
        <f>IF(選手データ入力!M27="","",$AX$5)</f>
        <v/>
      </c>
      <c r="S23" s="18" t="str">
        <f t="shared" si="6"/>
        <v/>
      </c>
      <c r="T23" s="26"/>
      <c r="U23" s="27"/>
      <c r="V23" s="21" t="str">
        <f>IF(選手データ入力!N27="","",選手データ入力!N27)</f>
        <v/>
      </c>
      <c r="W23" s="22" t="str">
        <f>IF(選手データ入力!O27="","",選手データ入力!O27)</f>
        <v/>
      </c>
      <c r="X23" s="22" t="str">
        <f>IF(ISERROR(VLOOKUP(IF(選手データ入力!O27="","",選手データ入力!P27),$AU$2:$AV$5,2,0)),"",VLOOKUP(IF(選手データ入力!O27="","",選手データ入力!P27),$AU$2:$AV$5,2,0))</f>
        <v/>
      </c>
      <c r="Y23" s="22" t="str">
        <f>IF(選手データ入力!Q27="","",選手データ入力!Q27)</f>
        <v/>
      </c>
      <c r="Z23" s="22" t="str">
        <f>IF(選手データ入力!R27="","",選手データ入力!R27)</f>
        <v/>
      </c>
      <c r="AA23" s="22" t="str">
        <f>IF(ISERROR(VLOOKUP(選手データ入力!S27,$AU$2:$AV$5,2,0)),"",VLOOKUP(選手データ入力!S27,$AU$2:$AV$5,2,0))</f>
        <v/>
      </c>
      <c r="AB23" s="22" t="str">
        <f>IF(選手データ入力!T27="","",選手データ入力!T27)</f>
        <v/>
      </c>
      <c r="AC23" s="23" t="str">
        <f>IF(選手データ入力!U27="","",選手データ入力!U27)</f>
        <v/>
      </c>
      <c r="AD23" s="21" t="str">
        <f>IF(選手データ入力!V27="","",選手データ入力!V27)</f>
        <v/>
      </c>
      <c r="AE23" s="22" t="str">
        <f>IF(選手データ入力!W27="","",選手データ入力!W27)</f>
        <v/>
      </c>
      <c r="AF23" s="22" t="str">
        <f>IF(ISERROR(VLOOKUP(IF(選手データ入力!W27="","",選手データ入力!X27),$AU$2:$AV$5,2,0)),"",VLOOKUP(IF(選手データ入力!W27="","",選手データ入力!X27),$AU$2:$AV$5,2,0))</f>
        <v/>
      </c>
      <c r="AG23" s="22" t="str">
        <f>IF(選手データ入力!Y27="","",選手データ入力!Y27)</f>
        <v/>
      </c>
      <c r="AH23" s="22" t="str">
        <f>IF(選手データ入力!Z27="","",選手データ入力!Z27)</f>
        <v/>
      </c>
      <c r="AI23" s="22" t="str">
        <f>IF(ISERROR(VLOOKUP(選手データ入力!AA27,$AU$2:$AV$5,2,0)),"",VLOOKUP(選手データ入力!AA27,$AU$2:$AV$5,2,0))</f>
        <v/>
      </c>
      <c r="AJ23" s="22" t="str">
        <f>IF(選手データ入力!AB27="","",選手データ入力!AB27)</f>
        <v/>
      </c>
      <c r="AK23" s="23" t="str">
        <f>IF(選手データ入力!AC27="","",選手データ入力!AC27)</f>
        <v/>
      </c>
      <c r="AL23" s="21" t="str">
        <f>IF(選手データ入力!AD27="","",選手データ入力!AD27)</f>
        <v/>
      </c>
      <c r="AM23" s="22" t="str">
        <f>IF(選手データ入力!AE27="","",選手データ入力!AE27)</f>
        <v/>
      </c>
      <c r="AN23" s="22" t="str">
        <f>IF(ISERROR(VLOOKUP(IF(選手データ入力!AE27="","",選手データ入力!AF27),$AU$2:$AV$5,2,0)),"",VLOOKUP(IF(選手データ入力!AE27="","",選手データ入力!AF27),$AU$2:$AV$5,2,0))</f>
        <v/>
      </c>
      <c r="AO23" s="22" t="str">
        <f>IF(選手データ入力!AG27="","",選手データ入力!AG27)</f>
        <v/>
      </c>
      <c r="AP23" s="22" t="str">
        <f>IF(選手データ入力!AH27="","",選手データ入力!AH27)</f>
        <v/>
      </c>
      <c r="AQ23" s="22" t="str">
        <f>IF(ISERROR(VLOOKUP(選手データ入力!AI27,$AU$2:$AV$5,2,0)),"",VLOOKUP(選手データ入力!AI27,$AU$2:$AV$5,2,0))</f>
        <v/>
      </c>
      <c r="AR23" s="22" t="str">
        <f>IF(選手データ入力!AJ27="","",選手データ入力!AJ27)</f>
        <v/>
      </c>
      <c r="AS23" s="23" t="str">
        <f>IF(選手データ入力!AK27="","",選手データ入力!AK27)</f>
        <v/>
      </c>
    </row>
    <row r="24" spans="1:45" ht="9.9" customHeight="1">
      <c r="A24" s="17">
        <v>23</v>
      </c>
      <c r="B24" s="18" t="str">
        <f t="shared" si="0"/>
        <v/>
      </c>
      <c r="C24" s="18" t="str">
        <f>IF(選手データ入力!D28="","",選手データ入力!D28)</f>
        <v/>
      </c>
      <c r="D24" s="18" t="str">
        <f>IF(選手データ入力!E28="","",選手データ入力!E28)</f>
        <v/>
      </c>
      <c r="E24" s="18" t="str">
        <f>IF(選手データ入力!H28="","",LEFT(選手データ入力!H28,2))</f>
        <v/>
      </c>
      <c r="F24" s="18" t="str">
        <f>IF(選手データ入力!F28="","",選手データ入力!F28)</f>
        <v/>
      </c>
      <c r="G24" s="18" t="str">
        <f t="shared" si="1"/>
        <v/>
      </c>
      <c r="H24" s="18" t="str">
        <f>IF(C24="","",基本入力!B33)</f>
        <v/>
      </c>
      <c r="I24" s="18" t="str">
        <f>IF(選手データ入力!G28="","",選手データ入力!G28)</f>
        <v/>
      </c>
      <c r="J24" s="18" t="str">
        <f>IF(選手データ入力!I28="","",選手データ入力!I28)</f>
        <v/>
      </c>
      <c r="K24" s="18" t="str">
        <f t="shared" si="2"/>
        <v/>
      </c>
      <c r="L24" s="18" t="str">
        <f>IF(選手データ入力!J28="","",選手データ入力!J28)</f>
        <v/>
      </c>
      <c r="M24" s="18" t="str">
        <f t="shared" si="3"/>
        <v/>
      </c>
      <c r="N24" s="18" t="str">
        <f>IF(選手データ入力!K28="","",選手データ入力!K28)</f>
        <v/>
      </c>
      <c r="O24" s="18" t="str">
        <f t="shared" si="4"/>
        <v/>
      </c>
      <c r="P24" s="18" t="str">
        <f>IF(選手データ入力!L28="","",$AX$3)</f>
        <v/>
      </c>
      <c r="Q24" s="18" t="str">
        <f t="shared" si="5"/>
        <v/>
      </c>
      <c r="R24" s="18" t="str">
        <f>IF(選手データ入力!M28="","",$AX$5)</f>
        <v/>
      </c>
      <c r="S24" s="18" t="str">
        <f t="shared" si="6"/>
        <v/>
      </c>
      <c r="T24" s="26"/>
      <c r="U24" s="27"/>
      <c r="V24" s="21" t="str">
        <f>IF(選手データ入力!N28="","",選手データ入力!N28)</f>
        <v/>
      </c>
      <c r="W24" s="22" t="str">
        <f>IF(選手データ入力!O28="","",選手データ入力!O28)</f>
        <v/>
      </c>
      <c r="X24" s="22" t="str">
        <f>IF(ISERROR(VLOOKUP(IF(選手データ入力!O28="","",選手データ入力!P28),$AU$2:$AV$5,2,0)),"",VLOOKUP(IF(選手データ入力!O28="","",選手データ入力!P28),$AU$2:$AV$5,2,0))</f>
        <v/>
      </c>
      <c r="Y24" s="22" t="str">
        <f>IF(選手データ入力!Q28="","",選手データ入力!Q28)</f>
        <v/>
      </c>
      <c r="Z24" s="22" t="str">
        <f>IF(選手データ入力!R28="","",選手データ入力!R28)</f>
        <v/>
      </c>
      <c r="AA24" s="22" t="str">
        <f>IF(ISERROR(VLOOKUP(選手データ入力!S28,$AU$2:$AV$5,2,0)),"",VLOOKUP(選手データ入力!S28,$AU$2:$AV$5,2,0))</f>
        <v/>
      </c>
      <c r="AB24" s="22" t="str">
        <f>IF(選手データ入力!T28="","",選手データ入力!T28)</f>
        <v/>
      </c>
      <c r="AC24" s="23" t="str">
        <f>IF(選手データ入力!U28="","",選手データ入力!U28)</f>
        <v/>
      </c>
      <c r="AD24" s="21" t="str">
        <f>IF(選手データ入力!V28="","",選手データ入力!V28)</f>
        <v/>
      </c>
      <c r="AE24" s="22" t="str">
        <f>IF(選手データ入力!W28="","",選手データ入力!W28)</f>
        <v/>
      </c>
      <c r="AF24" s="22" t="str">
        <f>IF(ISERROR(VLOOKUP(IF(選手データ入力!W28="","",選手データ入力!X28),$AU$2:$AV$5,2,0)),"",VLOOKUP(IF(選手データ入力!W28="","",選手データ入力!X28),$AU$2:$AV$5,2,0))</f>
        <v/>
      </c>
      <c r="AG24" s="22" t="str">
        <f>IF(選手データ入力!Y28="","",選手データ入力!Y28)</f>
        <v/>
      </c>
      <c r="AH24" s="22" t="str">
        <f>IF(選手データ入力!Z28="","",選手データ入力!Z28)</f>
        <v/>
      </c>
      <c r="AI24" s="22" t="str">
        <f>IF(ISERROR(VLOOKUP(選手データ入力!AA28,$AU$2:$AV$5,2,0)),"",VLOOKUP(選手データ入力!AA28,$AU$2:$AV$5,2,0))</f>
        <v/>
      </c>
      <c r="AJ24" s="22" t="str">
        <f>IF(選手データ入力!AB28="","",選手データ入力!AB28)</f>
        <v/>
      </c>
      <c r="AK24" s="23" t="str">
        <f>IF(選手データ入力!AC28="","",選手データ入力!AC28)</f>
        <v/>
      </c>
      <c r="AL24" s="21" t="str">
        <f>IF(選手データ入力!AD28="","",選手データ入力!AD28)</f>
        <v/>
      </c>
      <c r="AM24" s="22" t="str">
        <f>IF(選手データ入力!AE28="","",選手データ入力!AE28)</f>
        <v/>
      </c>
      <c r="AN24" s="22" t="str">
        <f>IF(ISERROR(VLOOKUP(IF(選手データ入力!AE28="","",選手データ入力!AF28),$AU$2:$AV$5,2,0)),"",VLOOKUP(IF(選手データ入力!AE28="","",選手データ入力!AF28),$AU$2:$AV$5,2,0))</f>
        <v/>
      </c>
      <c r="AO24" s="22" t="str">
        <f>IF(選手データ入力!AG28="","",選手データ入力!AG28)</f>
        <v/>
      </c>
      <c r="AP24" s="22" t="str">
        <f>IF(選手データ入力!AH28="","",選手データ入力!AH28)</f>
        <v/>
      </c>
      <c r="AQ24" s="22" t="str">
        <f>IF(ISERROR(VLOOKUP(選手データ入力!AI28,$AU$2:$AV$5,2,0)),"",VLOOKUP(選手データ入力!AI28,$AU$2:$AV$5,2,0))</f>
        <v/>
      </c>
      <c r="AR24" s="22" t="str">
        <f>IF(選手データ入力!AJ28="","",選手データ入力!AJ28)</f>
        <v/>
      </c>
      <c r="AS24" s="23" t="str">
        <f>IF(選手データ入力!AK28="","",選手データ入力!AK28)</f>
        <v/>
      </c>
    </row>
    <row r="25" spans="1:45" ht="9.9" customHeight="1">
      <c r="A25" s="17">
        <v>24</v>
      </c>
      <c r="B25" s="18" t="str">
        <f t="shared" si="0"/>
        <v/>
      </c>
      <c r="C25" s="18" t="str">
        <f>IF(選手データ入力!D29="","",選手データ入力!D29)</f>
        <v/>
      </c>
      <c r="D25" s="18" t="str">
        <f>IF(選手データ入力!E29="","",選手データ入力!E29)</f>
        <v/>
      </c>
      <c r="E25" s="18" t="str">
        <f>IF(選手データ入力!H29="","",LEFT(選手データ入力!H29,2))</f>
        <v/>
      </c>
      <c r="F25" s="18" t="str">
        <f>IF(選手データ入力!F29="","",選手データ入力!F29)</f>
        <v/>
      </c>
      <c r="G25" s="18" t="str">
        <f t="shared" si="1"/>
        <v/>
      </c>
      <c r="H25" s="18" t="str">
        <f>IF(C25="","",基本入力!B34)</f>
        <v/>
      </c>
      <c r="I25" s="18" t="str">
        <f>IF(選手データ入力!G29="","",選手データ入力!G29)</f>
        <v/>
      </c>
      <c r="J25" s="18" t="str">
        <f>IF(選手データ入力!I29="","",選手データ入力!I29)</f>
        <v/>
      </c>
      <c r="K25" s="18" t="str">
        <f t="shared" si="2"/>
        <v/>
      </c>
      <c r="L25" s="18" t="str">
        <f>IF(選手データ入力!J29="","",選手データ入力!J29)</f>
        <v/>
      </c>
      <c r="M25" s="18" t="str">
        <f t="shared" si="3"/>
        <v/>
      </c>
      <c r="N25" s="18" t="str">
        <f>IF(選手データ入力!K29="","",選手データ入力!K29)</f>
        <v/>
      </c>
      <c r="O25" s="18" t="str">
        <f t="shared" si="4"/>
        <v/>
      </c>
      <c r="P25" s="18" t="str">
        <f>IF(選手データ入力!L29="","",$AX$3)</f>
        <v/>
      </c>
      <c r="Q25" s="18" t="str">
        <f t="shared" si="5"/>
        <v/>
      </c>
      <c r="R25" s="18" t="str">
        <f>IF(選手データ入力!M29="","",$AX$5)</f>
        <v/>
      </c>
      <c r="S25" s="18" t="str">
        <f t="shared" si="6"/>
        <v/>
      </c>
      <c r="T25" s="26"/>
      <c r="U25" s="27"/>
      <c r="V25" s="21" t="str">
        <f>IF(選手データ入力!N29="","",選手データ入力!N29)</f>
        <v/>
      </c>
      <c r="W25" s="22" t="str">
        <f>IF(選手データ入力!O29="","",選手データ入力!O29)</f>
        <v/>
      </c>
      <c r="X25" s="22" t="str">
        <f>IF(ISERROR(VLOOKUP(IF(選手データ入力!O29="","",選手データ入力!P29),$AU$2:$AV$5,2,0)),"",VLOOKUP(IF(選手データ入力!O29="","",選手データ入力!P29),$AU$2:$AV$5,2,0))</f>
        <v/>
      </c>
      <c r="Y25" s="22" t="str">
        <f>IF(選手データ入力!Q29="","",選手データ入力!Q29)</f>
        <v/>
      </c>
      <c r="Z25" s="22" t="str">
        <f>IF(選手データ入力!R29="","",選手データ入力!R29)</f>
        <v/>
      </c>
      <c r="AA25" s="22" t="str">
        <f>IF(ISERROR(VLOOKUP(選手データ入力!S29,$AU$2:$AV$5,2,0)),"",VLOOKUP(選手データ入力!S29,$AU$2:$AV$5,2,0))</f>
        <v/>
      </c>
      <c r="AB25" s="22" t="str">
        <f>IF(選手データ入力!T29="","",選手データ入力!T29)</f>
        <v/>
      </c>
      <c r="AC25" s="23" t="str">
        <f>IF(選手データ入力!U29="","",選手データ入力!U29)</f>
        <v/>
      </c>
      <c r="AD25" s="21" t="str">
        <f>IF(選手データ入力!V29="","",選手データ入力!V29)</f>
        <v/>
      </c>
      <c r="AE25" s="22" t="str">
        <f>IF(選手データ入力!W29="","",選手データ入力!W29)</f>
        <v/>
      </c>
      <c r="AF25" s="22" t="str">
        <f>IF(ISERROR(VLOOKUP(IF(選手データ入力!W29="","",選手データ入力!X29),$AU$2:$AV$5,2,0)),"",VLOOKUP(IF(選手データ入力!W29="","",選手データ入力!X29),$AU$2:$AV$5,2,0))</f>
        <v/>
      </c>
      <c r="AG25" s="22" t="str">
        <f>IF(選手データ入力!Y29="","",選手データ入力!Y29)</f>
        <v/>
      </c>
      <c r="AH25" s="22" t="str">
        <f>IF(選手データ入力!Z29="","",選手データ入力!Z29)</f>
        <v/>
      </c>
      <c r="AI25" s="22" t="str">
        <f>IF(ISERROR(VLOOKUP(選手データ入力!AA29,$AU$2:$AV$5,2,0)),"",VLOOKUP(選手データ入力!AA29,$AU$2:$AV$5,2,0))</f>
        <v/>
      </c>
      <c r="AJ25" s="22" t="str">
        <f>IF(選手データ入力!AB29="","",選手データ入力!AB29)</f>
        <v/>
      </c>
      <c r="AK25" s="23" t="str">
        <f>IF(選手データ入力!AC29="","",選手データ入力!AC29)</f>
        <v/>
      </c>
      <c r="AL25" s="21" t="str">
        <f>IF(選手データ入力!AD29="","",選手データ入力!AD29)</f>
        <v/>
      </c>
      <c r="AM25" s="22" t="str">
        <f>IF(選手データ入力!AE29="","",選手データ入力!AE29)</f>
        <v/>
      </c>
      <c r="AN25" s="22" t="str">
        <f>IF(ISERROR(VLOOKUP(IF(選手データ入力!AE29="","",選手データ入力!AF29),$AU$2:$AV$5,2,0)),"",VLOOKUP(IF(選手データ入力!AE29="","",選手データ入力!AF29),$AU$2:$AV$5,2,0))</f>
        <v/>
      </c>
      <c r="AO25" s="22" t="str">
        <f>IF(選手データ入力!AG29="","",選手データ入力!AG29)</f>
        <v/>
      </c>
      <c r="AP25" s="22" t="str">
        <f>IF(選手データ入力!AH29="","",選手データ入力!AH29)</f>
        <v/>
      </c>
      <c r="AQ25" s="22" t="str">
        <f>IF(ISERROR(VLOOKUP(選手データ入力!AI29,$AU$2:$AV$5,2,0)),"",VLOOKUP(選手データ入力!AI29,$AU$2:$AV$5,2,0))</f>
        <v/>
      </c>
      <c r="AR25" s="22" t="str">
        <f>IF(選手データ入力!AJ29="","",選手データ入力!AJ29)</f>
        <v/>
      </c>
      <c r="AS25" s="23" t="str">
        <f>IF(選手データ入力!AK29="","",選手データ入力!AK29)</f>
        <v/>
      </c>
    </row>
    <row r="26" spans="1:45" ht="9.9" customHeight="1">
      <c r="A26" s="17">
        <v>25</v>
      </c>
      <c r="B26" s="18" t="str">
        <f t="shared" si="0"/>
        <v/>
      </c>
      <c r="C26" s="18" t="str">
        <f>IF(選手データ入力!D30="","",選手データ入力!D30)</f>
        <v/>
      </c>
      <c r="D26" s="18" t="str">
        <f>IF(選手データ入力!E30="","",選手データ入力!E30)</f>
        <v/>
      </c>
      <c r="E26" s="18" t="str">
        <f>IF(選手データ入力!H30="","",LEFT(選手データ入力!H30,2))</f>
        <v/>
      </c>
      <c r="F26" s="18" t="str">
        <f>IF(選手データ入力!F30="","",選手データ入力!F30)</f>
        <v/>
      </c>
      <c r="G26" s="18" t="str">
        <f t="shared" si="1"/>
        <v/>
      </c>
      <c r="H26" s="18" t="str">
        <f>IF(C26="","",基本入力!B35)</f>
        <v/>
      </c>
      <c r="I26" s="18" t="str">
        <f>IF(選手データ入力!G30="","",選手データ入力!G30)</f>
        <v/>
      </c>
      <c r="J26" s="18" t="str">
        <f>IF(選手データ入力!I30="","",選手データ入力!I30)</f>
        <v/>
      </c>
      <c r="K26" s="18" t="str">
        <f t="shared" si="2"/>
        <v/>
      </c>
      <c r="L26" s="18" t="str">
        <f>IF(選手データ入力!J30="","",選手データ入力!J30)</f>
        <v/>
      </c>
      <c r="M26" s="18" t="str">
        <f t="shared" si="3"/>
        <v/>
      </c>
      <c r="N26" s="18" t="str">
        <f>IF(選手データ入力!K30="","",選手データ入力!K30)</f>
        <v/>
      </c>
      <c r="O26" s="18" t="str">
        <f t="shared" si="4"/>
        <v/>
      </c>
      <c r="P26" s="18" t="str">
        <f>IF(選手データ入力!L30="","",$AX$3)</f>
        <v/>
      </c>
      <c r="Q26" s="18" t="str">
        <f t="shared" si="5"/>
        <v/>
      </c>
      <c r="R26" s="18" t="str">
        <f>IF(選手データ入力!M30="","",$AX$5)</f>
        <v/>
      </c>
      <c r="S26" s="18" t="str">
        <f t="shared" si="6"/>
        <v/>
      </c>
      <c r="T26" s="26"/>
      <c r="U26" s="27"/>
      <c r="V26" s="21" t="str">
        <f>IF(選手データ入力!N30="","",選手データ入力!N30)</f>
        <v/>
      </c>
      <c r="W26" s="22" t="str">
        <f>IF(選手データ入力!O30="","",選手データ入力!O30)</f>
        <v/>
      </c>
      <c r="X26" s="22" t="str">
        <f>IF(ISERROR(VLOOKUP(IF(選手データ入力!O30="","",選手データ入力!P30),$AU$2:$AV$5,2,0)),"",VLOOKUP(IF(選手データ入力!O30="","",選手データ入力!P30),$AU$2:$AV$5,2,0))</f>
        <v/>
      </c>
      <c r="Y26" s="22" t="str">
        <f>IF(選手データ入力!Q30="","",選手データ入力!Q30)</f>
        <v/>
      </c>
      <c r="Z26" s="22" t="str">
        <f>IF(選手データ入力!R30="","",選手データ入力!R30)</f>
        <v/>
      </c>
      <c r="AA26" s="22" t="str">
        <f>IF(ISERROR(VLOOKUP(選手データ入力!S30,$AU$2:$AV$5,2,0)),"",VLOOKUP(選手データ入力!S30,$AU$2:$AV$5,2,0))</f>
        <v/>
      </c>
      <c r="AB26" s="22" t="str">
        <f>IF(選手データ入力!T30="","",選手データ入力!T30)</f>
        <v/>
      </c>
      <c r="AC26" s="23" t="str">
        <f>IF(選手データ入力!U30="","",選手データ入力!U30)</f>
        <v/>
      </c>
      <c r="AD26" s="21" t="str">
        <f>IF(選手データ入力!V30="","",選手データ入力!V30)</f>
        <v/>
      </c>
      <c r="AE26" s="22" t="str">
        <f>IF(選手データ入力!W30="","",選手データ入力!W30)</f>
        <v/>
      </c>
      <c r="AF26" s="22" t="str">
        <f>IF(ISERROR(VLOOKUP(IF(選手データ入力!W30="","",選手データ入力!X30),$AU$2:$AV$5,2,0)),"",VLOOKUP(IF(選手データ入力!W30="","",選手データ入力!X30),$AU$2:$AV$5,2,0))</f>
        <v/>
      </c>
      <c r="AG26" s="22" t="str">
        <f>IF(選手データ入力!Y30="","",選手データ入力!Y30)</f>
        <v/>
      </c>
      <c r="AH26" s="22" t="str">
        <f>IF(選手データ入力!Z30="","",選手データ入力!Z30)</f>
        <v/>
      </c>
      <c r="AI26" s="22" t="str">
        <f>IF(ISERROR(VLOOKUP(選手データ入力!AA30,$AU$2:$AV$5,2,0)),"",VLOOKUP(選手データ入力!AA30,$AU$2:$AV$5,2,0))</f>
        <v/>
      </c>
      <c r="AJ26" s="22" t="str">
        <f>IF(選手データ入力!AB30="","",選手データ入力!AB30)</f>
        <v/>
      </c>
      <c r="AK26" s="23" t="str">
        <f>IF(選手データ入力!AC30="","",選手データ入力!AC30)</f>
        <v/>
      </c>
      <c r="AL26" s="21" t="str">
        <f>IF(選手データ入力!AD30="","",選手データ入力!AD30)</f>
        <v/>
      </c>
      <c r="AM26" s="22" t="str">
        <f>IF(選手データ入力!AE30="","",選手データ入力!AE30)</f>
        <v/>
      </c>
      <c r="AN26" s="22" t="str">
        <f>IF(ISERROR(VLOOKUP(IF(選手データ入力!AE30="","",選手データ入力!AF30),$AU$2:$AV$5,2,0)),"",VLOOKUP(IF(選手データ入力!AE30="","",選手データ入力!AF30),$AU$2:$AV$5,2,0))</f>
        <v/>
      </c>
      <c r="AO26" s="22" t="str">
        <f>IF(選手データ入力!AG30="","",選手データ入力!AG30)</f>
        <v/>
      </c>
      <c r="AP26" s="22" t="str">
        <f>IF(選手データ入力!AH30="","",選手データ入力!AH30)</f>
        <v/>
      </c>
      <c r="AQ26" s="22" t="str">
        <f>IF(ISERROR(VLOOKUP(選手データ入力!AI30,$AU$2:$AV$5,2,0)),"",VLOOKUP(選手データ入力!AI30,$AU$2:$AV$5,2,0))</f>
        <v/>
      </c>
      <c r="AR26" s="22" t="str">
        <f>IF(選手データ入力!AJ30="","",選手データ入力!AJ30)</f>
        <v/>
      </c>
      <c r="AS26" s="23" t="str">
        <f>IF(選手データ入力!AK30="","",選手データ入力!AK30)</f>
        <v/>
      </c>
    </row>
    <row r="27" spans="1:45" ht="9.9" customHeight="1">
      <c r="A27" s="17">
        <v>26</v>
      </c>
      <c r="B27" s="18" t="str">
        <f t="shared" si="0"/>
        <v/>
      </c>
      <c r="C27" s="18" t="str">
        <f>IF(選手データ入力!D31="","",選手データ入力!D31)</f>
        <v/>
      </c>
      <c r="D27" s="18" t="str">
        <f>IF(選手データ入力!E31="","",選手データ入力!E31)</f>
        <v/>
      </c>
      <c r="E27" s="18" t="str">
        <f>IF(選手データ入力!H31="","",LEFT(選手データ入力!H31,2))</f>
        <v/>
      </c>
      <c r="F27" s="18" t="str">
        <f>IF(選手データ入力!F31="","",選手データ入力!F31)</f>
        <v/>
      </c>
      <c r="G27" s="18" t="str">
        <f t="shared" si="1"/>
        <v/>
      </c>
      <c r="H27" s="18" t="str">
        <f>IF(C27="","",基本入力!B36)</f>
        <v/>
      </c>
      <c r="I27" s="18" t="str">
        <f>IF(選手データ入力!G31="","",選手データ入力!G31)</f>
        <v/>
      </c>
      <c r="J27" s="18" t="str">
        <f>IF(選手データ入力!I31="","",選手データ入力!I31)</f>
        <v/>
      </c>
      <c r="K27" s="18" t="str">
        <f t="shared" si="2"/>
        <v/>
      </c>
      <c r="L27" s="18" t="str">
        <f>IF(選手データ入力!J31="","",選手データ入力!J31)</f>
        <v/>
      </c>
      <c r="M27" s="18" t="str">
        <f t="shared" si="3"/>
        <v/>
      </c>
      <c r="N27" s="18" t="str">
        <f>IF(選手データ入力!K31="","",選手データ入力!K31)</f>
        <v/>
      </c>
      <c r="O27" s="18" t="str">
        <f t="shared" si="4"/>
        <v/>
      </c>
      <c r="P27" s="18" t="str">
        <f>IF(選手データ入力!L31="","",$AX$3)</f>
        <v/>
      </c>
      <c r="Q27" s="18" t="str">
        <f t="shared" si="5"/>
        <v/>
      </c>
      <c r="R27" s="18" t="str">
        <f>IF(選手データ入力!M31="","",$AX$5)</f>
        <v/>
      </c>
      <c r="S27" s="18" t="str">
        <f t="shared" si="6"/>
        <v/>
      </c>
      <c r="T27" s="26"/>
      <c r="U27" s="27"/>
      <c r="V27" s="21" t="str">
        <f>IF(選手データ入力!N31="","",選手データ入力!N31)</f>
        <v/>
      </c>
      <c r="W27" s="22" t="str">
        <f>IF(選手データ入力!O31="","",選手データ入力!O31)</f>
        <v/>
      </c>
      <c r="X27" s="22" t="str">
        <f>IF(ISERROR(VLOOKUP(IF(選手データ入力!O31="","",選手データ入力!P31),$AU$2:$AV$5,2,0)),"",VLOOKUP(IF(選手データ入力!O31="","",選手データ入力!P31),$AU$2:$AV$5,2,0))</f>
        <v/>
      </c>
      <c r="Y27" s="22" t="str">
        <f>IF(選手データ入力!Q31="","",選手データ入力!Q31)</f>
        <v/>
      </c>
      <c r="Z27" s="22" t="str">
        <f>IF(選手データ入力!R31="","",選手データ入力!R31)</f>
        <v/>
      </c>
      <c r="AA27" s="22" t="str">
        <f>IF(ISERROR(VLOOKUP(選手データ入力!S31,$AU$2:$AV$5,2,0)),"",VLOOKUP(選手データ入力!S31,$AU$2:$AV$5,2,0))</f>
        <v/>
      </c>
      <c r="AB27" s="22" t="str">
        <f>IF(選手データ入力!T31="","",選手データ入力!T31)</f>
        <v/>
      </c>
      <c r="AC27" s="23" t="str">
        <f>IF(選手データ入力!U31="","",選手データ入力!U31)</f>
        <v/>
      </c>
      <c r="AD27" s="21" t="str">
        <f>IF(選手データ入力!V31="","",選手データ入力!V31)</f>
        <v/>
      </c>
      <c r="AE27" s="22" t="str">
        <f>IF(選手データ入力!W31="","",選手データ入力!W31)</f>
        <v/>
      </c>
      <c r="AF27" s="22" t="str">
        <f>IF(ISERROR(VLOOKUP(IF(選手データ入力!W31="","",選手データ入力!X31),$AU$2:$AV$5,2,0)),"",VLOOKUP(IF(選手データ入力!W31="","",選手データ入力!X31),$AU$2:$AV$5,2,0))</f>
        <v/>
      </c>
      <c r="AG27" s="22" t="str">
        <f>IF(選手データ入力!Y31="","",選手データ入力!Y31)</f>
        <v/>
      </c>
      <c r="AH27" s="22" t="str">
        <f>IF(選手データ入力!Z31="","",選手データ入力!Z31)</f>
        <v/>
      </c>
      <c r="AI27" s="22" t="str">
        <f>IF(ISERROR(VLOOKUP(選手データ入力!AA31,$AU$2:$AV$5,2,0)),"",VLOOKUP(選手データ入力!AA31,$AU$2:$AV$5,2,0))</f>
        <v/>
      </c>
      <c r="AJ27" s="22" t="str">
        <f>IF(選手データ入力!AB31="","",選手データ入力!AB31)</f>
        <v/>
      </c>
      <c r="AK27" s="23" t="str">
        <f>IF(選手データ入力!AC31="","",選手データ入力!AC31)</f>
        <v/>
      </c>
      <c r="AL27" s="21" t="str">
        <f>IF(選手データ入力!AD31="","",選手データ入力!AD31)</f>
        <v/>
      </c>
      <c r="AM27" s="22" t="str">
        <f>IF(選手データ入力!AE31="","",選手データ入力!AE31)</f>
        <v/>
      </c>
      <c r="AN27" s="22" t="str">
        <f>IF(ISERROR(VLOOKUP(IF(選手データ入力!AE31="","",選手データ入力!AF31),$AU$2:$AV$5,2,0)),"",VLOOKUP(IF(選手データ入力!AE31="","",選手データ入力!AF31),$AU$2:$AV$5,2,0))</f>
        <v/>
      </c>
      <c r="AO27" s="22" t="str">
        <f>IF(選手データ入力!AG31="","",選手データ入力!AG31)</f>
        <v/>
      </c>
      <c r="AP27" s="22" t="str">
        <f>IF(選手データ入力!AH31="","",選手データ入力!AH31)</f>
        <v/>
      </c>
      <c r="AQ27" s="22" t="str">
        <f>IF(ISERROR(VLOOKUP(選手データ入力!AI31,$AU$2:$AV$5,2,0)),"",VLOOKUP(選手データ入力!AI31,$AU$2:$AV$5,2,0))</f>
        <v/>
      </c>
      <c r="AR27" s="22" t="str">
        <f>IF(選手データ入力!AJ31="","",選手データ入力!AJ31)</f>
        <v/>
      </c>
      <c r="AS27" s="23" t="str">
        <f>IF(選手データ入力!AK31="","",選手データ入力!AK31)</f>
        <v/>
      </c>
    </row>
    <row r="28" spans="1:45" ht="9.9" customHeight="1">
      <c r="A28" s="17">
        <v>27</v>
      </c>
      <c r="B28" s="18" t="str">
        <f t="shared" si="0"/>
        <v/>
      </c>
      <c r="C28" s="18" t="str">
        <f>IF(選手データ入力!D32="","",選手データ入力!D32)</f>
        <v/>
      </c>
      <c r="D28" s="18" t="str">
        <f>IF(選手データ入力!E32="","",選手データ入力!E32)</f>
        <v/>
      </c>
      <c r="E28" s="18" t="str">
        <f>IF(選手データ入力!H32="","",LEFT(選手データ入力!H32,2))</f>
        <v/>
      </c>
      <c r="F28" s="18" t="str">
        <f>IF(選手データ入力!F32="","",選手データ入力!F32)</f>
        <v/>
      </c>
      <c r="G28" s="18" t="str">
        <f t="shared" si="1"/>
        <v/>
      </c>
      <c r="H28" s="18" t="str">
        <f>IF(C28="","",基本入力!B37)</f>
        <v/>
      </c>
      <c r="I28" s="18" t="str">
        <f>IF(選手データ入力!G32="","",選手データ入力!G32)</f>
        <v/>
      </c>
      <c r="J28" s="18" t="str">
        <f>IF(選手データ入力!I32="","",選手データ入力!I32)</f>
        <v/>
      </c>
      <c r="K28" s="18" t="str">
        <f t="shared" si="2"/>
        <v/>
      </c>
      <c r="L28" s="18" t="str">
        <f>IF(選手データ入力!J32="","",選手データ入力!J32)</f>
        <v/>
      </c>
      <c r="M28" s="18" t="str">
        <f t="shared" si="3"/>
        <v/>
      </c>
      <c r="N28" s="18" t="str">
        <f>IF(選手データ入力!K32="","",選手データ入力!K32)</f>
        <v/>
      </c>
      <c r="O28" s="18" t="str">
        <f t="shared" si="4"/>
        <v/>
      </c>
      <c r="P28" s="18" t="str">
        <f>IF(選手データ入力!L32="","",$AX$3)</f>
        <v/>
      </c>
      <c r="Q28" s="18" t="str">
        <f t="shared" si="5"/>
        <v/>
      </c>
      <c r="R28" s="18" t="str">
        <f>IF(選手データ入力!M32="","",$AX$5)</f>
        <v/>
      </c>
      <c r="S28" s="18" t="str">
        <f t="shared" si="6"/>
        <v/>
      </c>
      <c r="T28" s="26"/>
      <c r="U28" s="27"/>
      <c r="V28" s="21" t="str">
        <f>IF(選手データ入力!N32="","",選手データ入力!N32)</f>
        <v/>
      </c>
      <c r="W28" s="22" t="str">
        <f>IF(選手データ入力!O32="","",選手データ入力!O32)</f>
        <v/>
      </c>
      <c r="X28" s="22" t="str">
        <f>IF(ISERROR(VLOOKUP(IF(選手データ入力!O32="","",選手データ入力!P32),$AU$2:$AV$5,2,0)),"",VLOOKUP(IF(選手データ入力!O32="","",選手データ入力!P32),$AU$2:$AV$5,2,0))</f>
        <v/>
      </c>
      <c r="Y28" s="22" t="str">
        <f>IF(選手データ入力!Q32="","",選手データ入力!Q32)</f>
        <v/>
      </c>
      <c r="Z28" s="22" t="str">
        <f>IF(選手データ入力!R32="","",選手データ入力!R32)</f>
        <v/>
      </c>
      <c r="AA28" s="22" t="str">
        <f>IF(ISERROR(VLOOKUP(選手データ入力!S32,$AU$2:$AV$5,2,0)),"",VLOOKUP(選手データ入力!S32,$AU$2:$AV$5,2,0))</f>
        <v/>
      </c>
      <c r="AB28" s="22" t="str">
        <f>IF(選手データ入力!T32="","",選手データ入力!T32)</f>
        <v/>
      </c>
      <c r="AC28" s="23" t="str">
        <f>IF(選手データ入力!U32="","",選手データ入力!U32)</f>
        <v/>
      </c>
      <c r="AD28" s="21" t="str">
        <f>IF(選手データ入力!V32="","",選手データ入力!V32)</f>
        <v/>
      </c>
      <c r="AE28" s="22" t="str">
        <f>IF(選手データ入力!W32="","",選手データ入力!W32)</f>
        <v/>
      </c>
      <c r="AF28" s="22" t="str">
        <f>IF(ISERROR(VLOOKUP(IF(選手データ入力!W32="","",選手データ入力!X32),$AU$2:$AV$5,2,0)),"",VLOOKUP(IF(選手データ入力!W32="","",選手データ入力!X32),$AU$2:$AV$5,2,0))</f>
        <v/>
      </c>
      <c r="AG28" s="22" t="str">
        <f>IF(選手データ入力!Y32="","",選手データ入力!Y32)</f>
        <v/>
      </c>
      <c r="AH28" s="22" t="str">
        <f>IF(選手データ入力!Z32="","",選手データ入力!Z32)</f>
        <v/>
      </c>
      <c r="AI28" s="22" t="str">
        <f>IF(ISERROR(VLOOKUP(選手データ入力!AA32,$AU$2:$AV$5,2,0)),"",VLOOKUP(選手データ入力!AA32,$AU$2:$AV$5,2,0))</f>
        <v/>
      </c>
      <c r="AJ28" s="22" t="str">
        <f>IF(選手データ入力!AB32="","",選手データ入力!AB32)</f>
        <v/>
      </c>
      <c r="AK28" s="23" t="str">
        <f>IF(選手データ入力!AC32="","",選手データ入力!AC32)</f>
        <v/>
      </c>
      <c r="AL28" s="21" t="str">
        <f>IF(選手データ入力!AD32="","",選手データ入力!AD32)</f>
        <v/>
      </c>
      <c r="AM28" s="22" t="str">
        <f>IF(選手データ入力!AE32="","",選手データ入力!AE32)</f>
        <v/>
      </c>
      <c r="AN28" s="22" t="str">
        <f>IF(ISERROR(VLOOKUP(IF(選手データ入力!AE32="","",選手データ入力!AF32),$AU$2:$AV$5,2,0)),"",VLOOKUP(IF(選手データ入力!AE32="","",選手データ入力!AF32),$AU$2:$AV$5,2,0))</f>
        <v/>
      </c>
      <c r="AO28" s="22" t="str">
        <f>IF(選手データ入力!AG32="","",選手データ入力!AG32)</f>
        <v/>
      </c>
      <c r="AP28" s="22" t="str">
        <f>IF(選手データ入力!AH32="","",選手データ入力!AH32)</f>
        <v/>
      </c>
      <c r="AQ28" s="22" t="str">
        <f>IF(ISERROR(VLOOKUP(選手データ入力!AI32,$AU$2:$AV$5,2,0)),"",VLOOKUP(選手データ入力!AI32,$AU$2:$AV$5,2,0))</f>
        <v/>
      </c>
      <c r="AR28" s="22" t="str">
        <f>IF(選手データ入力!AJ32="","",選手データ入力!AJ32)</f>
        <v/>
      </c>
      <c r="AS28" s="23" t="str">
        <f>IF(選手データ入力!AK32="","",選手データ入力!AK32)</f>
        <v/>
      </c>
    </row>
    <row r="29" spans="1:45" ht="9.9" customHeight="1">
      <c r="A29" s="17">
        <v>28</v>
      </c>
      <c r="B29" s="18" t="str">
        <f t="shared" si="0"/>
        <v/>
      </c>
      <c r="C29" s="18" t="str">
        <f>IF(選手データ入力!D33="","",選手データ入力!D33)</f>
        <v/>
      </c>
      <c r="D29" s="18" t="str">
        <f>IF(選手データ入力!E33="","",選手データ入力!E33)</f>
        <v/>
      </c>
      <c r="E29" s="18" t="str">
        <f>IF(選手データ入力!H33="","",LEFT(選手データ入力!H33,2))</f>
        <v/>
      </c>
      <c r="F29" s="18" t="str">
        <f>IF(選手データ入力!F33="","",選手データ入力!F33)</f>
        <v/>
      </c>
      <c r="G29" s="18" t="str">
        <f t="shared" si="1"/>
        <v/>
      </c>
      <c r="H29" s="18" t="str">
        <f>IF(C29="","",基本入力!B38)</f>
        <v/>
      </c>
      <c r="I29" s="18" t="str">
        <f>IF(選手データ入力!G33="","",選手データ入力!G33)</f>
        <v/>
      </c>
      <c r="J29" s="18" t="str">
        <f>IF(選手データ入力!I33="","",選手データ入力!I33)</f>
        <v/>
      </c>
      <c r="K29" s="18" t="str">
        <f t="shared" si="2"/>
        <v/>
      </c>
      <c r="L29" s="18" t="str">
        <f>IF(選手データ入力!J33="","",選手データ入力!J33)</f>
        <v/>
      </c>
      <c r="M29" s="18" t="str">
        <f t="shared" si="3"/>
        <v/>
      </c>
      <c r="N29" s="18" t="str">
        <f>IF(選手データ入力!K33="","",選手データ入力!K33)</f>
        <v/>
      </c>
      <c r="O29" s="18" t="str">
        <f t="shared" si="4"/>
        <v/>
      </c>
      <c r="P29" s="18" t="str">
        <f>IF(選手データ入力!L33="","",$AX$3)</f>
        <v/>
      </c>
      <c r="Q29" s="18" t="str">
        <f t="shared" si="5"/>
        <v/>
      </c>
      <c r="R29" s="18" t="str">
        <f>IF(選手データ入力!M33="","",$AX$5)</f>
        <v/>
      </c>
      <c r="S29" s="18" t="str">
        <f t="shared" si="6"/>
        <v/>
      </c>
      <c r="T29" s="26"/>
      <c r="U29" s="27"/>
      <c r="V29" s="21" t="str">
        <f>IF(選手データ入力!N33="","",選手データ入力!N33)</f>
        <v/>
      </c>
      <c r="W29" s="22" t="str">
        <f>IF(選手データ入力!O33="","",選手データ入力!O33)</f>
        <v/>
      </c>
      <c r="X29" s="22" t="str">
        <f>IF(ISERROR(VLOOKUP(IF(選手データ入力!O33="","",選手データ入力!P33),$AU$2:$AV$5,2,0)),"",VLOOKUP(IF(選手データ入力!O33="","",選手データ入力!P33),$AU$2:$AV$5,2,0))</f>
        <v/>
      </c>
      <c r="Y29" s="22" t="str">
        <f>IF(選手データ入力!Q33="","",選手データ入力!Q33)</f>
        <v/>
      </c>
      <c r="Z29" s="22" t="str">
        <f>IF(選手データ入力!R33="","",選手データ入力!R33)</f>
        <v/>
      </c>
      <c r="AA29" s="22" t="str">
        <f>IF(ISERROR(VLOOKUP(選手データ入力!S33,$AU$2:$AV$5,2,0)),"",VLOOKUP(選手データ入力!S33,$AU$2:$AV$5,2,0))</f>
        <v/>
      </c>
      <c r="AB29" s="22" t="str">
        <f>IF(選手データ入力!T33="","",選手データ入力!T33)</f>
        <v/>
      </c>
      <c r="AC29" s="23" t="str">
        <f>IF(選手データ入力!U33="","",選手データ入力!U33)</f>
        <v/>
      </c>
      <c r="AD29" s="21" t="str">
        <f>IF(選手データ入力!V33="","",選手データ入力!V33)</f>
        <v/>
      </c>
      <c r="AE29" s="22" t="str">
        <f>IF(選手データ入力!W33="","",選手データ入力!W33)</f>
        <v/>
      </c>
      <c r="AF29" s="22" t="str">
        <f>IF(ISERROR(VLOOKUP(IF(選手データ入力!W33="","",選手データ入力!X33),$AU$2:$AV$5,2,0)),"",VLOOKUP(IF(選手データ入力!W33="","",選手データ入力!X33),$AU$2:$AV$5,2,0))</f>
        <v/>
      </c>
      <c r="AG29" s="22" t="str">
        <f>IF(選手データ入力!Y33="","",選手データ入力!Y33)</f>
        <v/>
      </c>
      <c r="AH29" s="22" t="str">
        <f>IF(選手データ入力!Z33="","",選手データ入力!Z33)</f>
        <v/>
      </c>
      <c r="AI29" s="22" t="str">
        <f>IF(ISERROR(VLOOKUP(選手データ入力!AA33,$AU$2:$AV$5,2,0)),"",VLOOKUP(選手データ入力!AA33,$AU$2:$AV$5,2,0))</f>
        <v/>
      </c>
      <c r="AJ29" s="22" t="str">
        <f>IF(選手データ入力!AB33="","",選手データ入力!AB33)</f>
        <v/>
      </c>
      <c r="AK29" s="23" t="str">
        <f>IF(選手データ入力!AC33="","",選手データ入力!AC33)</f>
        <v/>
      </c>
      <c r="AL29" s="21" t="str">
        <f>IF(選手データ入力!AD33="","",選手データ入力!AD33)</f>
        <v/>
      </c>
      <c r="AM29" s="22" t="str">
        <f>IF(選手データ入力!AE33="","",選手データ入力!AE33)</f>
        <v/>
      </c>
      <c r="AN29" s="22" t="str">
        <f>IF(ISERROR(VLOOKUP(IF(選手データ入力!AE33="","",選手データ入力!AF33),$AU$2:$AV$5,2,0)),"",VLOOKUP(IF(選手データ入力!AE33="","",選手データ入力!AF33),$AU$2:$AV$5,2,0))</f>
        <v/>
      </c>
      <c r="AO29" s="22" t="str">
        <f>IF(選手データ入力!AG33="","",選手データ入力!AG33)</f>
        <v/>
      </c>
      <c r="AP29" s="22" t="str">
        <f>IF(選手データ入力!AH33="","",選手データ入力!AH33)</f>
        <v/>
      </c>
      <c r="AQ29" s="22" t="str">
        <f>IF(ISERROR(VLOOKUP(選手データ入力!AI33,$AU$2:$AV$5,2,0)),"",VLOOKUP(選手データ入力!AI33,$AU$2:$AV$5,2,0))</f>
        <v/>
      </c>
      <c r="AR29" s="22" t="str">
        <f>IF(選手データ入力!AJ33="","",選手データ入力!AJ33)</f>
        <v/>
      </c>
      <c r="AS29" s="23" t="str">
        <f>IF(選手データ入力!AK33="","",選手データ入力!AK33)</f>
        <v/>
      </c>
    </row>
    <row r="30" spans="1:45" ht="9.9" customHeight="1">
      <c r="A30" s="17">
        <v>29</v>
      </c>
      <c r="B30" s="18" t="str">
        <f t="shared" si="0"/>
        <v/>
      </c>
      <c r="C30" s="18" t="str">
        <f>IF(選手データ入力!D34="","",選手データ入力!D34)</f>
        <v/>
      </c>
      <c r="D30" s="18" t="str">
        <f>IF(選手データ入力!E34="","",選手データ入力!E34)</f>
        <v/>
      </c>
      <c r="E30" s="18" t="str">
        <f>IF(選手データ入力!H34="","",LEFT(選手データ入力!H34,2))</f>
        <v/>
      </c>
      <c r="F30" s="18" t="str">
        <f>IF(選手データ入力!F34="","",選手データ入力!F34)</f>
        <v/>
      </c>
      <c r="G30" s="18" t="str">
        <f t="shared" si="1"/>
        <v/>
      </c>
      <c r="H30" s="18" t="str">
        <f>IF(C30="","",基本入力!B39)</f>
        <v/>
      </c>
      <c r="I30" s="18" t="str">
        <f>IF(選手データ入力!G34="","",選手データ入力!G34)</f>
        <v/>
      </c>
      <c r="J30" s="18" t="str">
        <f>IF(選手データ入力!I34="","",選手データ入力!I34)</f>
        <v/>
      </c>
      <c r="K30" s="18" t="str">
        <f t="shared" si="2"/>
        <v/>
      </c>
      <c r="L30" s="18" t="str">
        <f>IF(選手データ入力!J34="","",選手データ入力!J34)</f>
        <v/>
      </c>
      <c r="M30" s="18" t="str">
        <f t="shared" si="3"/>
        <v/>
      </c>
      <c r="N30" s="18" t="str">
        <f>IF(選手データ入力!K34="","",選手データ入力!K34)</f>
        <v/>
      </c>
      <c r="O30" s="18" t="str">
        <f t="shared" si="4"/>
        <v/>
      </c>
      <c r="P30" s="18" t="str">
        <f>IF(選手データ入力!L34="","",$AX$3)</f>
        <v/>
      </c>
      <c r="Q30" s="18" t="str">
        <f t="shared" si="5"/>
        <v/>
      </c>
      <c r="R30" s="18" t="str">
        <f>IF(選手データ入力!M34="","",$AX$5)</f>
        <v/>
      </c>
      <c r="S30" s="18" t="str">
        <f t="shared" si="6"/>
        <v/>
      </c>
      <c r="T30" s="26"/>
      <c r="U30" s="27"/>
      <c r="V30" s="21" t="str">
        <f>IF(選手データ入力!N34="","",選手データ入力!N34)</f>
        <v/>
      </c>
      <c r="W30" s="22" t="str">
        <f>IF(選手データ入力!O34="","",選手データ入力!O34)</f>
        <v/>
      </c>
      <c r="X30" s="22" t="str">
        <f>IF(ISERROR(VLOOKUP(IF(選手データ入力!O34="","",選手データ入力!P34),$AU$2:$AV$5,2,0)),"",VLOOKUP(IF(選手データ入力!O34="","",選手データ入力!P34),$AU$2:$AV$5,2,0))</f>
        <v/>
      </c>
      <c r="Y30" s="22" t="str">
        <f>IF(選手データ入力!Q34="","",選手データ入力!Q34)</f>
        <v/>
      </c>
      <c r="Z30" s="22" t="str">
        <f>IF(選手データ入力!R34="","",選手データ入力!R34)</f>
        <v/>
      </c>
      <c r="AA30" s="22" t="str">
        <f>IF(ISERROR(VLOOKUP(選手データ入力!S34,$AU$2:$AV$5,2,0)),"",VLOOKUP(選手データ入力!S34,$AU$2:$AV$5,2,0))</f>
        <v/>
      </c>
      <c r="AB30" s="22" t="str">
        <f>IF(選手データ入力!T34="","",選手データ入力!T34)</f>
        <v/>
      </c>
      <c r="AC30" s="23" t="str">
        <f>IF(選手データ入力!U34="","",選手データ入力!U34)</f>
        <v/>
      </c>
      <c r="AD30" s="21" t="str">
        <f>IF(選手データ入力!V34="","",選手データ入力!V34)</f>
        <v/>
      </c>
      <c r="AE30" s="22" t="str">
        <f>IF(選手データ入力!W34="","",選手データ入力!W34)</f>
        <v/>
      </c>
      <c r="AF30" s="22" t="str">
        <f>IF(ISERROR(VLOOKUP(IF(選手データ入力!W34="","",選手データ入力!X34),$AU$2:$AV$5,2,0)),"",VLOOKUP(IF(選手データ入力!W34="","",選手データ入力!X34),$AU$2:$AV$5,2,0))</f>
        <v/>
      </c>
      <c r="AG30" s="22" t="str">
        <f>IF(選手データ入力!Y34="","",選手データ入力!Y34)</f>
        <v/>
      </c>
      <c r="AH30" s="22" t="str">
        <f>IF(選手データ入力!Z34="","",選手データ入力!Z34)</f>
        <v/>
      </c>
      <c r="AI30" s="22" t="str">
        <f>IF(ISERROR(VLOOKUP(選手データ入力!AA34,$AU$2:$AV$5,2,0)),"",VLOOKUP(選手データ入力!AA34,$AU$2:$AV$5,2,0))</f>
        <v/>
      </c>
      <c r="AJ30" s="22" t="str">
        <f>IF(選手データ入力!AB34="","",選手データ入力!AB34)</f>
        <v/>
      </c>
      <c r="AK30" s="23" t="str">
        <f>IF(選手データ入力!AC34="","",選手データ入力!AC34)</f>
        <v/>
      </c>
      <c r="AL30" s="21" t="str">
        <f>IF(選手データ入力!AD34="","",選手データ入力!AD34)</f>
        <v/>
      </c>
      <c r="AM30" s="22" t="str">
        <f>IF(選手データ入力!AE34="","",選手データ入力!AE34)</f>
        <v/>
      </c>
      <c r="AN30" s="22" t="str">
        <f>IF(ISERROR(VLOOKUP(IF(選手データ入力!AE34="","",選手データ入力!AF34),$AU$2:$AV$5,2,0)),"",VLOOKUP(IF(選手データ入力!AE34="","",選手データ入力!AF34),$AU$2:$AV$5,2,0))</f>
        <v/>
      </c>
      <c r="AO30" s="22" t="str">
        <f>IF(選手データ入力!AG34="","",選手データ入力!AG34)</f>
        <v/>
      </c>
      <c r="AP30" s="22" t="str">
        <f>IF(選手データ入力!AH34="","",選手データ入力!AH34)</f>
        <v/>
      </c>
      <c r="AQ30" s="22" t="str">
        <f>IF(ISERROR(VLOOKUP(選手データ入力!AI34,$AU$2:$AV$5,2,0)),"",VLOOKUP(選手データ入力!AI34,$AU$2:$AV$5,2,0))</f>
        <v/>
      </c>
      <c r="AR30" s="22" t="str">
        <f>IF(選手データ入力!AJ34="","",選手データ入力!AJ34)</f>
        <v/>
      </c>
      <c r="AS30" s="23" t="str">
        <f>IF(選手データ入力!AK34="","",選手データ入力!AK34)</f>
        <v/>
      </c>
    </row>
    <row r="31" spans="1:45" ht="9.9" customHeight="1">
      <c r="A31" s="17">
        <v>30</v>
      </c>
      <c r="B31" s="18" t="str">
        <f t="shared" si="0"/>
        <v/>
      </c>
      <c r="C31" s="18" t="str">
        <f>IF(選手データ入力!D35="","",選手データ入力!D35)</f>
        <v/>
      </c>
      <c r="D31" s="18" t="str">
        <f>IF(選手データ入力!E35="","",選手データ入力!E35)</f>
        <v/>
      </c>
      <c r="E31" s="18" t="str">
        <f>IF(選手データ入力!H35="","",LEFT(選手データ入力!H35,2))</f>
        <v/>
      </c>
      <c r="F31" s="18" t="str">
        <f>IF(選手データ入力!F35="","",選手データ入力!F35)</f>
        <v/>
      </c>
      <c r="G31" s="18" t="str">
        <f t="shared" si="1"/>
        <v/>
      </c>
      <c r="H31" s="18" t="str">
        <f>IF(C31="","",基本入力!B40)</f>
        <v/>
      </c>
      <c r="I31" s="18" t="str">
        <f>IF(選手データ入力!G35="","",選手データ入力!G35)</f>
        <v/>
      </c>
      <c r="J31" s="18" t="str">
        <f>IF(選手データ入力!I35="","",選手データ入力!I35)</f>
        <v/>
      </c>
      <c r="K31" s="18" t="str">
        <f t="shared" si="2"/>
        <v/>
      </c>
      <c r="L31" s="18" t="str">
        <f>IF(選手データ入力!J35="","",選手データ入力!J35)</f>
        <v/>
      </c>
      <c r="M31" s="18" t="str">
        <f t="shared" si="3"/>
        <v/>
      </c>
      <c r="N31" s="18" t="str">
        <f>IF(選手データ入力!K35="","",選手データ入力!K35)</f>
        <v/>
      </c>
      <c r="O31" s="18" t="str">
        <f t="shared" si="4"/>
        <v/>
      </c>
      <c r="P31" s="18" t="str">
        <f>IF(選手データ入力!L35="","",$AX$3)</f>
        <v/>
      </c>
      <c r="Q31" s="18" t="str">
        <f t="shared" si="5"/>
        <v/>
      </c>
      <c r="R31" s="18" t="str">
        <f>IF(選手データ入力!M35="","",$AX$5)</f>
        <v/>
      </c>
      <c r="S31" s="18" t="str">
        <f t="shared" si="6"/>
        <v/>
      </c>
      <c r="T31" s="26"/>
      <c r="U31" s="27"/>
      <c r="V31" s="21" t="str">
        <f>IF(選手データ入力!N35="","",選手データ入力!N35)</f>
        <v/>
      </c>
      <c r="W31" s="22" t="str">
        <f>IF(選手データ入力!O35="","",選手データ入力!O35)</f>
        <v/>
      </c>
      <c r="X31" s="22" t="str">
        <f>IF(ISERROR(VLOOKUP(IF(選手データ入力!O35="","",選手データ入力!P35),$AU$2:$AV$5,2,0)),"",VLOOKUP(IF(選手データ入力!O35="","",選手データ入力!P35),$AU$2:$AV$5,2,0))</f>
        <v/>
      </c>
      <c r="Y31" s="22" t="str">
        <f>IF(選手データ入力!Q35="","",選手データ入力!Q35)</f>
        <v/>
      </c>
      <c r="Z31" s="22" t="str">
        <f>IF(選手データ入力!R35="","",選手データ入力!R35)</f>
        <v/>
      </c>
      <c r="AA31" s="22" t="str">
        <f>IF(ISERROR(VLOOKUP(選手データ入力!S35,$AU$2:$AV$5,2,0)),"",VLOOKUP(選手データ入力!S35,$AU$2:$AV$5,2,0))</f>
        <v/>
      </c>
      <c r="AB31" s="22" t="str">
        <f>IF(選手データ入力!T35="","",選手データ入力!T35)</f>
        <v/>
      </c>
      <c r="AC31" s="23" t="str">
        <f>IF(選手データ入力!U35="","",選手データ入力!U35)</f>
        <v/>
      </c>
      <c r="AD31" s="21" t="str">
        <f>IF(選手データ入力!V35="","",選手データ入力!V35)</f>
        <v/>
      </c>
      <c r="AE31" s="22" t="str">
        <f>IF(選手データ入力!W35="","",選手データ入力!W35)</f>
        <v/>
      </c>
      <c r="AF31" s="22" t="str">
        <f>IF(ISERROR(VLOOKUP(IF(選手データ入力!W35="","",選手データ入力!X35),$AU$2:$AV$5,2,0)),"",VLOOKUP(IF(選手データ入力!W35="","",選手データ入力!X35),$AU$2:$AV$5,2,0))</f>
        <v/>
      </c>
      <c r="AG31" s="22" t="str">
        <f>IF(選手データ入力!Y35="","",選手データ入力!Y35)</f>
        <v/>
      </c>
      <c r="AH31" s="22" t="str">
        <f>IF(選手データ入力!Z35="","",選手データ入力!Z35)</f>
        <v/>
      </c>
      <c r="AI31" s="22" t="str">
        <f>IF(ISERROR(VLOOKUP(選手データ入力!AA35,$AU$2:$AV$5,2,0)),"",VLOOKUP(選手データ入力!AA35,$AU$2:$AV$5,2,0))</f>
        <v/>
      </c>
      <c r="AJ31" s="22" t="str">
        <f>IF(選手データ入力!AB35="","",選手データ入力!AB35)</f>
        <v/>
      </c>
      <c r="AK31" s="23" t="str">
        <f>IF(選手データ入力!AC35="","",選手データ入力!AC35)</f>
        <v/>
      </c>
      <c r="AL31" s="21" t="str">
        <f>IF(選手データ入力!AD35="","",選手データ入力!AD35)</f>
        <v/>
      </c>
      <c r="AM31" s="22" t="str">
        <f>IF(選手データ入力!AE35="","",選手データ入力!AE35)</f>
        <v/>
      </c>
      <c r="AN31" s="22" t="str">
        <f>IF(ISERROR(VLOOKUP(IF(選手データ入力!AE35="","",選手データ入力!AF35),$AU$2:$AV$5,2,0)),"",VLOOKUP(IF(選手データ入力!AE35="","",選手データ入力!AF35),$AU$2:$AV$5,2,0))</f>
        <v/>
      </c>
      <c r="AO31" s="22" t="str">
        <f>IF(選手データ入力!AG35="","",選手データ入力!AG35)</f>
        <v/>
      </c>
      <c r="AP31" s="22" t="str">
        <f>IF(選手データ入力!AH35="","",選手データ入力!AH35)</f>
        <v/>
      </c>
      <c r="AQ31" s="22" t="str">
        <f>IF(ISERROR(VLOOKUP(選手データ入力!AI35,$AU$2:$AV$5,2,0)),"",VLOOKUP(選手データ入力!AI35,$AU$2:$AV$5,2,0))</f>
        <v/>
      </c>
      <c r="AR31" s="22" t="str">
        <f>IF(選手データ入力!AJ35="","",選手データ入力!AJ35)</f>
        <v/>
      </c>
      <c r="AS31" s="23" t="str">
        <f>IF(選手データ入力!AK35="","",選手データ入力!AK35)</f>
        <v/>
      </c>
    </row>
    <row r="32" spans="1:45" ht="9.9" customHeight="1">
      <c r="A32" s="17">
        <v>31</v>
      </c>
      <c r="B32" s="18" t="str">
        <f t="shared" si="0"/>
        <v/>
      </c>
      <c r="C32" s="18" t="str">
        <f>IF(選手データ入力!D36="","",選手データ入力!D36)</f>
        <v/>
      </c>
      <c r="D32" s="18" t="str">
        <f>IF(選手データ入力!E36="","",選手データ入力!E36)</f>
        <v/>
      </c>
      <c r="E32" s="18" t="str">
        <f>IF(選手データ入力!H36="","",LEFT(選手データ入力!H36,2))</f>
        <v/>
      </c>
      <c r="F32" s="18" t="str">
        <f>IF(選手データ入力!F36="","",選手データ入力!F36)</f>
        <v/>
      </c>
      <c r="G32" s="18" t="str">
        <f t="shared" si="1"/>
        <v/>
      </c>
      <c r="H32" s="18" t="str">
        <f>IF(C32="","",基本入力!B41)</f>
        <v/>
      </c>
      <c r="I32" s="18" t="str">
        <f>IF(選手データ入力!G36="","",選手データ入力!G36)</f>
        <v/>
      </c>
      <c r="J32" s="18" t="str">
        <f>IF(選手データ入力!I36="","",選手データ入力!I36)</f>
        <v/>
      </c>
      <c r="K32" s="18" t="str">
        <f t="shared" si="2"/>
        <v/>
      </c>
      <c r="L32" s="18" t="str">
        <f>IF(選手データ入力!J36="","",選手データ入力!J36)</f>
        <v/>
      </c>
      <c r="M32" s="18" t="str">
        <f t="shared" si="3"/>
        <v/>
      </c>
      <c r="N32" s="18" t="str">
        <f>IF(選手データ入力!K36="","",選手データ入力!K36)</f>
        <v/>
      </c>
      <c r="O32" s="18" t="str">
        <f t="shared" si="4"/>
        <v/>
      </c>
      <c r="P32" s="18" t="str">
        <f>IF(選手データ入力!L36="","",$AX$3)</f>
        <v/>
      </c>
      <c r="Q32" s="18" t="str">
        <f t="shared" si="5"/>
        <v/>
      </c>
      <c r="R32" s="18" t="str">
        <f>IF(選手データ入力!M36="","",$AX$5)</f>
        <v/>
      </c>
      <c r="S32" s="18" t="str">
        <f t="shared" si="6"/>
        <v/>
      </c>
      <c r="T32" s="26"/>
      <c r="U32" s="27"/>
      <c r="V32" s="21" t="str">
        <f>IF(選手データ入力!N36="","",選手データ入力!N36)</f>
        <v/>
      </c>
      <c r="W32" s="22" t="str">
        <f>IF(選手データ入力!O36="","",選手データ入力!O36)</f>
        <v/>
      </c>
      <c r="X32" s="22" t="str">
        <f>IF(ISERROR(VLOOKUP(IF(選手データ入力!O36="","",選手データ入力!P36),$AU$2:$AV$5,2,0)),"",VLOOKUP(IF(選手データ入力!O36="","",選手データ入力!P36),$AU$2:$AV$5,2,0))</f>
        <v/>
      </c>
      <c r="Y32" s="22" t="str">
        <f>IF(選手データ入力!Q36="","",選手データ入力!Q36)</f>
        <v/>
      </c>
      <c r="Z32" s="22" t="str">
        <f>IF(選手データ入力!R36="","",選手データ入力!R36)</f>
        <v/>
      </c>
      <c r="AA32" s="22" t="str">
        <f>IF(ISERROR(VLOOKUP(選手データ入力!S36,$AU$2:$AV$5,2,0)),"",VLOOKUP(選手データ入力!S36,$AU$2:$AV$5,2,0))</f>
        <v/>
      </c>
      <c r="AB32" s="22" t="str">
        <f>IF(選手データ入力!T36="","",選手データ入力!T36)</f>
        <v/>
      </c>
      <c r="AC32" s="23" t="str">
        <f>IF(選手データ入力!U36="","",選手データ入力!U36)</f>
        <v/>
      </c>
      <c r="AD32" s="21" t="str">
        <f>IF(選手データ入力!V36="","",選手データ入力!V36)</f>
        <v/>
      </c>
      <c r="AE32" s="22" t="str">
        <f>IF(選手データ入力!W36="","",選手データ入力!W36)</f>
        <v/>
      </c>
      <c r="AF32" s="22" t="str">
        <f>IF(ISERROR(VLOOKUP(IF(選手データ入力!W36="","",選手データ入力!X36),$AU$2:$AV$5,2,0)),"",VLOOKUP(IF(選手データ入力!W36="","",選手データ入力!X36),$AU$2:$AV$5,2,0))</f>
        <v/>
      </c>
      <c r="AG32" s="22" t="str">
        <f>IF(選手データ入力!Y36="","",選手データ入力!Y36)</f>
        <v/>
      </c>
      <c r="AH32" s="22" t="str">
        <f>IF(選手データ入力!Z36="","",選手データ入力!Z36)</f>
        <v/>
      </c>
      <c r="AI32" s="22" t="str">
        <f>IF(ISERROR(VLOOKUP(選手データ入力!AA36,$AU$2:$AV$5,2,0)),"",VLOOKUP(選手データ入力!AA36,$AU$2:$AV$5,2,0))</f>
        <v/>
      </c>
      <c r="AJ32" s="22" t="str">
        <f>IF(選手データ入力!AB36="","",選手データ入力!AB36)</f>
        <v/>
      </c>
      <c r="AK32" s="23" t="str">
        <f>IF(選手データ入力!AC36="","",選手データ入力!AC36)</f>
        <v/>
      </c>
      <c r="AL32" s="21" t="str">
        <f>IF(選手データ入力!AD36="","",選手データ入力!AD36)</f>
        <v/>
      </c>
      <c r="AM32" s="22" t="str">
        <f>IF(選手データ入力!AE36="","",選手データ入力!AE36)</f>
        <v/>
      </c>
      <c r="AN32" s="22" t="str">
        <f>IF(ISERROR(VLOOKUP(IF(選手データ入力!AE36="","",選手データ入力!AF36),$AU$2:$AV$5,2,0)),"",VLOOKUP(IF(選手データ入力!AE36="","",選手データ入力!AF36),$AU$2:$AV$5,2,0))</f>
        <v/>
      </c>
      <c r="AO32" s="22" t="str">
        <f>IF(選手データ入力!AG36="","",選手データ入力!AG36)</f>
        <v/>
      </c>
      <c r="AP32" s="22" t="str">
        <f>IF(選手データ入力!AH36="","",選手データ入力!AH36)</f>
        <v/>
      </c>
      <c r="AQ32" s="22" t="str">
        <f>IF(ISERROR(VLOOKUP(選手データ入力!AI36,$AU$2:$AV$5,2,0)),"",VLOOKUP(選手データ入力!AI36,$AU$2:$AV$5,2,0))</f>
        <v/>
      </c>
      <c r="AR32" s="22" t="str">
        <f>IF(選手データ入力!AJ36="","",選手データ入力!AJ36)</f>
        <v/>
      </c>
      <c r="AS32" s="23" t="str">
        <f>IF(選手データ入力!AK36="","",選手データ入力!AK36)</f>
        <v/>
      </c>
    </row>
    <row r="33" spans="1:45" ht="9.9" customHeight="1">
      <c r="A33" s="17">
        <v>32</v>
      </c>
      <c r="B33" s="18" t="str">
        <f t="shared" si="0"/>
        <v/>
      </c>
      <c r="C33" s="18" t="str">
        <f>IF(選手データ入力!D37="","",選手データ入力!D37)</f>
        <v/>
      </c>
      <c r="D33" s="18" t="str">
        <f>IF(選手データ入力!E37="","",選手データ入力!E37)</f>
        <v/>
      </c>
      <c r="E33" s="18" t="str">
        <f>IF(選手データ入力!H37="","",LEFT(選手データ入力!H37,2))</f>
        <v/>
      </c>
      <c r="F33" s="18" t="str">
        <f>IF(選手データ入力!F37="","",選手データ入力!F37)</f>
        <v/>
      </c>
      <c r="G33" s="18" t="str">
        <f t="shared" si="1"/>
        <v/>
      </c>
      <c r="H33" s="18" t="str">
        <f>IF(C33="","",基本入力!B42)</f>
        <v/>
      </c>
      <c r="I33" s="18" t="str">
        <f>IF(選手データ入力!G37="","",選手データ入力!G37)</f>
        <v/>
      </c>
      <c r="J33" s="18" t="str">
        <f>IF(選手データ入力!I37="","",選手データ入力!I37)</f>
        <v/>
      </c>
      <c r="K33" s="18" t="str">
        <f t="shared" si="2"/>
        <v/>
      </c>
      <c r="L33" s="18" t="str">
        <f>IF(選手データ入力!J37="","",選手データ入力!J37)</f>
        <v/>
      </c>
      <c r="M33" s="18" t="str">
        <f t="shared" si="3"/>
        <v/>
      </c>
      <c r="N33" s="18" t="str">
        <f>IF(選手データ入力!K37="","",選手データ入力!K37)</f>
        <v/>
      </c>
      <c r="O33" s="18" t="str">
        <f t="shared" si="4"/>
        <v/>
      </c>
      <c r="P33" s="18" t="str">
        <f>IF(選手データ入力!L37="","",$AX$3)</f>
        <v/>
      </c>
      <c r="Q33" s="18" t="str">
        <f t="shared" si="5"/>
        <v/>
      </c>
      <c r="R33" s="18" t="str">
        <f>IF(選手データ入力!M37="","",$AX$5)</f>
        <v/>
      </c>
      <c r="S33" s="18" t="str">
        <f t="shared" si="6"/>
        <v/>
      </c>
      <c r="T33" s="26"/>
      <c r="U33" s="27"/>
      <c r="V33" s="21" t="str">
        <f>IF(選手データ入力!N37="","",選手データ入力!N37)</f>
        <v/>
      </c>
      <c r="W33" s="22" t="str">
        <f>IF(選手データ入力!O37="","",選手データ入力!O37)</f>
        <v/>
      </c>
      <c r="X33" s="22" t="str">
        <f>IF(ISERROR(VLOOKUP(IF(選手データ入力!O37="","",選手データ入力!P37),$AU$2:$AV$5,2,0)),"",VLOOKUP(IF(選手データ入力!O37="","",選手データ入力!P37),$AU$2:$AV$5,2,0))</f>
        <v/>
      </c>
      <c r="Y33" s="22" t="str">
        <f>IF(選手データ入力!Q37="","",選手データ入力!Q37)</f>
        <v/>
      </c>
      <c r="Z33" s="22" t="str">
        <f>IF(選手データ入力!R37="","",選手データ入力!R37)</f>
        <v/>
      </c>
      <c r="AA33" s="22" t="str">
        <f>IF(ISERROR(VLOOKUP(選手データ入力!S37,$AU$2:$AV$5,2,0)),"",VLOOKUP(選手データ入力!S37,$AU$2:$AV$5,2,0))</f>
        <v/>
      </c>
      <c r="AB33" s="22" t="str">
        <f>IF(選手データ入力!T37="","",選手データ入力!T37)</f>
        <v/>
      </c>
      <c r="AC33" s="23" t="str">
        <f>IF(選手データ入力!U37="","",選手データ入力!U37)</f>
        <v/>
      </c>
      <c r="AD33" s="21" t="str">
        <f>IF(選手データ入力!V37="","",選手データ入力!V37)</f>
        <v/>
      </c>
      <c r="AE33" s="22" t="str">
        <f>IF(選手データ入力!W37="","",選手データ入力!W37)</f>
        <v/>
      </c>
      <c r="AF33" s="22" t="str">
        <f>IF(ISERROR(VLOOKUP(IF(選手データ入力!W37="","",選手データ入力!X37),$AU$2:$AV$5,2,0)),"",VLOOKUP(IF(選手データ入力!W37="","",選手データ入力!X37),$AU$2:$AV$5,2,0))</f>
        <v/>
      </c>
      <c r="AG33" s="22" t="str">
        <f>IF(選手データ入力!Y37="","",選手データ入力!Y37)</f>
        <v/>
      </c>
      <c r="AH33" s="22" t="str">
        <f>IF(選手データ入力!Z37="","",選手データ入力!Z37)</f>
        <v/>
      </c>
      <c r="AI33" s="22" t="str">
        <f>IF(ISERROR(VLOOKUP(選手データ入力!AA37,$AU$2:$AV$5,2,0)),"",VLOOKUP(選手データ入力!AA37,$AU$2:$AV$5,2,0))</f>
        <v/>
      </c>
      <c r="AJ33" s="22" t="str">
        <f>IF(選手データ入力!AB37="","",選手データ入力!AB37)</f>
        <v/>
      </c>
      <c r="AK33" s="23" t="str">
        <f>IF(選手データ入力!AC37="","",選手データ入力!AC37)</f>
        <v/>
      </c>
      <c r="AL33" s="21" t="str">
        <f>IF(選手データ入力!AD37="","",選手データ入力!AD37)</f>
        <v/>
      </c>
      <c r="AM33" s="22" t="str">
        <f>IF(選手データ入力!AE37="","",選手データ入力!AE37)</f>
        <v/>
      </c>
      <c r="AN33" s="22" t="str">
        <f>IF(ISERROR(VLOOKUP(IF(選手データ入力!AE37="","",選手データ入力!AF37),$AU$2:$AV$5,2,0)),"",VLOOKUP(IF(選手データ入力!AE37="","",選手データ入力!AF37),$AU$2:$AV$5,2,0))</f>
        <v/>
      </c>
      <c r="AO33" s="22" t="str">
        <f>IF(選手データ入力!AG37="","",選手データ入力!AG37)</f>
        <v/>
      </c>
      <c r="AP33" s="22" t="str">
        <f>IF(選手データ入力!AH37="","",選手データ入力!AH37)</f>
        <v/>
      </c>
      <c r="AQ33" s="22" t="str">
        <f>IF(ISERROR(VLOOKUP(選手データ入力!AI37,$AU$2:$AV$5,2,0)),"",VLOOKUP(選手データ入力!AI37,$AU$2:$AV$5,2,0))</f>
        <v/>
      </c>
      <c r="AR33" s="22" t="str">
        <f>IF(選手データ入力!AJ37="","",選手データ入力!AJ37)</f>
        <v/>
      </c>
      <c r="AS33" s="23" t="str">
        <f>IF(選手データ入力!AK37="","",選手データ入力!AK37)</f>
        <v/>
      </c>
    </row>
    <row r="34" spans="1:45" ht="9.9" customHeight="1">
      <c r="A34" s="17">
        <v>33</v>
      </c>
      <c r="B34" s="18" t="str">
        <f t="shared" si="0"/>
        <v/>
      </c>
      <c r="C34" s="18" t="str">
        <f>IF(選手データ入力!D38="","",選手データ入力!D38)</f>
        <v/>
      </c>
      <c r="D34" s="18" t="str">
        <f>IF(選手データ入力!E38="","",選手データ入力!E38)</f>
        <v/>
      </c>
      <c r="E34" s="18" t="str">
        <f>IF(選手データ入力!H38="","",LEFT(選手データ入力!H38,2))</f>
        <v/>
      </c>
      <c r="F34" s="18" t="str">
        <f>IF(選手データ入力!F38="","",選手データ入力!F38)</f>
        <v/>
      </c>
      <c r="G34" s="18" t="str">
        <f t="shared" si="1"/>
        <v/>
      </c>
      <c r="H34" s="18" t="str">
        <f>IF(C34="","",基本入力!B43)</f>
        <v/>
      </c>
      <c r="I34" s="18" t="str">
        <f>IF(選手データ入力!G38="","",選手データ入力!G38)</f>
        <v/>
      </c>
      <c r="J34" s="18" t="str">
        <f>IF(選手データ入力!I38="","",選手データ入力!I38)</f>
        <v/>
      </c>
      <c r="K34" s="18" t="str">
        <f t="shared" si="2"/>
        <v/>
      </c>
      <c r="L34" s="18" t="str">
        <f>IF(選手データ入力!J38="","",選手データ入力!J38)</f>
        <v/>
      </c>
      <c r="M34" s="18" t="str">
        <f t="shared" si="3"/>
        <v/>
      </c>
      <c r="N34" s="18" t="str">
        <f>IF(選手データ入力!K38="","",選手データ入力!K38)</f>
        <v/>
      </c>
      <c r="O34" s="18" t="str">
        <f t="shared" si="4"/>
        <v/>
      </c>
      <c r="P34" s="18" t="str">
        <f>IF(選手データ入力!L38="","",$AX$3)</f>
        <v/>
      </c>
      <c r="Q34" s="18" t="str">
        <f t="shared" si="5"/>
        <v/>
      </c>
      <c r="R34" s="18" t="str">
        <f>IF(選手データ入力!M38="","",$AX$5)</f>
        <v/>
      </c>
      <c r="S34" s="18" t="str">
        <f t="shared" si="6"/>
        <v/>
      </c>
      <c r="T34" s="26"/>
      <c r="U34" s="27"/>
      <c r="V34" s="21" t="str">
        <f>IF(選手データ入力!N38="","",選手データ入力!N38)</f>
        <v/>
      </c>
      <c r="W34" s="22" t="str">
        <f>IF(選手データ入力!O38="","",選手データ入力!O38)</f>
        <v/>
      </c>
      <c r="X34" s="22" t="str">
        <f>IF(ISERROR(VLOOKUP(IF(選手データ入力!O38="","",選手データ入力!P38),$AU$2:$AV$5,2,0)),"",VLOOKUP(IF(選手データ入力!O38="","",選手データ入力!P38),$AU$2:$AV$5,2,0))</f>
        <v/>
      </c>
      <c r="Y34" s="22" t="str">
        <f>IF(選手データ入力!Q38="","",選手データ入力!Q38)</f>
        <v/>
      </c>
      <c r="Z34" s="22" t="str">
        <f>IF(選手データ入力!R38="","",選手データ入力!R38)</f>
        <v/>
      </c>
      <c r="AA34" s="22" t="str">
        <f>IF(ISERROR(VLOOKUP(選手データ入力!S38,$AU$2:$AV$5,2,0)),"",VLOOKUP(選手データ入力!S38,$AU$2:$AV$5,2,0))</f>
        <v/>
      </c>
      <c r="AB34" s="22" t="str">
        <f>IF(選手データ入力!T38="","",選手データ入力!T38)</f>
        <v/>
      </c>
      <c r="AC34" s="23" t="str">
        <f>IF(選手データ入力!U38="","",選手データ入力!U38)</f>
        <v/>
      </c>
      <c r="AD34" s="21" t="str">
        <f>IF(選手データ入力!V38="","",選手データ入力!V38)</f>
        <v/>
      </c>
      <c r="AE34" s="22" t="str">
        <f>IF(選手データ入力!W38="","",選手データ入力!W38)</f>
        <v/>
      </c>
      <c r="AF34" s="22" t="str">
        <f>IF(ISERROR(VLOOKUP(IF(選手データ入力!W38="","",選手データ入力!X38),$AU$2:$AV$5,2,0)),"",VLOOKUP(IF(選手データ入力!W38="","",選手データ入力!X38),$AU$2:$AV$5,2,0))</f>
        <v/>
      </c>
      <c r="AG34" s="22" t="str">
        <f>IF(選手データ入力!Y38="","",選手データ入力!Y38)</f>
        <v/>
      </c>
      <c r="AH34" s="22" t="str">
        <f>IF(選手データ入力!Z38="","",選手データ入力!Z38)</f>
        <v/>
      </c>
      <c r="AI34" s="22" t="str">
        <f>IF(ISERROR(VLOOKUP(選手データ入力!AA38,$AU$2:$AV$5,2,0)),"",VLOOKUP(選手データ入力!AA38,$AU$2:$AV$5,2,0))</f>
        <v/>
      </c>
      <c r="AJ34" s="22" t="str">
        <f>IF(選手データ入力!AB38="","",選手データ入力!AB38)</f>
        <v/>
      </c>
      <c r="AK34" s="23" t="str">
        <f>IF(選手データ入力!AC38="","",選手データ入力!AC38)</f>
        <v/>
      </c>
      <c r="AL34" s="21" t="str">
        <f>IF(選手データ入力!AD38="","",選手データ入力!AD38)</f>
        <v/>
      </c>
      <c r="AM34" s="22" t="str">
        <f>IF(選手データ入力!AE38="","",選手データ入力!AE38)</f>
        <v/>
      </c>
      <c r="AN34" s="22" t="str">
        <f>IF(ISERROR(VLOOKUP(IF(選手データ入力!AE38="","",選手データ入力!AF38),$AU$2:$AV$5,2,0)),"",VLOOKUP(IF(選手データ入力!AE38="","",選手データ入力!AF38),$AU$2:$AV$5,2,0))</f>
        <v/>
      </c>
      <c r="AO34" s="22" t="str">
        <f>IF(選手データ入力!AG38="","",選手データ入力!AG38)</f>
        <v/>
      </c>
      <c r="AP34" s="22" t="str">
        <f>IF(選手データ入力!AH38="","",選手データ入力!AH38)</f>
        <v/>
      </c>
      <c r="AQ34" s="22" t="str">
        <f>IF(ISERROR(VLOOKUP(選手データ入力!AI38,$AU$2:$AV$5,2,0)),"",VLOOKUP(選手データ入力!AI38,$AU$2:$AV$5,2,0))</f>
        <v/>
      </c>
      <c r="AR34" s="22" t="str">
        <f>IF(選手データ入力!AJ38="","",選手データ入力!AJ38)</f>
        <v/>
      </c>
      <c r="AS34" s="23" t="str">
        <f>IF(選手データ入力!AK38="","",選手データ入力!AK38)</f>
        <v/>
      </c>
    </row>
    <row r="35" spans="1:45" ht="9.9" customHeight="1">
      <c r="A35" s="17">
        <v>34</v>
      </c>
      <c r="B35" s="18" t="str">
        <f t="shared" si="0"/>
        <v/>
      </c>
      <c r="C35" s="18" t="str">
        <f>IF(選手データ入力!D39="","",選手データ入力!D39)</f>
        <v/>
      </c>
      <c r="D35" s="18" t="str">
        <f>IF(選手データ入力!E39="","",選手データ入力!E39)</f>
        <v/>
      </c>
      <c r="E35" s="18" t="str">
        <f>IF(選手データ入力!H39="","",LEFT(選手データ入力!H39,2))</f>
        <v/>
      </c>
      <c r="F35" s="18" t="str">
        <f>IF(選手データ入力!F39="","",選手データ入力!F39)</f>
        <v/>
      </c>
      <c r="G35" s="18" t="str">
        <f t="shared" si="1"/>
        <v/>
      </c>
      <c r="H35" s="18" t="str">
        <f>IF(C35="","",基本入力!B44)</f>
        <v/>
      </c>
      <c r="I35" s="18" t="str">
        <f>IF(選手データ入力!G39="","",選手データ入力!G39)</f>
        <v/>
      </c>
      <c r="J35" s="18" t="str">
        <f>IF(選手データ入力!I39="","",選手データ入力!I39)</f>
        <v/>
      </c>
      <c r="K35" s="18" t="str">
        <f t="shared" si="2"/>
        <v/>
      </c>
      <c r="L35" s="18" t="str">
        <f>IF(選手データ入力!J39="","",選手データ入力!J39)</f>
        <v/>
      </c>
      <c r="M35" s="18" t="str">
        <f t="shared" si="3"/>
        <v/>
      </c>
      <c r="N35" s="18" t="str">
        <f>IF(選手データ入力!K39="","",選手データ入力!K39)</f>
        <v/>
      </c>
      <c r="O35" s="18" t="str">
        <f t="shared" si="4"/>
        <v/>
      </c>
      <c r="P35" s="18" t="str">
        <f>IF(選手データ入力!L39="","",$AX$3)</f>
        <v/>
      </c>
      <c r="Q35" s="18" t="str">
        <f t="shared" si="5"/>
        <v/>
      </c>
      <c r="R35" s="18" t="str">
        <f>IF(選手データ入力!M39="","",$AX$5)</f>
        <v/>
      </c>
      <c r="S35" s="18" t="str">
        <f t="shared" si="6"/>
        <v/>
      </c>
      <c r="T35" s="26"/>
      <c r="U35" s="27"/>
      <c r="V35" s="21" t="str">
        <f>IF(選手データ入力!N39="","",選手データ入力!N39)</f>
        <v/>
      </c>
      <c r="W35" s="22" t="str">
        <f>IF(選手データ入力!O39="","",選手データ入力!O39)</f>
        <v/>
      </c>
      <c r="X35" s="22" t="str">
        <f>IF(ISERROR(VLOOKUP(IF(選手データ入力!O39="","",選手データ入力!P39),$AU$2:$AV$5,2,0)),"",VLOOKUP(IF(選手データ入力!O39="","",選手データ入力!P39),$AU$2:$AV$5,2,0))</f>
        <v/>
      </c>
      <c r="Y35" s="22" t="str">
        <f>IF(選手データ入力!Q39="","",選手データ入力!Q39)</f>
        <v/>
      </c>
      <c r="Z35" s="22" t="str">
        <f>IF(選手データ入力!R39="","",選手データ入力!R39)</f>
        <v/>
      </c>
      <c r="AA35" s="22" t="str">
        <f>IF(ISERROR(VLOOKUP(選手データ入力!S39,$AU$2:$AV$5,2,0)),"",VLOOKUP(選手データ入力!S39,$AU$2:$AV$5,2,0))</f>
        <v/>
      </c>
      <c r="AB35" s="22" t="str">
        <f>IF(選手データ入力!T39="","",選手データ入力!T39)</f>
        <v/>
      </c>
      <c r="AC35" s="23" t="str">
        <f>IF(選手データ入力!U39="","",選手データ入力!U39)</f>
        <v/>
      </c>
      <c r="AD35" s="21" t="str">
        <f>IF(選手データ入力!V39="","",選手データ入力!V39)</f>
        <v/>
      </c>
      <c r="AE35" s="22" t="str">
        <f>IF(選手データ入力!W39="","",選手データ入力!W39)</f>
        <v/>
      </c>
      <c r="AF35" s="22" t="str">
        <f>IF(ISERROR(VLOOKUP(IF(選手データ入力!W39="","",選手データ入力!X39),$AU$2:$AV$5,2,0)),"",VLOOKUP(IF(選手データ入力!W39="","",選手データ入力!X39),$AU$2:$AV$5,2,0))</f>
        <v/>
      </c>
      <c r="AG35" s="22" t="str">
        <f>IF(選手データ入力!Y39="","",選手データ入力!Y39)</f>
        <v/>
      </c>
      <c r="AH35" s="22" t="str">
        <f>IF(選手データ入力!Z39="","",選手データ入力!Z39)</f>
        <v/>
      </c>
      <c r="AI35" s="22" t="str">
        <f>IF(ISERROR(VLOOKUP(選手データ入力!AA39,$AU$2:$AV$5,2,0)),"",VLOOKUP(選手データ入力!AA39,$AU$2:$AV$5,2,0))</f>
        <v/>
      </c>
      <c r="AJ35" s="22" t="str">
        <f>IF(選手データ入力!AB39="","",選手データ入力!AB39)</f>
        <v/>
      </c>
      <c r="AK35" s="23" t="str">
        <f>IF(選手データ入力!AC39="","",選手データ入力!AC39)</f>
        <v/>
      </c>
      <c r="AL35" s="21" t="str">
        <f>IF(選手データ入力!AD39="","",選手データ入力!AD39)</f>
        <v/>
      </c>
      <c r="AM35" s="22" t="str">
        <f>IF(選手データ入力!AE39="","",選手データ入力!AE39)</f>
        <v/>
      </c>
      <c r="AN35" s="22" t="str">
        <f>IF(ISERROR(VLOOKUP(IF(選手データ入力!AE39="","",選手データ入力!AF39),$AU$2:$AV$5,2,0)),"",VLOOKUP(IF(選手データ入力!AE39="","",選手データ入力!AF39),$AU$2:$AV$5,2,0))</f>
        <v/>
      </c>
      <c r="AO35" s="22" t="str">
        <f>IF(選手データ入力!AG39="","",選手データ入力!AG39)</f>
        <v/>
      </c>
      <c r="AP35" s="22" t="str">
        <f>IF(選手データ入力!AH39="","",選手データ入力!AH39)</f>
        <v/>
      </c>
      <c r="AQ35" s="22" t="str">
        <f>IF(ISERROR(VLOOKUP(選手データ入力!AI39,$AU$2:$AV$5,2,0)),"",VLOOKUP(選手データ入力!AI39,$AU$2:$AV$5,2,0))</f>
        <v/>
      </c>
      <c r="AR35" s="22" t="str">
        <f>IF(選手データ入力!AJ39="","",選手データ入力!AJ39)</f>
        <v/>
      </c>
      <c r="AS35" s="23" t="str">
        <f>IF(選手データ入力!AK39="","",選手データ入力!AK39)</f>
        <v/>
      </c>
    </row>
    <row r="36" spans="1:45" ht="9.9" customHeight="1">
      <c r="A36" s="17">
        <v>35</v>
      </c>
      <c r="B36" s="18" t="str">
        <f t="shared" si="0"/>
        <v/>
      </c>
      <c r="C36" s="18" t="str">
        <f>IF(選手データ入力!D40="","",選手データ入力!D40)</f>
        <v/>
      </c>
      <c r="D36" s="18" t="str">
        <f>IF(選手データ入力!E40="","",選手データ入力!E40)</f>
        <v/>
      </c>
      <c r="E36" s="18" t="str">
        <f>IF(選手データ入力!H40="","",LEFT(選手データ入力!H40,2))</f>
        <v/>
      </c>
      <c r="F36" s="18" t="str">
        <f>IF(選手データ入力!F40="","",選手データ入力!F40)</f>
        <v/>
      </c>
      <c r="G36" s="18" t="str">
        <f t="shared" si="1"/>
        <v/>
      </c>
      <c r="H36" s="18" t="str">
        <f>IF(C36="","",基本入力!B45)</f>
        <v/>
      </c>
      <c r="I36" s="18" t="str">
        <f>IF(選手データ入力!G40="","",選手データ入力!G40)</f>
        <v/>
      </c>
      <c r="J36" s="18" t="str">
        <f>IF(選手データ入力!I40="","",選手データ入力!I40)</f>
        <v/>
      </c>
      <c r="K36" s="18" t="str">
        <f t="shared" si="2"/>
        <v/>
      </c>
      <c r="L36" s="18" t="str">
        <f>IF(選手データ入力!J40="","",選手データ入力!J40)</f>
        <v/>
      </c>
      <c r="M36" s="18" t="str">
        <f t="shared" si="3"/>
        <v/>
      </c>
      <c r="N36" s="18" t="str">
        <f>IF(選手データ入力!K40="","",選手データ入力!K40)</f>
        <v/>
      </c>
      <c r="O36" s="18" t="str">
        <f t="shared" si="4"/>
        <v/>
      </c>
      <c r="P36" s="18" t="str">
        <f>IF(選手データ入力!L40="","",$AX$3)</f>
        <v/>
      </c>
      <c r="Q36" s="18" t="str">
        <f t="shared" si="5"/>
        <v/>
      </c>
      <c r="R36" s="18" t="str">
        <f>IF(選手データ入力!M40="","",$AX$5)</f>
        <v/>
      </c>
      <c r="S36" s="18" t="str">
        <f t="shared" si="6"/>
        <v/>
      </c>
      <c r="T36" s="26"/>
      <c r="U36" s="27"/>
      <c r="V36" s="21" t="str">
        <f>IF(選手データ入力!N40="","",選手データ入力!N40)</f>
        <v/>
      </c>
      <c r="W36" s="22" t="str">
        <f>IF(選手データ入力!O40="","",選手データ入力!O40)</f>
        <v/>
      </c>
      <c r="X36" s="22" t="str">
        <f>IF(ISERROR(VLOOKUP(IF(選手データ入力!O40="","",選手データ入力!P40),$AU$2:$AV$5,2,0)),"",VLOOKUP(IF(選手データ入力!O40="","",選手データ入力!P40),$AU$2:$AV$5,2,0))</f>
        <v/>
      </c>
      <c r="Y36" s="22" t="str">
        <f>IF(選手データ入力!Q40="","",選手データ入力!Q40)</f>
        <v/>
      </c>
      <c r="Z36" s="22" t="str">
        <f>IF(選手データ入力!R40="","",選手データ入力!R40)</f>
        <v/>
      </c>
      <c r="AA36" s="22" t="str">
        <f>IF(ISERROR(VLOOKUP(選手データ入力!S40,$AU$2:$AV$5,2,0)),"",VLOOKUP(選手データ入力!S40,$AU$2:$AV$5,2,0))</f>
        <v/>
      </c>
      <c r="AB36" s="22" t="str">
        <f>IF(選手データ入力!T40="","",選手データ入力!T40)</f>
        <v/>
      </c>
      <c r="AC36" s="23" t="str">
        <f>IF(選手データ入力!U40="","",選手データ入力!U40)</f>
        <v/>
      </c>
      <c r="AD36" s="21" t="str">
        <f>IF(選手データ入力!V40="","",選手データ入力!V40)</f>
        <v/>
      </c>
      <c r="AE36" s="22" t="str">
        <f>IF(選手データ入力!W40="","",選手データ入力!W40)</f>
        <v/>
      </c>
      <c r="AF36" s="22" t="str">
        <f>IF(ISERROR(VLOOKUP(IF(選手データ入力!W40="","",選手データ入力!X40),$AU$2:$AV$5,2,0)),"",VLOOKUP(IF(選手データ入力!W40="","",選手データ入力!X40),$AU$2:$AV$5,2,0))</f>
        <v/>
      </c>
      <c r="AG36" s="22" t="str">
        <f>IF(選手データ入力!Y40="","",選手データ入力!Y40)</f>
        <v/>
      </c>
      <c r="AH36" s="22" t="str">
        <f>IF(選手データ入力!Z40="","",選手データ入力!Z40)</f>
        <v/>
      </c>
      <c r="AI36" s="22" t="str">
        <f>IF(ISERROR(VLOOKUP(選手データ入力!AA40,$AU$2:$AV$5,2,0)),"",VLOOKUP(選手データ入力!AA40,$AU$2:$AV$5,2,0))</f>
        <v/>
      </c>
      <c r="AJ36" s="22" t="str">
        <f>IF(選手データ入力!AB40="","",選手データ入力!AB40)</f>
        <v/>
      </c>
      <c r="AK36" s="23" t="str">
        <f>IF(選手データ入力!AC40="","",選手データ入力!AC40)</f>
        <v/>
      </c>
      <c r="AL36" s="21" t="str">
        <f>IF(選手データ入力!AD40="","",選手データ入力!AD40)</f>
        <v/>
      </c>
      <c r="AM36" s="22" t="str">
        <f>IF(選手データ入力!AE40="","",選手データ入力!AE40)</f>
        <v/>
      </c>
      <c r="AN36" s="22" t="str">
        <f>IF(ISERROR(VLOOKUP(IF(選手データ入力!AE40="","",選手データ入力!AF40),$AU$2:$AV$5,2,0)),"",VLOOKUP(IF(選手データ入力!AE40="","",選手データ入力!AF40),$AU$2:$AV$5,2,0))</f>
        <v/>
      </c>
      <c r="AO36" s="22" t="str">
        <f>IF(選手データ入力!AG40="","",選手データ入力!AG40)</f>
        <v/>
      </c>
      <c r="AP36" s="22" t="str">
        <f>IF(選手データ入力!AH40="","",選手データ入力!AH40)</f>
        <v/>
      </c>
      <c r="AQ36" s="22" t="str">
        <f>IF(ISERROR(VLOOKUP(選手データ入力!AI40,$AU$2:$AV$5,2,0)),"",VLOOKUP(選手データ入力!AI40,$AU$2:$AV$5,2,0))</f>
        <v/>
      </c>
      <c r="AR36" s="22" t="str">
        <f>IF(選手データ入力!AJ40="","",選手データ入力!AJ40)</f>
        <v/>
      </c>
      <c r="AS36" s="23" t="str">
        <f>IF(選手データ入力!AK40="","",選手データ入力!AK40)</f>
        <v/>
      </c>
    </row>
    <row r="37" spans="1:45" ht="9.9" customHeight="1">
      <c r="A37" s="17">
        <v>36</v>
      </c>
      <c r="B37" s="18" t="str">
        <f t="shared" si="0"/>
        <v/>
      </c>
      <c r="C37" s="18" t="str">
        <f>IF(選手データ入力!D41="","",選手データ入力!D41)</f>
        <v/>
      </c>
      <c r="D37" s="18" t="str">
        <f>IF(選手データ入力!E41="","",選手データ入力!E41)</f>
        <v/>
      </c>
      <c r="E37" s="18" t="str">
        <f>IF(選手データ入力!H41="","",LEFT(選手データ入力!H41,2))</f>
        <v/>
      </c>
      <c r="F37" s="18" t="str">
        <f>IF(選手データ入力!F41="","",選手データ入力!F41)</f>
        <v/>
      </c>
      <c r="G37" s="18" t="str">
        <f t="shared" si="1"/>
        <v/>
      </c>
      <c r="H37" s="18" t="str">
        <f>IF(C37="","",基本入力!B46)</f>
        <v/>
      </c>
      <c r="I37" s="18" t="str">
        <f>IF(選手データ入力!G41="","",選手データ入力!G41)</f>
        <v/>
      </c>
      <c r="J37" s="18" t="str">
        <f>IF(選手データ入力!I41="","",選手データ入力!I41)</f>
        <v/>
      </c>
      <c r="K37" s="18" t="str">
        <f t="shared" si="2"/>
        <v/>
      </c>
      <c r="L37" s="18" t="str">
        <f>IF(選手データ入力!J41="","",選手データ入力!J41)</f>
        <v/>
      </c>
      <c r="M37" s="18" t="str">
        <f t="shared" si="3"/>
        <v/>
      </c>
      <c r="N37" s="18" t="str">
        <f>IF(選手データ入力!K41="","",選手データ入力!K41)</f>
        <v/>
      </c>
      <c r="O37" s="18" t="str">
        <f t="shared" si="4"/>
        <v/>
      </c>
      <c r="P37" s="18" t="str">
        <f>IF(選手データ入力!L41="","",$AX$3)</f>
        <v/>
      </c>
      <c r="Q37" s="18" t="str">
        <f t="shared" si="5"/>
        <v/>
      </c>
      <c r="R37" s="18" t="str">
        <f>IF(選手データ入力!M41="","",$AX$5)</f>
        <v/>
      </c>
      <c r="S37" s="18" t="str">
        <f t="shared" si="6"/>
        <v/>
      </c>
      <c r="T37" s="26"/>
      <c r="U37" s="27"/>
      <c r="V37" s="21" t="str">
        <f>IF(選手データ入力!N41="","",選手データ入力!N41)</f>
        <v/>
      </c>
      <c r="W37" s="22" t="str">
        <f>IF(選手データ入力!O41="","",選手データ入力!O41)</f>
        <v/>
      </c>
      <c r="X37" s="22" t="str">
        <f>IF(ISERROR(VLOOKUP(IF(選手データ入力!O41="","",選手データ入力!P41),$AU$2:$AV$5,2,0)),"",VLOOKUP(IF(選手データ入力!O41="","",選手データ入力!P41),$AU$2:$AV$5,2,0))</f>
        <v/>
      </c>
      <c r="Y37" s="22" t="str">
        <f>IF(選手データ入力!Q41="","",選手データ入力!Q41)</f>
        <v/>
      </c>
      <c r="Z37" s="22" t="str">
        <f>IF(選手データ入力!R41="","",選手データ入力!R41)</f>
        <v/>
      </c>
      <c r="AA37" s="22" t="str">
        <f>IF(ISERROR(VLOOKUP(選手データ入力!S41,$AU$2:$AV$5,2,0)),"",VLOOKUP(選手データ入力!S41,$AU$2:$AV$5,2,0))</f>
        <v/>
      </c>
      <c r="AB37" s="22" t="str">
        <f>IF(選手データ入力!T41="","",選手データ入力!T41)</f>
        <v/>
      </c>
      <c r="AC37" s="23" t="str">
        <f>IF(選手データ入力!U41="","",選手データ入力!U41)</f>
        <v/>
      </c>
      <c r="AD37" s="21" t="str">
        <f>IF(選手データ入力!V41="","",選手データ入力!V41)</f>
        <v/>
      </c>
      <c r="AE37" s="22" t="str">
        <f>IF(選手データ入力!W41="","",選手データ入力!W41)</f>
        <v/>
      </c>
      <c r="AF37" s="22" t="str">
        <f>IF(ISERROR(VLOOKUP(IF(選手データ入力!W41="","",選手データ入力!X41),$AU$2:$AV$5,2,0)),"",VLOOKUP(IF(選手データ入力!W41="","",選手データ入力!X41),$AU$2:$AV$5,2,0))</f>
        <v/>
      </c>
      <c r="AG37" s="22" t="str">
        <f>IF(選手データ入力!Y41="","",選手データ入力!Y41)</f>
        <v/>
      </c>
      <c r="AH37" s="22" t="str">
        <f>IF(選手データ入力!Z41="","",選手データ入力!Z41)</f>
        <v/>
      </c>
      <c r="AI37" s="22" t="str">
        <f>IF(ISERROR(VLOOKUP(選手データ入力!AA41,$AU$2:$AV$5,2,0)),"",VLOOKUP(選手データ入力!AA41,$AU$2:$AV$5,2,0))</f>
        <v/>
      </c>
      <c r="AJ37" s="22" t="str">
        <f>IF(選手データ入力!AB41="","",選手データ入力!AB41)</f>
        <v/>
      </c>
      <c r="AK37" s="23" t="str">
        <f>IF(選手データ入力!AC41="","",選手データ入力!AC41)</f>
        <v/>
      </c>
      <c r="AL37" s="21" t="str">
        <f>IF(選手データ入力!AD41="","",選手データ入力!AD41)</f>
        <v/>
      </c>
      <c r="AM37" s="22" t="str">
        <f>IF(選手データ入力!AE41="","",選手データ入力!AE41)</f>
        <v/>
      </c>
      <c r="AN37" s="22" t="str">
        <f>IF(ISERROR(VLOOKUP(IF(選手データ入力!AE41="","",選手データ入力!AF41),$AU$2:$AV$5,2,0)),"",VLOOKUP(IF(選手データ入力!AE41="","",選手データ入力!AF41),$AU$2:$AV$5,2,0))</f>
        <v/>
      </c>
      <c r="AO37" s="22" t="str">
        <f>IF(選手データ入力!AG41="","",選手データ入力!AG41)</f>
        <v/>
      </c>
      <c r="AP37" s="22" t="str">
        <f>IF(選手データ入力!AH41="","",選手データ入力!AH41)</f>
        <v/>
      </c>
      <c r="AQ37" s="22" t="str">
        <f>IF(ISERROR(VLOOKUP(選手データ入力!AI41,$AU$2:$AV$5,2,0)),"",VLOOKUP(選手データ入力!AI41,$AU$2:$AV$5,2,0))</f>
        <v/>
      </c>
      <c r="AR37" s="22" t="str">
        <f>IF(選手データ入力!AJ41="","",選手データ入力!AJ41)</f>
        <v/>
      </c>
      <c r="AS37" s="23" t="str">
        <f>IF(選手データ入力!AK41="","",選手データ入力!AK41)</f>
        <v/>
      </c>
    </row>
    <row r="38" spans="1:45" ht="9.9" customHeight="1">
      <c r="A38" s="17">
        <v>37</v>
      </c>
      <c r="B38" s="18" t="str">
        <f t="shared" si="0"/>
        <v/>
      </c>
      <c r="C38" s="18" t="str">
        <f>IF(選手データ入力!D42="","",選手データ入力!D42)</f>
        <v/>
      </c>
      <c r="D38" s="18" t="str">
        <f>IF(選手データ入力!E42="","",選手データ入力!E42)</f>
        <v/>
      </c>
      <c r="E38" s="18" t="str">
        <f>IF(選手データ入力!H42="","",LEFT(選手データ入力!H42,2))</f>
        <v/>
      </c>
      <c r="F38" s="18" t="str">
        <f>IF(選手データ入力!F42="","",選手データ入力!F42)</f>
        <v/>
      </c>
      <c r="G38" s="18" t="str">
        <f t="shared" si="1"/>
        <v/>
      </c>
      <c r="H38" s="18" t="str">
        <f>IF(C38="","",基本入力!B47)</f>
        <v/>
      </c>
      <c r="I38" s="18" t="str">
        <f>IF(選手データ入力!G42="","",選手データ入力!G42)</f>
        <v/>
      </c>
      <c r="J38" s="18" t="str">
        <f>IF(選手データ入力!I42="","",選手データ入力!I42)</f>
        <v/>
      </c>
      <c r="K38" s="18" t="str">
        <f t="shared" si="2"/>
        <v/>
      </c>
      <c r="L38" s="18" t="str">
        <f>IF(選手データ入力!J42="","",選手データ入力!J42)</f>
        <v/>
      </c>
      <c r="M38" s="18" t="str">
        <f t="shared" si="3"/>
        <v/>
      </c>
      <c r="N38" s="18" t="str">
        <f>IF(選手データ入力!K42="","",選手データ入力!K42)</f>
        <v/>
      </c>
      <c r="O38" s="18" t="str">
        <f t="shared" si="4"/>
        <v/>
      </c>
      <c r="P38" s="18" t="str">
        <f>IF(選手データ入力!L42="","",$AX$3)</f>
        <v/>
      </c>
      <c r="Q38" s="18" t="str">
        <f t="shared" si="5"/>
        <v/>
      </c>
      <c r="R38" s="18" t="str">
        <f>IF(選手データ入力!M42="","",$AX$5)</f>
        <v/>
      </c>
      <c r="S38" s="18" t="str">
        <f t="shared" si="6"/>
        <v/>
      </c>
      <c r="T38" s="26"/>
      <c r="U38" s="27"/>
      <c r="V38" s="21" t="str">
        <f>IF(選手データ入力!N42="","",選手データ入力!N42)</f>
        <v/>
      </c>
      <c r="W38" s="22" t="str">
        <f>IF(選手データ入力!O42="","",選手データ入力!O42)</f>
        <v/>
      </c>
      <c r="X38" s="22" t="str">
        <f>IF(ISERROR(VLOOKUP(IF(選手データ入力!O42="","",選手データ入力!P42),$AU$2:$AV$5,2,0)),"",VLOOKUP(IF(選手データ入力!O42="","",選手データ入力!P42),$AU$2:$AV$5,2,0))</f>
        <v/>
      </c>
      <c r="Y38" s="22" t="str">
        <f>IF(選手データ入力!Q42="","",選手データ入力!Q42)</f>
        <v/>
      </c>
      <c r="Z38" s="22" t="str">
        <f>IF(選手データ入力!R42="","",選手データ入力!R42)</f>
        <v/>
      </c>
      <c r="AA38" s="22" t="str">
        <f>IF(ISERROR(VLOOKUP(選手データ入力!S42,$AU$2:$AV$5,2,0)),"",VLOOKUP(選手データ入力!S42,$AU$2:$AV$5,2,0))</f>
        <v/>
      </c>
      <c r="AB38" s="22" t="str">
        <f>IF(選手データ入力!T42="","",選手データ入力!T42)</f>
        <v/>
      </c>
      <c r="AC38" s="23" t="str">
        <f>IF(選手データ入力!U42="","",選手データ入力!U42)</f>
        <v/>
      </c>
      <c r="AD38" s="21" t="str">
        <f>IF(選手データ入力!V42="","",選手データ入力!V42)</f>
        <v/>
      </c>
      <c r="AE38" s="22" t="str">
        <f>IF(選手データ入力!W42="","",選手データ入力!W42)</f>
        <v/>
      </c>
      <c r="AF38" s="22" t="str">
        <f>IF(ISERROR(VLOOKUP(IF(選手データ入力!W42="","",選手データ入力!X42),$AU$2:$AV$5,2,0)),"",VLOOKUP(IF(選手データ入力!W42="","",選手データ入力!X42),$AU$2:$AV$5,2,0))</f>
        <v/>
      </c>
      <c r="AG38" s="22" t="str">
        <f>IF(選手データ入力!Y42="","",選手データ入力!Y42)</f>
        <v/>
      </c>
      <c r="AH38" s="22" t="str">
        <f>IF(選手データ入力!Z42="","",選手データ入力!Z42)</f>
        <v/>
      </c>
      <c r="AI38" s="22" t="str">
        <f>IF(ISERROR(VLOOKUP(選手データ入力!AA42,$AU$2:$AV$5,2,0)),"",VLOOKUP(選手データ入力!AA42,$AU$2:$AV$5,2,0))</f>
        <v/>
      </c>
      <c r="AJ38" s="22" t="str">
        <f>IF(選手データ入力!AB42="","",選手データ入力!AB42)</f>
        <v/>
      </c>
      <c r="AK38" s="23" t="str">
        <f>IF(選手データ入力!AC42="","",選手データ入力!AC42)</f>
        <v/>
      </c>
      <c r="AL38" s="21" t="str">
        <f>IF(選手データ入力!AD42="","",選手データ入力!AD42)</f>
        <v/>
      </c>
      <c r="AM38" s="22" t="str">
        <f>IF(選手データ入力!AE42="","",選手データ入力!AE42)</f>
        <v/>
      </c>
      <c r="AN38" s="22" t="str">
        <f>IF(ISERROR(VLOOKUP(IF(選手データ入力!AE42="","",選手データ入力!AF42),$AU$2:$AV$5,2,0)),"",VLOOKUP(IF(選手データ入力!AE42="","",選手データ入力!AF42),$AU$2:$AV$5,2,0))</f>
        <v/>
      </c>
      <c r="AO38" s="22" t="str">
        <f>IF(選手データ入力!AG42="","",選手データ入力!AG42)</f>
        <v/>
      </c>
      <c r="AP38" s="22" t="str">
        <f>IF(選手データ入力!AH42="","",選手データ入力!AH42)</f>
        <v/>
      </c>
      <c r="AQ38" s="22" t="str">
        <f>IF(ISERROR(VLOOKUP(選手データ入力!AI42,$AU$2:$AV$5,2,0)),"",VLOOKUP(選手データ入力!AI42,$AU$2:$AV$5,2,0))</f>
        <v/>
      </c>
      <c r="AR38" s="22" t="str">
        <f>IF(選手データ入力!AJ42="","",選手データ入力!AJ42)</f>
        <v/>
      </c>
      <c r="AS38" s="23" t="str">
        <f>IF(選手データ入力!AK42="","",選手データ入力!AK42)</f>
        <v/>
      </c>
    </row>
    <row r="39" spans="1:45" ht="9.9" customHeight="1">
      <c r="A39" s="17">
        <v>38</v>
      </c>
      <c r="B39" s="18" t="str">
        <f t="shared" si="0"/>
        <v/>
      </c>
      <c r="C39" s="18" t="str">
        <f>IF(選手データ入力!D43="","",選手データ入力!D43)</f>
        <v/>
      </c>
      <c r="D39" s="18" t="str">
        <f>IF(選手データ入力!E43="","",選手データ入力!E43)</f>
        <v/>
      </c>
      <c r="E39" s="18" t="str">
        <f>IF(選手データ入力!H43="","",LEFT(選手データ入力!H43,2))</f>
        <v/>
      </c>
      <c r="F39" s="18" t="str">
        <f>IF(選手データ入力!F43="","",選手データ入力!F43)</f>
        <v/>
      </c>
      <c r="G39" s="18" t="str">
        <f t="shared" si="1"/>
        <v/>
      </c>
      <c r="H39" s="18" t="str">
        <f>IF(C39="","",基本入力!B48)</f>
        <v/>
      </c>
      <c r="I39" s="18" t="str">
        <f>IF(選手データ入力!G43="","",選手データ入力!G43)</f>
        <v/>
      </c>
      <c r="J39" s="18" t="str">
        <f>IF(選手データ入力!I43="","",選手データ入力!I43)</f>
        <v/>
      </c>
      <c r="K39" s="18" t="str">
        <f t="shared" si="2"/>
        <v/>
      </c>
      <c r="L39" s="18" t="str">
        <f>IF(選手データ入力!J43="","",選手データ入力!J43)</f>
        <v/>
      </c>
      <c r="M39" s="18" t="str">
        <f t="shared" si="3"/>
        <v/>
      </c>
      <c r="N39" s="18" t="str">
        <f>IF(選手データ入力!K43="","",選手データ入力!K43)</f>
        <v/>
      </c>
      <c r="O39" s="18" t="str">
        <f t="shared" si="4"/>
        <v/>
      </c>
      <c r="P39" s="18" t="str">
        <f>IF(選手データ入力!L43="","",$AX$3)</f>
        <v/>
      </c>
      <c r="Q39" s="18" t="str">
        <f t="shared" si="5"/>
        <v/>
      </c>
      <c r="R39" s="18" t="str">
        <f>IF(選手データ入力!M43="","",$AX$5)</f>
        <v/>
      </c>
      <c r="S39" s="18" t="str">
        <f t="shared" si="6"/>
        <v/>
      </c>
      <c r="T39" s="26"/>
      <c r="U39" s="27"/>
      <c r="V39" s="21" t="str">
        <f>IF(選手データ入力!N43="","",選手データ入力!N43)</f>
        <v/>
      </c>
      <c r="W39" s="22" t="str">
        <f>IF(選手データ入力!O43="","",選手データ入力!O43)</f>
        <v/>
      </c>
      <c r="X39" s="22" t="str">
        <f>IF(ISERROR(VLOOKUP(IF(選手データ入力!O43="","",選手データ入力!P43),$AU$2:$AV$5,2,0)),"",VLOOKUP(IF(選手データ入力!O43="","",選手データ入力!P43),$AU$2:$AV$5,2,0))</f>
        <v/>
      </c>
      <c r="Y39" s="22" t="str">
        <f>IF(選手データ入力!Q43="","",選手データ入力!Q43)</f>
        <v/>
      </c>
      <c r="Z39" s="22" t="str">
        <f>IF(選手データ入力!R43="","",選手データ入力!R43)</f>
        <v/>
      </c>
      <c r="AA39" s="22" t="str">
        <f>IF(ISERROR(VLOOKUP(選手データ入力!S43,$AU$2:$AV$5,2,0)),"",VLOOKUP(選手データ入力!S43,$AU$2:$AV$5,2,0))</f>
        <v/>
      </c>
      <c r="AB39" s="22" t="str">
        <f>IF(選手データ入力!T43="","",選手データ入力!T43)</f>
        <v/>
      </c>
      <c r="AC39" s="23" t="str">
        <f>IF(選手データ入力!U43="","",選手データ入力!U43)</f>
        <v/>
      </c>
      <c r="AD39" s="21" t="str">
        <f>IF(選手データ入力!V43="","",選手データ入力!V43)</f>
        <v/>
      </c>
      <c r="AE39" s="22" t="str">
        <f>IF(選手データ入力!W43="","",選手データ入力!W43)</f>
        <v/>
      </c>
      <c r="AF39" s="22" t="str">
        <f>IF(ISERROR(VLOOKUP(IF(選手データ入力!W43="","",選手データ入力!X43),$AU$2:$AV$5,2,0)),"",VLOOKUP(IF(選手データ入力!W43="","",選手データ入力!X43),$AU$2:$AV$5,2,0))</f>
        <v/>
      </c>
      <c r="AG39" s="22" t="str">
        <f>IF(選手データ入力!Y43="","",選手データ入力!Y43)</f>
        <v/>
      </c>
      <c r="AH39" s="22" t="str">
        <f>IF(選手データ入力!Z43="","",選手データ入力!Z43)</f>
        <v/>
      </c>
      <c r="AI39" s="22" t="str">
        <f>IF(ISERROR(VLOOKUP(選手データ入力!AA43,$AU$2:$AV$5,2,0)),"",VLOOKUP(選手データ入力!AA43,$AU$2:$AV$5,2,0))</f>
        <v/>
      </c>
      <c r="AJ39" s="22" t="str">
        <f>IF(選手データ入力!AB43="","",選手データ入力!AB43)</f>
        <v/>
      </c>
      <c r="AK39" s="23" t="str">
        <f>IF(選手データ入力!AC43="","",選手データ入力!AC43)</f>
        <v/>
      </c>
      <c r="AL39" s="21" t="str">
        <f>IF(選手データ入力!AD43="","",選手データ入力!AD43)</f>
        <v/>
      </c>
      <c r="AM39" s="22" t="str">
        <f>IF(選手データ入力!AE43="","",選手データ入力!AE43)</f>
        <v/>
      </c>
      <c r="AN39" s="22" t="str">
        <f>IF(ISERROR(VLOOKUP(IF(選手データ入力!AE43="","",選手データ入力!AF43),$AU$2:$AV$5,2,0)),"",VLOOKUP(IF(選手データ入力!AE43="","",選手データ入力!AF43),$AU$2:$AV$5,2,0))</f>
        <v/>
      </c>
      <c r="AO39" s="22" t="str">
        <f>IF(選手データ入力!AG43="","",選手データ入力!AG43)</f>
        <v/>
      </c>
      <c r="AP39" s="22" t="str">
        <f>IF(選手データ入力!AH43="","",選手データ入力!AH43)</f>
        <v/>
      </c>
      <c r="AQ39" s="22" t="str">
        <f>IF(ISERROR(VLOOKUP(選手データ入力!AI43,$AU$2:$AV$5,2,0)),"",VLOOKUP(選手データ入力!AI43,$AU$2:$AV$5,2,0))</f>
        <v/>
      </c>
      <c r="AR39" s="22" t="str">
        <f>IF(選手データ入力!AJ43="","",選手データ入力!AJ43)</f>
        <v/>
      </c>
      <c r="AS39" s="23" t="str">
        <f>IF(選手データ入力!AK43="","",選手データ入力!AK43)</f>
        <v/>
      </c>
    </row>
    <row r="40" spans="1:45" ht="9.9" customHeight="1">
      <c r="A40" s="17">
        <v>39</v>
      </c>
      <c r="B40" s="18" t="str">
        <f t="shared" si="0"/>
        <v/>
      </c>
      <c r="C40" s="18" t="str">
        <f>IF(選手データ入力!D44="","",選手データ入力!D44)</f>
        <v/>
      </c>
      <c r="D40" s="18" t="str">
        <f>IF(選手データ入力!E44="","",選手データ入力!E44)</f>
        <v/>
      </c>
      <c r="E40" s="18" t="str">
        <f>IF(選手データ入力!H44="","",LEFT(選手データ入力!H44,2))</f>
        <v/>
      </c>
      <c r="F40" s="18" t="str">
        <f>IF(選手データ入力!F44="","",選手データ入力!F44)</f>
        <v/>
      </c>
      <c r="G40" s="18" t="str">
        <f t="shared" si="1"/>
        <v/>
      </c>
      <c r="H40" s="18" t="str">
        <f>IF(C40="","",基本入力!B49)</f>
        <v/>
      </c>
      <c r="I40" s="18" t="str">
        <f>IF(選手データ入力!G44="","",選手データ入力!G44)</f>
        <v/>
      </c>
      <c r="J40" s="18" t="str">
        <f>IF(選手データ入力!I44="","",選手データ入力!I44)</f>
        <v/>
      </c>
      <c r="K40" s="18" t="str">
        <f t="shared" si="2"/>
        <v/>
      </c>
      <c r="L40" s="18" t="str">
        <f>IF(選手データ入力!J44="","",選手データ入力!J44)</f>
        <v/>
      </c>
      <c r="M40" s="18" t="str">
        <f t="shared" si="3"/>
        <v/>
      </c>
      <c r="N40" s="18" t="str">
        <f>IF(選手データ入力!K44="","",選手データ入力!K44)</f>
        <v/>
      </c>
      <c r="O40" s="18" t="str">
        <f t="shared" si="4"/>
        <v/>
      </c>
      <c r="P40" s="18" t="str">
        <f>IF(選手データ入力!L44="","",$AX$3)</f>
        <v/>
      </c>
      <c r="Q40" s="18" t="str">
        <f t="shared" si="5"/>
        <v/>
      </c>
      <c r="R40" s="18" t="str">
        <f>IF(選手データ入力!M44="","",$AX$5)</f>
        <v/>
      </c>
      <c r="S40" s="18" t="str">
        <f t="shared" si="6"/>
        <v/>
      </c>
      <c r="T40" s="26"/>
      <c r="U40" s="27"/>
      <c r="V40" s="21" t="str">
        <f>IF(選手データ入力!N44="","",選手データ入力!N44)</f>
        <v/>
      </c>
      <c r="W40" s="22" t="str">
        <f>IF(選手データ入力!O44="","",選手データ入力!O44)</f>
        <v/>
      </c>
      <c r="X40" s="22" t="str">
        <f>IF(ISERROR(VLOOKUP(IF(選手データ入力!O44="","",選手データ入力!P44),$AU$2:$AV$5,2,0)),"",VLOOKUP(IF(選手データ入力!O44="","",選手データ入力!P44),$AU$2:$AV$5,2,0))</f>
        <v/>
      </c>
      <c r="Y40" s="22" t="str">
        <f>IF(選手データ入力!Q44="","",選手データ入力!Q44)</f>
        <v/>
      </c>
      <c r="Z40" s="22" t="str">
        <f>IF(選手データ入力!R44="","",選手データ入力!R44)</f>
        <v/>
      </c>
      <c r="AA40" s="22" t="str">
        <f>IF(ISERROR(VLOOKUP(選手データ入力!S44,$AU$2:$AV$5,2,0)),"",VLOOKUP(選手データ入力!S44,$AU$2:$AV$5,2,0))</f>
        <v/>
      </c>
      <c r="AB40" s="22" t="str">
        <f>IF(選手データ入力!T44="","",選手データ入力!T44)</f>
        <v/>
      </c>
      <c r="AC40" s="23" t="str">
        <f>IF(選手データ入力!U44="","",選手データ入力!U44)</f>
        <v/>
      </c>
      <c r="AD40" s="21" t="str">
        <f>IF(選手データ入力!V44="","",選手データ入力!V44)</f>
        <v/>
      </c>
      <c r="AE40" s="22" t="str">
        <f>IF(選手データ入力!W44="","",選手データ入力!W44)</f>
        <v/>
      </c>
      <c r="AF40" s="22" t="str">
        <f>IF(ISERROR(VLOOKUP(IF(選手データ入力!W44="","",選手データ入力!X44),$AU$2:$AV$5,2,0)),"",VLOOKUP(IF(選手データ入力!W44="","",選手データ入力!X44),$AU$2:$AV$5,2,0))</f>
        <v/>
      </c>
      <c r="AG40" s="22" t="str">
        <f>IF(選手データ入力!Y44="","",選手データ入力!Y44)</f>
        <v/>
      </c>
      <c r="AH40" s="22" t="str">
        <f>IF(選手データ入力!Z44="","",選手データ入力!Z44)</f>
        <v/>
      </c>
      <c r="AI40" s="22" t="str">
        <f>IF(ISERROR(VLOOKUP(選手データ入力!AA44,$AU$2:$AV$5,2,0)),"",VLOOKUP(選手データ入力!AA44,$AU$2:$AV$5,2,0))</f>
        <v/>
      </c>
      <c r="AJ40" s="22" t="str">
        <f>IF(選手データ入力!AB44="","",選手データ入力!AB44)</f>
        <v/>
      </c>
      <c r="AK40" s="23" t="str">
        <f>IF(選手データ入力!AC44="","",選手データ入力!AC44)</f>
        <v/>
      </c>
      <c r="AL40" s="21" t="str">
        <f>IF(選手データ入力!AD44="","",選手データ入力!AD44)</f>
        <v/>
      </c>
      <c r="AM40" s="22" t="str">
        <f>IF(選手データ入力!AE44="","",選手データ入力!AE44)</f>
        <v/>
      </c>
      <c r="AN40" s="22" t="str">
        <f>IF(ISERROR(VLOOKUP(IF(選手データ入力!AE44="","",選手データ入力!AF44),$AU$2:$AV$5,2,0)),"",VLOOKUP(IF(選手データ入力!AE44="","",選手データ入力!AF44),$AU$2:$AV$5,2,0))</f>
        <v/>
      </c>
      <c r="AO40" s="22" t="str">
        <f>IF(選手データ入力!AG44="","",選手データ入力!AG44)</f>
        <v/>
      </c>
      <c r="AP40" s="22" t="str">
        <f>IF(選手データ入力!AH44="","",選手データ入力!AH44)</f>
        <v/>
      </c>
      <c r="AQ40" s="22" t="str">
        <f>IF(ISERROR(VLOOKUP(選手データ入力!AI44,$AU$2:$AV$5,2,0)),"",VLOOKUP(選手データ入力!AI44,$AU$2:$AV$5,2,0))</f>
        <v/>
      </c>
      <c r="AR40" s="22" t="str">
        <f>IF(選手データ入力!AJ44="","",選手データ入力!AJ44)</f>
        <v/>
      </c>
      <c r="AS40" s="23" t="str">
        <f>IF(選手データ入力!AK44="","",選手データ入力!AK44)</f>
        <v/>
      </c>
    </row>
    <row r="41" spans="1:45" ht="9.75" customHeight="1">
      <c r="A41" s="17">
        <v>40</v>
      </c>
      <c r="B41" s="18" t="str">
        <f t="shared" si="0"/>
        <v/>
      </c>
      <c r="C41" s="18" t="str">
        <f>IF(選手データ入力!D45="","",選手データ入力!D45)</f>
        <v/>
      </c>
      <c r="D41" s="18" t="str">
        <f>IF(選手データ入力!E45="","",選手データ入力!E45)</f>
        <v/>
      </c>
      <c r="E41" s="18" t="str">
        <f>IF(選手データ入力!H45="","",LEFT(選手データ入力!H45,2))</f>
        <v/>
      </c>
      <c r="F41" s="18" t="str">
        <f>IF(選手データ入力!F45="","",選手データ入力!F45)</f>
        <v/>
      </c>
      <c r="G41" s="18" t="str">
        <f t="shared" si="1"/>
        <v/>
      </c>
      <c r="H41" s="18" t="str">
        <f>IF(C41="","",基本入力!B50)</f>
        <v/>
      </c>
      <c r="I41" s="18" t="str">
        <f>IF(選手データ入力!G45="","",選手データ入力!G45)</f>
        <v/>
      </c>
      <c r="J41" s="18" t="str">
        <f>IF(選手データ入力!I45="","",選手データ入力!I45)</f>
        <v/>
      </c>
      <c r="K41" s="18" t="str">
        <f t="shared" si="2"/>
        <v/>
      </c>
      <c r="L41" s="18" t="str">
        <f>IF(選手データ入力!J45="","",選手データ入力!J45)</f>
        <v/>
      </c>
      <c r="M41" s="18" t="str">
        <f t="shared" si="3"/>
        <v/>
      </c>
      <c r="N41" s="18" t="str">
        <f>IF(選手データ入力!K45="","",選手データ入力!K45)</f>
        <v/>
      </c>
      <c r="O41" s="18" t="str">
        <f t="shared" si="4"/>
        <v/>
      </c>
      <c r="P41" s="18" t="str">
        <f>IF(選手データ入力!L45="","",$AX$3)</f>
        <v/>
      </c>
      <c r="Q41" s="18" t="str">
        <f t="shared" si="5"/>
        <v/>
      </c>
      <c r="R41" s="18" t="str">
        <f>IF(選手データ入力!M45="","",$AX$5)</f>
        <v/>
      </c>
      <c r="S41" s="18" t="str">
        <f t="shared" si="6"/>
        <v/>
      </c>
      <c r="T41" s="26"/>
      <c r="U41" s="27"/>
      <c r="V41" s="21" t="str">
        <f>IF(選手データ入力!N45="","",選手データ入力!N45)</f>
        <v/>
      </c>
      <c r="W41" s="22" t="str">
        <f>IF(選手データ入力!O45="","",選手データ入力!O45)</f>
        <v/>
      </c>
      <c r="X41" s="22" t="str">
        <f>IF(ISERROR(VLOOKUP(IF(選手データ入力!O45="","",選手データ入力!P45),$AU$2:$AV$5,2,0)),"",VLOOKUP(IF(選手データ入力!O45="","",選手データ入力!P45),$AU$2:$AV$5,2,0))</f>
        <v/>
      </c>
      <c r="Y41" s="22" t="str">
        <f>IF(選手データ入力!Q45="","",選手データ入力!Q45)</f>
        <v/>
      </c>
      <c r="Z41" s="22" t="str">
        <f>IF(選手データ入力!R45="","",選手データ入力!R45)</f>
        <v/>
      </c>
      <c r="AA41" s="22" t="str">
        <f>IF(ISERROR(VLOOKUP(選手データ入力!S45,$AU$2:$AV$5,2,0)),"",VLOOKUP(選手データ入力!S45,$AU$2:$AV$5,2,0))</f>
        <v/>
      </c>
      <c r="AB41" s="22" t="str">
        <f>IF(選手データ入力!T45="","",選手データ入力!T45)</f>
        <v/>
      </c>
      <c r="AC41" s="23" t="str">
        <f>IF(選手データ入力!U45="","",選手データ入力!U45)</f>
        <v/>
      </c>
      <c r="AD41" s="21" t="str">
        <f>IF(選手データ入力!V45="","",選手データ入力!V45)</f>
        <v/>
      </c>
      <c r="AE41" s="22" t="str">
        <f>IF(選手データ入力!W45="","",選手データ入力!W45)</f>
        <v/>
      </c>
      <c r="AF41" s="22" t="str">
        <f>IF(ISERROR(VLOOKUP(IF(選手データ入力!W45="","",選手データ入力!X45),$AU$2:$AV$5,2,0)),"",VLOOKUP(IF(選手データ入力!W45="","",選手データ入力!X45),$AU$2:$AV$5,2,0))</f>
        <v/>
      </c>
      <c r="AG41" s="22" t="str">
        <f>IF(選手データ入力!Y45="","",選手データ入力!Y45)</f>
        <v/>
      </c>
      <c r="AH41" s="22" t="str">
        <f>IF(選手データ入力!Z45="","",選手データ入力!Z45)</f>
        <v/>
      </c>
      <c r="AI41" s="22" t="str">
        <f>IF(ISERROR(VLOOKUP(選手データ入力!AA45,$AU$2:$AV$5,2,0)),"",VLOOKUP(選手データ入力!AA45,$AU$2:$AV$5,2,0))</f>
        <v/>
      </c>
      <c r="AJ41" s="22" t="str">
        <f>IF(選手データ入力!AB45="","",選手データ入力!AB45)</f>
        <v/>
      </c>
      <c r="AK41" s="23" t="str">
        <f>IF(選手データ入力!AC45="","",選手データ入力!AC45)</f>
        <v/>
      </c>
      <c r="AL41" s="21" t="str">
        <f>IF(選手データ入力!AD45="","",選手データ入力!AD45)</f>
        <v/>
      </c>
      <c r="AM41" s="22" t="str">
        <f>IF(選手データ入力!AE45="","",選手データ入力!AE45)</f>
        <v/>
      </c>
      <c r="AN41" s="22" t="str">
        <f>IF(ISERROR(VLOOKUP(IF(選手データ入力!AE45="","",選手データ入力!AF45),$AU$2:$AV$5,2,0)),"",VLOOKUP(IF(選手データ入力!AE45="","",選手データ入力!AF45),$AU$2:$AV$5,2,0))</f>
        <v/>
      </c>
      <c r="AO41" s="22" t="str">
        <f>IF(選手データ入力!AG45="","",選手データ入力!AG45)</f>
        <v/>
      </c>
      <c r="AP41" s="22" t="str">
        <f>IF(選手データ入力!AH45="","",選手データ入力!AH45)</f>
        <v/>
      </c>
      <c r="AQ41" s="22" t="str">
        <f>IF(ISERROR(VLOOKUP(選手データ入力!AI45,$AU$2:$AV$5,2,0)),"",VLOOKUP(選手データ入力!AI45,$AU$2:$AV$5,2,0))</f>
        <v/>
      </c>
      <c r="AR41" s="22" t="str">
        <f>IF(選手データ入力!AJ45="","",選手データ入力!AJ45)</f>
        <v/>
      </c>
      <c r="AS41" s="23" t="str">
        <f>IF(選手データ入力!AK45="","",選手データ入力!AK45)</f>
        <v/>
      </c>
    </row>
    <row r="42" spans="1:45" ht="13.5" customHeight="1">
      <c r="V42" s="21" t="str">
        <f>IF(選手データ入力!N46="","",選手データ入力!N46)</f>
        <v/>
      </c>
      <c r="W42" s="22" t="str">
        <f>IF(選手データ入力!O46="","",選手データ入力!O46)</f>
        <v/>
      </c>
      <c r="X42" s="22" t="str">
        <f>IF(ISERROR(VLOOKUP(IF(選手データ入力!O46="","",選手データ入力!P46),$AU$2:$AV$5,2,0)),"",VLOOKUP(IF(選手データ入力!O46="","",選手データ入力!P46),$AU$2:$AV$5,2,0))</f>
        <v/>
      </c>
      <c r="Y42" s="22" t="str">
        <f>IF(選手データ入力!Q46="","",選手データ入力!Q46)</f>
        <v/>
      </c>
      <c r="Z42" s="22" t="str">
        <f>IF(選手データ入力!R46="","",選手データ入力!R46)</f>
        <v/>
      </c>
      <c r="AA42" s="22" t="str">
        <f>IF(ISERROR(VLOOKUP(選手データ入力!S46,$AU$2:$AV$5,2,0)),"",VLOOKUP(選手データ入力!S46,$AU$2:$AV$5,2,0))</f>
        <v/>
      </c>
      <c r="AB42" s="22" t="str">
        <f>IF(選手データ入力!T46="","",選手データ入力!T46)</f>
        <v/>
      </c>
      <c r="AC42" s="23" t="str">
        <f>IF(選手データ入力!U46="","",選手データ入力!U46)</f>
        <v/>
      </c>
      <c r="AD42" s="21" t="str">
        <f>IF(選手データ入力!V46="","",選手データ入力!V46)</f>
        <v/>
      </c>
      <c r="AE42" s="22" t="str">
        <f>IF(選手データ入力!W46="","",選手データ入力!W46)</f>
        <v/>
      </c>
      <c r="AF42" s="22" t="str">
        <f>IF(ISERROR(VLOOKUP(IF(選手データ入力!W46="","",選手データ入力!X46),$AU$2:$AV$5,2,0)),"",VLOOKUP(IF(選手データ入力!W46="","",選手データ入力!X46),$AU$2:$AV$5,2,0))</f>
        <v/>
      </c>
      <c r="AG42" s="22" t="str">
        <f>IF(選手データ入力!Y46="","",選手データ入力!Y46)</f>
        <v/>
      </c>
      <c r="AH42" s="22" t="str">
        <f>IF(選手データ入力!Z46="","",選手データ入力!Z46)</f>
        <v/>
      </c>
      <c r="AI42" s="22" t="str">
        <f>IF(ISERROR(VLOOKUP(選手データ入力!AA46,$AU$2:$AV$5,2,0)),"",VLOOKUP(選手データ入力!AA46,$AU$2:$AV$5,2,0))</f>
        <v/>
      </c>
      <c r="AJ42" s="22" t="str">
        <f>IF(選手データ入力!AB46="","",選手データ入力!AB46)</f>
        <v/>
      </c>
      <c r="AK42" s="23" t="str">
        <f>IF(選手データ入力!AC46="","",選手データ入力!AC46)</f>
        <v/>
      </c>
      <c r="AL42" s="21" t="str">
        <f>IF(選手データ入力!AD46="","",選手データ入力!AD46)</f>
        <v/>
      </c>
      <c r="AM42" s="22" t="str">
        <f>IF(選手データ入力!AE46="","",選手データ入力!AE46)</f>
        <v/>
      </c>
      <c r="AN42" s="22" t="str">
        <f>IF(ISERROR(VLOOKUP(IF(選手データ入力!AE46="","",選手データ入力!AF46),$AU$2:$AV$5,2,0)),"",VLOOKUP(IF(選手データ入力!AE46="","",選手データ入力!AF46),$AU$2:$AV$5,2,0))</f>
        <v/>
      </c>
      <c r="AO42" s="22" t="str">
        <f>IF(選手データ入力!AG46="","",選手データ入力!AG46)</f>
        <v/>
      </c>
      <c r="AP42" s="22" t="str">
        <f>IF(選手データ入力!AH46="","",選手データ入力!AH46)</f>
        <v/>
      </c>
      <c r="AQ42" s="22" t="str">
        <f>IF(ISERROR(VLOOKUP(選手データ入力!AI46,$AU$2:$AV$5,2,0)),"",VLOOKUP(選手データ入力!AI46,$AU$2:$AV$5,2,0))</f>
        <v/>
      </c>
      <c r="AR42" s="22" t="str">
        <f>IF(選手データ入力!AJ46="","",選手データ入力!AJ46)</f>
        <v/>
      </c>
      <c r="AS42" s="23" t="str">
        <f>IF(選手データ入力!AK46="","",選手データ入力!AK46)</f>
        <v/>
      </c>
    </row>
    <row r="43" spans="1:45" ht="12.75" hidden="1" customHeight="1">
      <c r="F43" s="16"/>
      <c r="G43" s="34"/>
      <c r="H43" s="35"/>
      <c r="I43" s="35"/>
      <c r="J43" s="35"/>
      <c r="K43" s="35"/>
      <c r="V43" s="11"/>
      <c r="W43" s="12"/>
      <c r="X43" s="13" t="str">
        <f t="shared" ref="X43" si="7">IF(Q43="","",IF(BI43=0,"","分"))</f>
        <v/>
      </c>
      <c r="Y43" s="12"/>
      <c r="Z43" s="12"/>
      <c r="AA43" s="13" t="str">
        <f t="shared" ref="AA43" si="8">IF(Q43="","",IF(BI43=0,"m","秒"))</f>
        <v/>
      </c>
      <c r="AB43" s="12"/>
      <c r="AC43" s="14"/>
      <c r="AD43" s="11"/>
      <c r="AE43" s="12"/>
      <c r="AF43" s="13" t="str">
        <f t="shared" ref="AF43" si="9">IF(R43="","",IF(BJ43=0,"","分"))</f>
        <v/>
      </c>
      <c r="AG43" s="12"/>
      <c r="AH43" s="12"/>
      <c r="AI43" s="13" t="str">
        <f t="shared" ref="AI43" si="10">IF(R43="","",IF(BJ43=0,"m","秒"))</f>
        <v/>
      </c>
      <c r="AJ43" s="12"/>
      <c r="AK43" s="14"/>
      <c r="AL43" s="11"/>
      <c r="AM43" s="12"/>
      <c r="AN43" s="13" t="str">
        <f t="shared" ref="AN43" si="11">IF(S43="","",IF(BK43=0,"","分"))</f>
        <v/>
      </c>
      <c r="AO43" s="12"/>
      <c r="AP43" s="12"/>
      <c r="AQ43" s="13" t="str">
        <f t="shared" ref="AQ43" si="12">IF(S43="","",IF(BK43=0,"m","秒"))</f>
        <v/>
      </c>
      <c r="AR43" s="12"/>
      <c r="AS43" s="14"/>
    </row>
    <row r="44" spans="1:45" ht="12.75" hidden="1" customHeight="1">
      <c r="F44" s="16"/>
      <c r="G44" s="34"/>
      <c r="H44" s="35"/>
      <c r="I44" s="35"/>
      <c r="J44" s="35"/>
      <c r="K44" s="35"/>
    </row>
    <row r="45" spans="1:45" ht="12.75" hidden="1" customHeight="1">
      <c r="F45" s="16"/>
      <c r="G45" s="34"/>
      <c r="H45" s="35"/>
      <c r="I45" s="35"/>
      <c r="J45" s="35"/>
      <c r="K45" s="35"/>
    </row>
    <row r="46" spans="1:45" ht="12.75" hidden="1" customHeight="1">
      <c r="F46" s="16"/>
      <c r="G46" s="34"/>
      <c r="H46" s="35"/>
      <c r="I46" s="35"/>
      <c r="J46" s="35"/>
      <c r="K46" s="35"/>
    </row>
    <row r="47" spans="1:45" ht="12.75" hidden="1" customHeight="1">
      <c r="F47" s="16"/>
      <c r="G47" s="34"/>
      <c r="H47" s="35"/>
      <c r="I47" s="35"/>
      <c r="J47" s="35"/>
      <c r="K47" s="35"/>
    </row>
    <row r="48" spans="1:45" ht="12.75" hidden="1" customHeight="1">
      <c r="F48" s="16"/>
      <c r="G48" s="34"/>
      <c r="H48" s="35"/>
      <c r="I48" s="35"/>
      <c r="J48" s="35"/>
      <c r="K48" s="35"/>
    </row>
    <row r="49" spans="6:11" ht="12.75" hidden="1" customHeight="1">
      <c r="F49" s="16"/>
      <c r="G49" s="34"/>
      <c r="H49" s="35"/>
      <c r="I49" s="35"/>
      <c r="J49" s="35"/>
      <c r="K49" s="35"/>
    </row>
    <row r="50" spans="6:11" ht="12.75" hidden="1" customHeight="1">
      <c r="G50" s="34"/>
      <c r="H50" s="35"/>
      <c r="I50" s="35"/>
      <c r="J50" s="35"/>
      <c r="K50" s="35"/>
    </row>
    <row r="51" spans="6:11" ht="12.75" hidden="1" customHeight="1">
      <c r="G51" s="34"/>
      <c r="H51" s="35"/>
      <c r="I51" s="35"/>
      <c r="J51" s="35"/>
      <c r="K51" s="35"/>
    </row>
    <row r="52" spans="6:11" ht="12.75" hidden="1" customHeight="1">
      <c r="G52" s="34"/>
      <c r="H52" s="35"/>
      <c r="I52" s="35"/>
      <c r="J52" s="35"/>
      <c r="K52" s="35"/>
    </row>
    <row r="53" spans="6:11" ht="12.75" hidden="1" customHeight="1">
      <c r="G53" s="34"/>
      <c r="H53" s="35"/>
      <c r="I53" s="35"/>
      <c r="J53" s="35"/>
      <c r="K53" s="35"/>
    </row>
    <row r="54" spans="6:11" ht="12.75" hidden="1" customHeight="1">
      <c r="H54" s="35"/>
      <c r="I54" s="35"/>
      <c r="J54" s="35"/>
      <c r="K54" s="35"/>
    </row>
    <row r="55" spans="6:11" ht="12.75" hidden="1" customHeight="1">
      <c r="H55" s="35"/>
      <c r="I55" s="35"/>
      <c r="J55" s="35"/>
      <c r="K55" s="35"/>
    </row>
    <row r="56" spans="6:11" ht="12.75" hidden="1" customHeight="1">
      <c r="H56" s="35"/>
      <c r="I56" s="35"/>
      <c r="J56" s="35"/>
      <c r="K56" s="35"/>
    </row>
    <row r="57" spans="6:11" ht="12.75" hidden="1" customHeight="1">
      <c r="H57" s="35"/>
      <c r="I57" s="35"/>
      <c r="J57" s="35"/>
      <c r="K57" s="35"/>
    </row>
    <row r="58" spans="6:11" ht="12.75" hidden="1" customHeight="1">
      <c r="H58" s="35"/>
      <c r="I58" s="35"/>
      <c r="J58" s="35"/>
      <c r="K58" s="35"/>
    </row>
    <row r="59" spans="6:11" ht="12.75" hidden="1" customHeight="1">
      <c r="H59" s="35"/>
      <c r="I59" s="35"/>
      <c r="J59" s="35"/>
      <c r="K59" s="35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V1:AC1"/>
    <mergeCell ref="AD1:AK1"/>
    <mergeCell ref="AL1:AS1"/>
  </mergeCells>
  <phoneticPr fontId="3"/>
  <dataValidations count="2">
    <dataValidation imeMode="halfAlpha" allowBlank="1" showInputMessage="1" showErrorMessage="1" sqref="AI43 AN43 AF43 AQ43 X43 AA43" xr:uid="{00000000-0002-0000-0600-000000000000}"/>
    <dataValidation type="textLength" errorStyle="warning" imeMode="halfAlpha" operator="equal" allowBlank="1" showInputMessage="1" showErrorMessage="1" errorTitle="入力上の注意です！" error="セル内には1つのみ数字を入れてください！" sqref="AG43:AH43 AO43:AP43 AB43:AE43 AJ43:AM43 AR43:AS43 V43:W43 Y43:Z43" xr:uid="{00000000-0002-0000-0600-000001000000}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初期設定</vt:lpstr>
      <vt:lpstr>基本入力</vt:lpstr>
      <vt:lpstr>選手データ入力</vt:lpstr>
      <vt:lpstr>男子一覧</vt:lpstr>
      <vt:lpstr>男子一覧 (2)</vt:lpstr>
      <vt:lpstr>各種調査票</vt:lpstr>
      <vt:lpstr>●貼付（事務局）</vt:lpstr>
      <vt:lpstr>各種調査票!Print_Area</vt:lpstr>
      <vt:lpstr>選手データ入力!Print_Area</vt:lpstr>
      <vt:lpstr>男子一覧!Print_Area</vt:lpstr>
      <vt:lpstr>'男子一覧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user</cp:lastModifiedBy>
  <cp:lastPrinted>2024-04-24T11:15:51Z</cp:lastPrinted>
  <dcterms:created xsi:type="dcterms:W3CDTF">2008-03-21T01:45:02Z</dcterms:created>
  <dcterms:modified xsi:type="dcterms:W3CDTF">2024-04-24T11:16:19Z</dcterms:modified>
</cp:coreProperties>
</file>