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E:\07_【陸協業務】\01_ｵﾎｰﾂｸ管内大会\19‗R03(2021)美幌記録会\"/>
    </mc:Choice>
  </mc:AlternateContent>
  <xr:revisionPtr revIDLastSave="0" documentId="13_ncr:1_{6E8AAF1F-C344-42D5-A61F-E045A264CEFB}" xr6:coauthVersionLast="47" xr6:coauthVersionMax="47" xr10:uidLastSave="{00000000-0000-0000-0000-000000000000}"/>
  <bookViews>
    <workbookView xWindow="-120" yWindow="-120" windowWidth="29040" windowHeight="15840" tabRatio="862" xr2:uid="{00000000-000D-0000-FFFF-FFFF00000000}"/>
  </bookViews>
  <sheets>
    <sheet name="大会要項" sheetId="47" r:id="rId1"/>
    <sheet name="入力表・参加種目確認" sheetId="45" r:id="rId2"/>
    <sheet name="貼付（事務局）" sheetId="37" r:id="rId3"/>
    <sheet name="①初期設定" sheetId="44" state="hidden" r:id="rId4"/>
  </sheets>
  <externalReferences>
    <externalReference r:id="rId5"/>
    <externalReference r:id="rId6"/>
    <externalReference r:id="rId7"/>
  </externalReferences>
  <definedNames>
    <definedName name="_xlnm._FilterDatabase" localSheetId="2" hidden="1">'貼付（事務局）'!$B$2:$L$41</definedName>
    <definedName name="_xlnm._FilterDatabase" localSheetId="1" hidden="1">入力表・参加種目確認!$AI$14:$AI$56</definedName>
    <definedName name="M400R" localSheetId="0">#REF!</definedName>
    <definedName name="M400R">入力表・参加種目確認!$DU$14:$DU$20</definedName>
    <definedName name="_xlnm.Print_Area" localSheetId="0">大会要項!$A$1:$DY$57</definedName>
    <definedName name="_xlnm.Print_Area" localSheetId="1">入力表・参加種目確認!$A$1:$CC$56</definedName>
    <definedName name="ひらがな" localSheetId="0">#REF!</definedName>
    <definedName name="ひらがな">#REF!</definedName>
    <definedName name="一般" localSheetId="0">#REF!</definedName>
    <definedName name="一般" localSheetId="1">入力表・参加種目確認!$CV$14:$CV$56</definedName>
    <definedName name="一般">#REF!</definedName>
    <definedName name="一般女" localSheetId="0">#REF!</definedName>
    <definedName name="一般女">#REF!</definedName>
    <definedName name="一般女子全種目名" localSheetId="0">'[3]●初期設定（事務局）'!$AT$3:$AU$45</definedName>
    <definedName name="一般女子全種目名">'[1]●初期設定（事務局）'!$AT$3:$AU$45</definedName>
    <definedName name="一般女種目" localSheetId="1">入力表・参加種目確認!$DR$14:$DR$50</definedName>
    <definedName name="一般女種目">#REF!</definedName>
    <definedName name="一般女種目変換" localSheetId="0">#REF!</definedName>
    <definedName name="一般女種目変換">#REF!</definedName>
    <definedName name="一般女通し番号" localSheetId="0">#REF!</definedName>
    <definedName name="一般女通し番号">#REF!</definedName>
    <definedName name="一般男" localSheetId="0">#REF!</definedName>
    <definedName name="一般男">#REF!</definedName>
    <definedName name="一般男子全種目名" localSheetId="0">'[3]●初期設定（事務局）'!$AQ$3:$AR$45</definedName>
    <definedName name="一般男子全種目名">'[1]●初期設定（事務局）'!$AQ$3:$AR$45</definedName>
    <definedName name="一般男種目" localSheetId="1">入力表・参加種目確認!$DP$14:$DP$50</definedName>
    <definedName name="一般男種目">#REF!</definedName>
    <definedName name="一般男種目変換" localSheetId="0">#REF!</definedName>
    <definedName name="一般男種目変換">#REF!</definedName>
    <definedName name="一般男通し番号" localSheetId="0">#REF!</definedName>
    <definedName name="一般男通し番号">#REF!</definedName>
    <definedName name="高校" localSheetId="1">入力表・参加種目確認!$CU$14:$CU$56</definedName>
    <definedName name="高校">#REF!</definedName>
    <definedName name="高校女" localSheetId="0">#REF!</definedName>
    <definedName name="高校女">#REF!</definedName>
    <definedName name="高校女子全種目名" localSheetId="0">'[3]●初期設定（事務局）'!$AN$3:$AO$45</definedName>
    <definedName name="高校女子全種目名">'[1]●初期設定（事務局）'!$AN$3:$AO$45</definedName>
    <definedName name="高校女種目" localSheetId="1">入力表・参加種目確認!$DN$14:$DN$50</definedName>
    <definedName name="高校女種目">#REF!</definedName>
    <definedName name="高校女種目変換" localSheetId="0">#REF!</definedName>
    <definedName name="高校女種目変換">#REF!</definedName>
    <definedName name="高校女通し番号" localSheetId="0">#REF!</definedName>
    <definedName name="高校女通し番号">#REF!</definedName>
    <definedName name="高校生" localSheetId="0">#REF!</definedName>
    <definedName name="高校生">#REF!</definedName>
    <definedName name="高校生女" localSheetId="0">#REF!</definedName>
    <definedName name="高校生女">#REF!</definedName>
    <definedName name="高校生男" localSheetId="0">#REF!</definedName>
    <definedName name="高校生男">#REF!</definedName>
    <definedName name="高校男" localSheetId="0">#REF!</definedName>
    <definedName name="高校男">#REF!</definedName>
    <definedName name="高校男子全種目名" localSheetId="0">'[3]●初期設定（事務局）'!$AK$3:$AL$45</definedName>
    <definedName name="高校男子全種目名">'[1]●初期設定（事務局）'!$AK$3:$AL$45</definedName>
    <definedName name="高校男種目" localSheetId="1">入力表・参加種目確認!$DL$14:$DL$50</definedName>
    <definedName name="高校男種目">#REF!</definedName>
    <definedName name="高校男種目変換" localSheetId="0">#REF!</definedName>
    <definedName name="高校男種目変換">#REF!</definedName>
    <definedName name="高校男通し番号" localSheetId="0">#REF!</definedName>
    <definedName name="高校男通し番号">#REF!</definedName>
    <definedName name="女400R" localSheetId="0">#REF!</definedName>
    <definedName name="女400R">入力表・参加種目確認!$DX$14:$DX$24</definedName>
    <definedName name="女MR" localSheetId="0">#REF!</definedName>
    <definedName name="女MR">入力表・参加種目確認!$DX$14:$DX$24</definedName>
    <definedName name="女小１" localSheetId="0">#REF!</definedName>
    <definedName name="女小１">#REF!</definedName>
    <definedName name="女小２" localSheetId="0">#REF!</definedName>
    <definedName name="女小２">#REF!</definedName>
    <definedName name="女小３" localSheetId="0">#REF!</definedName>
    <definedName name="女小３">#REF!</definedName>
    <definedName name="女小４" localSheetId="0">#REF!</definedName>
    <definedName name="女小４">#REF!</definedName>
    <definedName name="女小５" localSheetId="0">#REF!</definedName>
    <definedName name="女小５">#REF!</definedName>
    <definedName name="女小６" localSheetId="0">#REF!</definedName>
    <definedName name="女小６">#REF!</definedName>
    <definedName name="女幼児" localSheetId="0">#REF!</definedName>
    <definedName name="女幼児">#REF!</definedName>
    <definedName name="小学" localSheetId="1">入力表・参加種目確認!$CS$14:$CS$56</definedName>
    <definedName name="小学">#REF!</definedName>
    <definedName name="小学女" localSheetId="0">#REF!</definedName>
    <definedName name="小学女">#REF!</definedName>
    <definedName name="小学女子全種目名" localSheetId="0">'[3]●初期設定（事務局）'!$AB$3:$AC$45</definedName>
    <definedName name="小学女子全種目名">'[1]●初期設定（事務局）'!$AB$3:$AC$45</definedName>
    <definedName name="小学女種目" localSheetId="1">入力表・参加種目確認!$DF$14:$DF$50</definedName>
    <definedName name="小学女種目">#REF!</definedName>
    <definedName name="小学女種目変換" localSheetId="0">#REF!</definedName>
    <definedName name="小学女種目変換">#REF!</definedName>
    <definedName name="小学女通し番号" localSheetId="0">#REF!</definedName>
    <definedName name="小学女通し番号">#REF!</definedName>
    <definedName name="小学生" localSheetId="0">#REF!</definedName>
    <definedName name="小学生">#REF!</definedName>
    <definedName name="小学生女" localSheetId="0">#REF!</definedName>
    <definedName name="小学生女">#REF!</definedName>
    <definedName name="小学生男" localSheetId="0">#REF!</definedName>
    <definedName name="小学生男">#REF!</definedName>
    <definedName name="小学男" localSheetId="0">#REF!</definedName>
    <definedName name="小学男">#REF!</definedName>
    <definedName name="小学男子全種目名" localSheetId="0">'[3]●初期設定（事務局）'!$Y$3:$Z$45</definedName>
    <definedName name="小学男子全種目名">'[1]●初期設定（事務局）'!$Y$3:$Z$45</definedName>
    <definedName name="小学男種目" localSheetId="1">入力表・参加種目確認!$DD$14:$DD$50</definedName>
    <definedName name="小学男種目">#REF!</definedName>
    <definedName name="小学男種目変換" localSheetId="0">#REF!</definedName>
    <definedName name="小学男種目変換">#REF!</definedName>
    <definedName name="小学男通し番号" localSheetId="0">#REF!</definedName>
    <definedName name="小学男通し番号">#REF!</definedName>
    <definedName name="男400R" localSheetId="0">#REF!</definedName>
    <definedName name="男400R">入力表・参加種目確認!$DW$14:$DW$24</definedName>
    <definedName name="男MR" localSheetId="0">#REF!</definedName>
    <definedName name="男MR">入力表・参加種目確認!$DW$14:$DW$24</definedName>
    <definedName name="男小１" localSheetId="0">#REF!</definedName>
    <definedName name="男小１">#REF!</definedName>
    <definedName name="男小２" localSheetId="0">#REF!</definedName>
    <definedName name="男小２">#REF!</definedName>
    <definedName name="男小３" localSheetId="0">#REF!</definedName>
    <definedName name="男小３">#REF!</definedName>
    <definedName name="男小４" localSheetId="0">#REF!</definedName>
    <definedName name="男小４">#REF!</definedName>
    <definedName name="男小５" localSheetId="0">#REF!</definedName>
    <definedName name="男小５">#REF!</definedName>
    <definedName name="男小６" localSheetId="0">#REF!</definedName>
    <definedName name="男小６">#REF!</definedName>
    <definedName name="男幼児" localSheetId="0">#REF!</definedName>
    <definedName name="男幼児">#REF!</definedName>
    <definedName name="中学" localSheetId="1">入力表・参加種目確認!$CT$14:$CT$56</definedName>
    <definedName name="中学">#REF!</definedName>
    <definedName name="中学女" localSheetId="0">#REF!</definedName>
    <definedName name="中学女">#REF!</definedName>
    <definedName name="中学女子全種目名" localSheetId="0">'[3]●初期設定（事務局）'!$AH$3:$AI$45</definedName>
    <definedName name="中学女子全種目名">'[1]●初期設定（事務局）'!$AH$3:$AI$45</definedName>
    <definedName name="中学女種目" localSheetId="1">入力表・参加種目確認!$DJ$14:$DJ$50</definedName>
    <definedName name="中学女種目">#REF!</definedName>
    <definedName name="中学女種目変換" localSheetId="0">#REF!</definedName>
    <definedName name="中学女種目変換">#REF!</definedName>
    <definedName name="中学女通し番号" localSheetId="0">#REF!</definedName>
    <definedName name="中学女通し番号">#REF!</definedName>
    <definedName name="中学生" localSheetId="0">#REF!</definedName>
    <definedName name="中学生">#REF!</definedName>
    <definedName name="中学生女" localSheetId="0">#REF!</definedName>
    <definedName name="中学生女">#REF!</definedName>
    <definedName name="中学生男" localSheetId="0">#REF!</definedName>
    <definedName name="中学生男">#REF!</definedName>
    <definedName name="中学男子全種目名" localSheetId="0">'[3]●初期設定（事務局）'!$AE$3:$AF$45</definedName>
    <definedName name="中学男子全種目名">'[1]●初期設定（事務局）'!$AE$3:$AF$45</definedName>
    <definedName name="中学男種目" localSheetId="1">入力表・参加種目確認!$DH$14:$DH$50</definedName>
    <definedName name="中学男種目">#REF!</definedName>
    <definedName name="中学男種目変換" localSheetId="0">#REF!</definedName>
    <definedName name="中学男種目変換">#REF!</definedName>
    <definedName name="中学男通し番号" localSheetId="0">#REF!</definedName>
    <definedName name="中学男通し番号">#REF!</definedName>
    <definedName name="幼児" localSheetId="1">入力表・参加種目確認!$CR$14:$CR$56</definedName>
    <definedName name="幼児">#REF!</definedName>
    <definedName name="幼児女" localSheetId="0">#REF!</definedName>
    <definedName name="幼児女">#REF!</definedName>
    <definedName name="幼児女子全種目名" localSheetId="0">'[3]●初期設定（事務局）'!$V$3:$W$45</definedName>
    <definedName name="幼児女子全種目名">'[1]●初期設定（事務局）'!$V$3:$W$45</definedName>
    <definedName name="幼児女種目" localSheetId="1">入力表・参加種目確認!#REF!</definedName>
    <definedName name="幼児女種目">#REF!</definedName>
    <definedName name="幼児女種目変換" localSheetId="0">#REF!</definedName>
    <definedName name="幼児女種目変換">#REF!</definedName>
    <definedName name="幼児女通し番号" localSheetId="0">#REF!</definedName>
    <definedName name="幼児女通し番号">#REF!</definedName>
    <definedName name="幼児男" localSheetId="0">#REF!</definedName>
    <definedName name="幼児男">#REF!</definedName>
    <definedName name="幼児男子全種目名" localSheetId="0">'[3]●初期設定（事務局）'!$S$3:$T$45</definedName>
    <definedName name="幼児男子全種目名">'[1]●初期設定（事務局）'!$S$3:$T$45</definedName>
    <definedName name="幼児男種目" localSheetId="1">入力表・参加種目確認!#REF!</definedName>
    <definedName name="幼児男種目">#REF!</definedName>
    <definedName name="幼児男種目変換" localSheetId="0">#REF!</definedName>
    <definedName name="幼児男種目変換">#REF!</definedName>
    <definedName name="幼児男通し番号" localSheetId="0">#REF!</definedName>
    <definedName name="幼児男通し番号">#REF!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45" l="1"/>
  <c r="AS24" i="45"/>
  <c r="CK14" i="45"/>
  <c r="CF15" i="45"/>
  <c r="CF16" i="45"/>
  <c r="CF17" i="45"/>
  <c r="CF18" i="45"/>
  <c r="CF19" i="45"/>
  <c r="CF20" i="45"/>
  <c r="CF21" i="45"/>
  <c r="CF22" i="45"/>
  <c r="CF23" i="45"/>
  <c r="CF24" i="45"/>
  <c r="CF25" i="45"/>
  <c r="CF26" i="45"/>
  <c r="CF27" i="45"/>
  <c r="CF28" i="45"/>
  <c r="CF29" i="45"/>
  <c r="CF30" i="45"/>
  <c r="CF31" i="45"/>
  <c r="CF32" i="45"/>
  <c r="CF33" i="45"/>
  <c r="CF34" i="45"/>
  <c r="CF35" i="45"/>
  <c r="CF36" i="45"/>
  <c r="CF37" i="45"/>
  <c r="CF38" i="45"/>
  <c r="CF39" i="45"/>
  <c r="CF40" i="45"/>
  <c r="CF41" i="45"/>
  <c r="CF42" i="45"/>
  <c r="CF43" i="45"/>
  <c r="CF44" i="45"/>
  <c r="CF45" i="45"/>
  <c r="CF46" i="45"/>
  <c r="CF47" i="45"/>
  <c r="CF48" i="45"/>
  <c r="CF49" i="45"/>
  <c r="CF50" i="45"/>
  <c r="CF51" i="45"/>
  <c r="CF52" i="45"/>
  <c r="CF53" i="45"/>
  <c r="CF14" i="45"/>
  <c r="CE15" i="45"/>
  <c r="CE16" i="45"/>
  <c r="CE17" i="45"/>
  <c r="CE18" i="45"/>
  <c r="CE19" i="45"/>
  <c r="CE20" i="45"/>
  <c r="CE21" i="45"/>
  <c r="CE22" i="45"/>
  <c r="CE23" i="45"/>
  <c r="CE24" i="45"/>
  <c r="CE25" i="45"/>
  <c r="CE26" i="45"/>
  <c r="CE27" i="45"/>
  <c r="CE28" i="45"/>
  <c r="CE29" i="45"/>
  <c r="CE30" i="45"/>
  <c r="CE31" i="45"/>
  <c r="CE32" i="45"/>
  <c r="CE33" i="45"/>
  <c r="CE34" i="45"/>
  <c r="CE35" i="45"/>
  <c r="CE36" i="45"/>
  <c r="CE37" i="45"/>
  <c r="CE38" i="45"/>
  <c r="CE39" i="45"/>
  <c r="CE40" i="45"/>
  <c r="CE41" i="45"/>
  <c r="CE42" i="45"/>
  <c r="CE43" i="45"/>
  <c r="CE44" i="45"/>
  <c r="CE45" i="45"/>
  <c r="CE46" i="45"/>
  <c r="CE47" i="45"/>
  <c r="CE48" i="45"/>
  <c r="CE49" i="45"/>
  <c r="CE50" i="45"/>
  <c r="CE51" i="45"/>
  <c r="CE52" i="45"/>
  <c r="CE53" i="45"/>
  <c r="CE14" i="45"/>
  <c r="CL14" i="45"/>
  <c r="S3" i="37"/>
  <c r="T3" i="37" s="1"/>
  <c r="U3" i="37" s="1"/>
  <c r="S4" i="37"/>
  <c r="S5" i="37"/>
  <c r="T5" i="37" s="1"/>
  <c r="U5" i="37" s="1"/>
  <c r="S6" i="37"/>
  <c r="T6" i="37" s="1"/>
  <c r="U6" i="37" s="1"/>
  <c r="S7" i="37"/>
  <c r="T7" i="37" s="1"/>
  <c r="U7" i="37" s="1"/>
  <c r="S8" i="37"/>
  <c r="S9" i="37"/>
  <c r="T9" i="37" s="1"/>
  <c r="U9" i="37" s="1"/>
  <c r="S10" i="37"/>
  <c r="S11" i="37"/>
  <c r="T11" i="37" s="1"/>
  <c r="U11" i="37" s="1"/>
  <c r="S12" i="37"/>
  <c r="T12" i="37" s="1"/>
  <c r="U12" i="37" s="1"/>
  <c r="S13" i="37"/>
  <c r="S14" i="37"/>
  <c r="T14" i="37" s="1"/>
  <c r="U14" i="37" s="1"/>
  <c r="S15" i="37"/>
  <c r="T15" i="37" s="1"/>
  <c r="U15" i="37" s="1"/>
  <c r="S16" i="37"/>
  <c r="S17" i="37"/>
  <c r="T17" i="37" s="1"/>
  <c r="U17" i="37" s="1"/>
  <c r="S18" i="37"/>
  <c r="S19" i="37"/>
  <c r="T19" i="37" s="1"/>
  <c r="U19" i="37" s="1"/>
  <c r="S20" i="37"/>
  <c r="S21" i="37"/>
  <c r="T21" i="37" s="1"/>
  <c r="U21" i="37" s="1"/>
  <c r="S22" i="37"/>
  <c r="T22" i="37" s="1"/>
  <c r="U22" i="37" s="1"/>
  <c r="S23" i="37"/>
  <c r="T23" i="37" s="1"/>
  <c r="U23" i="37" s="1"/>
  <c r="S24" i="37"/>
  <c r="S25" i="37"/>
  <c r="T25" i="37" s="1"/>
  <c r="U25" i="37" s="1"/>
  <c r="S26" i="37"/>
  <c r="S27" i="37"/>
  <c r="T27" i="37" s="1"/>
  <c r="U27" i="37" s="1"/>
  <c r="S28" i="37"/>
  <c r="T28" i="37" s="1"/>
  <c r="U28" i="37" s="1"/>
  <c r="S29" i="37"/>
  <c r="T29" i="37" s="1"/>
  <c r="U29" i="37" s="1"/>
  <c r="S30" i="37"/>
  <c r="T30" i="37" s="1"/>
  <c r="U30" i="37" s="1"/>
  <c r="S31" i="37"/>
  <c r="T31" i="37" s="1"/>
  <c r="U31" i="37" s="1"/>
  <c r="S32" i="37"/>
  <c r="T32" i="37" s="1"/>
  <c r="U32" i="37" s="1"/>
  <c r="S33" i="37"/>
  <c r="T33" i="37" s="1"/>
  <c r="U33" i="37" s="1"/>
  <c r="S34" i="37"/>
  <c r="S35" i="37"/>
  <c r="T35" i="37" s="1"/>
  <c r="U35" i="37" s="1"/>
  <c r="S36" i="37"/>
  <c r="T36" i="37" s="1"/>
  <c r="U36" i="37" s="1"/>
  <c r="S37" i="37"/>
  <c r="S38" i="37"/>
  <c r="T38" i="37" s="1"/>
  <c r="U38" i="37" s="1"/>
  <c r="S39" i="37"/>
  <c r="T39" i="37" s="1"/>
  <c r="U39" i="37" s="1"/>
  <c r="S40" i="37"/>
  <c r="S41" i="37"/>
  <c r="T41" i="37" s="1"/>
  <c r="U41" i="37" s="1"/>
  <c r="S2" i="37"/>
  <c r="P41" i="37"/>
  <c r="Q41" i="37" s="1"/>
  <c r="R41" i="37" s="1"/>
  <c r="P40" i="37"/>
  <c r="Q40" i="37" s="1"/>
  <c r="R40" i="37" s="1"/>
  <c r="P39" i="37"/>
  <c r="P38" i="37"/>
  <c r="Q38" i="37" s="1"/>
  <c r="R38" i="37" s="1"/>
  <c r="P37" i="37"/>
  <c r="Q37" i="37" s="1"/>
  <c r="R37" i="37" s="1"/>
  <c r="P36" i="37"/>
  <c r="P35" i="37"/>
  <c r="Q35" i="37" s="1"/>
  <c r="R35" i="37" s="1"/>
  <c r="P34" i="37"/>
  <c r="P33" i="37"/>
  <c r="Q33" i="37" s="1"/>
  <c r="R33" i="37" s="1"/>
  <c r="P32" i="37"/>
  <c r="Q32" i="37" s="1"/>
  <c r="R32" i="37" s="1"/>
  <c r="P31" i="37"/>
  <c r="P30" i="37"/>
  <c r="Q30" i="37" s="1"/>
  <c r="R30" i="37" s="1"/>
  <c r="P29" i="37"/>
  <c r="Q29" i="37" s="1"/>
  <c r="R29" i="37" s="1"/>
  <c r="P28" i="37"/>
  <c r="Q28" i="37" s="1"/>
  <c r="R28" i="37" s="1"/>
  <c r="P27" i="37"/>
  <c r="P26" i="37"/>
  <c r="P25" i="37"/>
  <c r="Q25" i="37" s="1"/>
  <c r="R25" i="37" s="1"/>
  <c r="P24" i="37"/>
  <c r="Q24" i="37" s="1"/>
  <c r="R24" i="37" s="1"/>
  <c r="P23" i="37"/>
  <c r="P22" i="37"/>
  <c r="Q22" i="37" s="1"/>
  <c r="R22" i="37" s="1"/>
  <c r="P21" i="37"/>
  <c r="Q21" i="37" s="1"/>
  <c r="R21" i="37" s="1"/>
  <c r="P20" i="37"/>
  <c r="P19" i="37"/>
  <c r="Q19" i="37" s="1"/>
  <c r="R19" i="37" s="1"/>
  <c r="P18" i="37"/>
  <c r="P17" i="37"/>
  <c r="Q17" i="37" s="1"/>
  <c r="R17" i="37" s="1"/>
  <c r="P16" i="37"/>
  <c r="Q16" i="37" s="1"/>
  <c r="R16" i="37" s="1"/>
  <c r="P15" i="37"/>
  <c r="P14" i="37"/>
  <c r="Q14" i="37" s="1"/>
  <c r="R14" i="37" s="1"/>
  <c r="P13" i="37"/>
  <c r="Q13" i="37" s="1"/>
  <c r="R13" i="37" s="1"/>
  <c r="P12" i="37"/>
  <c r="P11" i="37"/>
  <c r="P10" i="37"/>
  <c r="P9" i="37"/>
  <c r="Q9" i="37" s="1"/>
  <c r="R9" i="37" s="1"/>
  <c r="P8" i="37"/>
  <c r="Q8" i="37" s="1"/>
  <c r="R8" i="37" s="1"/>
  <c r="P7" i="37"/>
  <c r="P6" i="37"/>
  <c r="P5" i="37"/>
  <c r="P4" i="37"/>
  <c r="P3" i="37"/>
  <c r="P2" i="37"/>
  <c r="Z2" i="37"/>
  <c r="T4" i="37"/>
  <c r="U4" i="37" s="1"/>
  <c r="T8" i="37"/>
  <c r="U8" i="37" s="1"/>
  <c r="T10" i="37"/>
  <c r="U10" i="37" s="1"/>
  <c r="T13" i="37"/>
  <c r="U13" i="37" s="1"/>
  <c r="T16" i="37"/>
  <c r="U16" i="37" s="1"/>
  <c r="T18" i="37"/>
  <c r="U18" i="37" s="1"/>
  <c r="T24" i="37"/>
  <c r="U24" i="37" s="1"/>
  <c r="T26" i="37"/>
  <c r="U26" i="37" s="1"/>
  <c r="T34" i="37"/>
  <c r="U34" i="37" s="1"/>
  <c r="T37" i="37"/>
  <c r="U37" i="37" s="1"/>
  <c r="T40" i="37"/>
  <c r="U40" i="37" s="1"/>
  <c r="Q10" i="37"/>
  <c r="R10" i="37" s="1"/>
  <c r="Q12" i="37"/>
  <c r="R12" i="37" s="1"/>
  <c r="Q15" i="37"/>
  <c r="R15" i="37" s="1"/>
  <c r="Q18" i="37"/>
  <c r="R18" i="37" s="1"/>
  <c r="Q23" i="37"/>
  <c r="R23" i="37" s="1"/>
  <c r="Q26" i="37"/>
  <c r="R26" i="37" s="1"/>
  <c r="Q27" i="37"/>
  <c r="R27" i="37" s="1"/>
  <c r="Q31" i="37"/>
  <c r="R31" i="37" s="1"/>
  <c r="Q34" i="37"/>
  <c r="R34" i="37" s="1"/>
  <c r="Q36" i="37"/>
  <c r="R36" i="37" s="1"/>
  <c r="AB2" i="37"/>
  <c r="Y2" i="37"/>
  <c r="AA2" i="37"/>
  <c r="X2" i="37"/>
  <c r="W2" i="37"/>
  <c r="B2" i="37"/>
  <c r="J2" i="37" s="1"/>
  <c r="B3" i="37"/>
  <c r="I3" i="37" s="1"/>
  <c r="B4" i="37"/>
  <c r="I4" i="37" s="1"/>
  <c r="B5" i="37"/>
  <c r="B6" i="37"/>
  <c r="G6" i="37" s="1"/>
  <c r="B7" i="37"/>
  <c r="I7" i="37" s="1"/>
  <c r="B8" i="37"/>
  <c r="B9" i="37"/>
  <c r="H9" i="37" s="1"/>
  <c r="B10" i="37"/>
  <c r="B11" i="37"/>
  <c r="B12" i="37"/>
  <c r="I12" i="37" s="1"/>
  <c r="B13" i="37"/>
  <c r="B14" i="37"/>
  <c r="I14" i="37" s="1"/>
  <c r="B15" i="37"/>
  <c r="I15" i="37" s="1"/>
  <c r="B16" i="37"/>
  <c r="B17" i="37"/>
  <c r="G17" i="37" s="1"/>
  <c r="B18" i="37"/>
  <c r="B19" i="37"/>
  <c r="B20" i="37"/>
  <c r="I20" i="37" s="1"/>
  <c r="B21" i="37"/>
  <c r="B22" i="37"/>
  <c r="I22" i="37" s="1"/>
  <c r="B23" i="37"/>
  <c r="G23" i="37" s="1"/>
  <c r="B24" i="37"/>
  <c r="B25" i="37"/>
  <c r="I25" i="37" s="1"/>
  <c r="B26" i="37"/>
  <c r="B27" i="37"/>
  <c r="B28" i="37"/>
  <c r="G28" i="37" s="1"/>
  <c r="B29" i="37"/>
  <c r="N40" i="37"/>
  <c r="N38" i="37"/>
  <c r="N37" i="37"/>
  <c r="N36" i="37"/>
  <c r="N35" i="37"/>
  <c r="N34" i="37"/>
  <c r="N33" i="37"/>
  <c r="N32" i="37"/>
  <c r="N31" i="37"/>
  <c r="N30" i="37"/>
  <c r="N29" i="37"/>
  <c r="N28" i="37"/>
  <c r="N27" i="37"/>
  <c r="N26" i="37"/>
  <c r="N25" i="37"/>
  <c r="N24" i="37"/>
  <c r="N23" i="37"/>
  <c r="N22" i="37"/>
  <c r="N21" i="37"/>
  <c r="N20" i="37"/>
  <c r="N19" i="37"/>
  <c r="N18" i="37"/>
  <c r="N17" i="37"/>
  <c r="N16" i="37"/>
  <c r="N15" i="37"/>
  <c r="N14" i="37"/>
  <c r="N13" i="37"/>
  <c r="N12" i="37"/>
  <c r="N11" i="37"/>
  <c r="N10" i="37"/>
  <c r="N9" i="37"/>
  <c r="N8" i="37"/>
  <c r="N7" i="37"/>
  <c r="N6" i="37"/>
  <c r="N5" i="37"/>
  <c r="N4" i="37"/>
  <c r="N2" i="37"/>
  <c r="L40" i="37"/>
  <c r="L38" i="37"/>
  <c r="L37" i="37"/>
  <c r="L34" i="37"/>
  <c r="L32" i="37"/>
  <c r="L30" i="37"/>
  <c r="L29" i="37"/>
  <c r="L28" i="37"/>
  <c r="L27" i="37"/>
  <c r="L26" i="37"/>
  <c r="L25" i="37"/>
  <c r="L24" i="37"/>
  <c r="L23" i="37"/>
  <c r="L22" i="37"/>
  <c r="L21" i="37"/>
  <c r="L19" i="37"/>
  <c r="L18" i="37"/>
  <c r="L17" i="37"/>
  <c r="L16" i="37"/>
  <c r="L15" i="37"/>
  <c r="L14" i="37"/>
  <c r="L13" i="37"/>
  <c r="L12" i="37"/>
  <c r="L11" i="37"/>
  <c r="L10" i="37"/>
  <c r="L9" i="37"/>
  <c r="L8" i="37"/>
  <c r="L7" i="37"/>
  <c r="L6" i="37"/>
  <c r="L4" i="37"/>
  <c r="J40" i="37"/>
  <c r="J37" i="37"/>
  <c r="J34" i="37"/>
  <c r="J32" i="37"/>
  <c r="J29" i="37"/>
  <c r="J28" i="37"/>
  <c r="J27" i="37"/>
  <c r="J26" i="37"/>
  <c r="J25" i="37"/>
  <c r="J24" i="37"/>
  <c r="J23" i="37"/>
  <c r="J22" i="37"/>
  <c r="J21" i="37"/>
  <c r="J19" i="37"/>
  <c r="J18" i="37"/>
  <c r="J16" i="37"/>
  <c r="J15" i="37"/>
  <c r="J14" i="37"/>
  <c r="J13" i="37"/>
  <c r="J12" i="37"/>
  <c r="J11" i="37"/>
  <c r="J10" i="37"/>
  <c r="J9" i="37"/>
  <c r="J8" i="37"/>
  <c r="J7" i="37"/>
  <c r="J6" i="37"/>
  <c r="J4" i="37"/>
  <c r="F17" i="37"/>
  <c r="CM14" i="45"/>
  <c r="CN14" i="45"/>
  <c r="CO14" i="45"/>
  <c r="CM15" i="45"/>
  <c r="CN15" i="45"/>
  <c r="CO15" i="45"/>
  <c r="CM16" i="45"/>
  <c r="CN16" i="45"/>
  <c r="CO16" i="45"/>
  <c r="CM17" i="45"/>
  <c r="CN17" i="45"/>
  <c r="CO17" i="45"/>
  <c r="CM18" i="45"/>
  <c r="CN18" i="45"/>
  <c r="CO18" i="45"/>
  <c r="CM19" i="45"/>
  <c r="CN19" i="45"/>
  <c r="CO19" i="45"/>
  <c r="CL15" i="45"/>
  <c r="CL16" i="45"/>
  <c r="CL17" i="45"/>
  <c r="CL18" i="45"/>
  <c r="CL19" i="45"/>
  <c r="CL20" i="45"/>
  <c r="CM20" i="45"/>
  <c r="CN20" i="45"/>
  <c r="CO20" i="45"/>
  <c r="CL21" i="45"/>
  <c r="CM21" i="45"/>
  <c r="CN21" i="45"/>
  <c r="CO21" i="45"/>
  <c r="CL22" i="45"/>
  <c r="CM22" i="45"/>
  <c r="CN22" i="45"/>
  <c r="CO22" i="45"/>
  <c r="CL23" i="45"/>
  <c r="CM23" i="45"/>
  <c r="CN23" i="45"/>
  <c r="CO23" i="45"/>
  <c r="CL24" i="45"/>
  <c r="CM24" i="45"/>
  <c r="CN24" i="45"/>
  <c r="CO24" i="45"/>
  <c r="CL25" i="45"/>
  <c r="CM25" i="45"/>
  <c r="CN25" i="45"/>
  <c r="CO25" i="45"/>
  <c r="CL26" i="45"/>
  <c r="CM26" i="45"/>
  <c r="CN26" i="45"/>
  <c r="CO26" i="45"/>
  <c r="CL27" i="45"/>
  <c r="CM27" i="45"/>
  <c r="CN27" i="45"/>
  <c r="CO27" i="45"/>
  <c r="CL28" i="45"/>
  <c r="CM28" i="45"/>
  <c r="CN28" i="45"/>
  <c r="CO28" i="45"/>
  <c r="CL29" i="45"/>
  <c r="CM29" i="45"/>
  <c r="CN29" i="45"/>
  <c r="CO29" i="45"/>
  <c r="CL30" i="45"/>
  <c r="CM30" i="45"/>
  <c r="CN30" i="45"/>
  <c r="CO30" i="45"/>
  <c r="CL31" i="45"/>
  <c r="CM31" i="45"/>
  <c r="CN31" i="45"/>
  <c r="CO31" i="45"/>
  <c r="CL32" i="45"/>
  <c r="CM32" i="45"/>
  <c r="CN32" i="45"/>
  <c r="CO32" i="45"/>
  <c r="CL33" i="45"/>
  <c r="CM33" i="45"/>
  <c r="CN33" i="45"/>
  <c r="CO33" i="45"/>
  <c r="CL34" i="45"/>
  <c r="CM34" i="45"/>
  <c r="CN34" i="45"/>
  <c r="CO34" i="45"/>
  <c r="CL35" i="45"/>
  <c r="CM35" i="45"/>
  <c r="CN35" i="45"/>
  <c r="CO35" i="45"/>
  <c r="CL36" i="45"/>
  <c r="CM36" i="45"/>
  <c r="CN36" i="45"/>
  <c r="CO36" i="45"/>
  <c r="CL37" i="45"/>
  <c r="CM37" i="45"/>
  <c r="CN37" i="45"/>
  <c r="CO37" i="45"/>
  <c r="CL38" i="45"/>
  <c r="CM38" i="45"/>
  <c r="CN38" i="45"/>
  <c r="CO38" i="45"/>
  <c r="CL39" i="45"/>
  <c r="CM39" i="45"/>
  <c r="CN39" i="45"/>
  <c r="CO39" i="45"/>
  <c r="CL40" i="45"/>
  <c r="CM40" i="45"/>
  <c r="CN40" i="45"/>
  <c r="CO40" i="45"/>
  <c r="CL41" i="45"/>
  <c r="CM41" i="45"/>
  <c r="CN41" i="45"/>
  <c r="CO41" i="45"/>
  <c r="CL42" i="45"/>
  <c r="CM42" i="45"/>
  <c r="CN42" i="45"/>
  <c r="CO42" i="45"/>
  <c r="CL43" i="45"/>
  <c r="CM43" i="45"/>
  <c r="CN43" i="45"/>
  <c r="CO43" i="45"/>
  <c r="CL44" i="45"/>
  <c r="CM44" i="45"/>
  <c r="CN44" i="45"/>
  <c r="CO44" i="45"/>
  <c r="CL45" i="45"/>
  <c r="CM45" i="45"/>
  <c r="CN45" i="45"/>
  <c r="CO45" i="45"/>
  <c r="CL46" i="45"/>
  <c r="CM46" i="45"/>
  <c r="CN46" i="45"/>
  <c r="CO46" i="45"/>
  <c r="CL47" i="45"/>
  <c r="CM47" i="45"/>
  <c r="CN47" i="45"/>
  <c r="CO47" i="45"/>
  <c r="CL48" i="45"/>
  <c r="CM48" i="45"/>
  <c r="CN48" i="45"/>
  <c r="CO48" i="45"/>
  <c r="CL49" i="45"/>
  <c r="CM49" i="45"/>
  <c r="CN49" i="45"/>
  <c r="CO49" i="45"/>
  <c r="CL50" i="45"/>
  <c r="CM50" i="45"/>
  <c r="CN50" i="45"/>
  <c r="CO50" i="45"/>
  <c r="CL51" i="45"/>
  <c r="CM51" i="45"/>
  <c r="CN51" i="45"/>
  <c r="CO51" i="45"/>
  <c r="CL52" i="45"/>
  <c r="CM52" i="45"/>
  <c r="CN52" i="45"/>
  <c r="CO52" i="45"/>
  <c r="CL53" i="45"/>
  <c r="CM53" i="45"/>
  <c r="CN53" i="45"/>
  <c r="CO53" i="45"/>
  <c r="AC2" i="37"/>
  <c r="AE2" i="37"/>
  <c r="AD2" i="37"/>
  <c r="AF2" i="37"/>
  <c r="AD103" i="44"/>
  <c r="AP201" i="44"/>
  <c r="AP200" i="44"/>
  <c r="AP199" i="44"/>
  <c r="AP198" i="44"/>
  <c r="AP197" i="44"/>
  <c r="AP196" i="44"/>
  <c r="AP195" i="44"/>
  <c r="AP194" i="44"/>
  <c r="AP193" i="44"/>
  <c r="AP192" i="44"/>
  <c r="AP191" i="44"/>
  <c r="AP190" i="44"/>
  <c r="AP189" i="44"/>
  <c r="AP188" i="44"/>
  <c r="AP187" i="44"/>
  <c r="AP186" i="44"/>
  <c r="AP185" i="44"/>
  <c r="AP184" i="44"/>
  <c r="AP183" i="44"/>
  <c r="AP182" i="44"/>
  <c r="AP181" i="44"/>
  <c r="AP180" i="44"/>
  <c r="AP179" i="44"/>
  <c r="AP178" i="44"/>
  <c r="AP177" i="44"/>
  <c r="AP176" i="44"/>
  <c r="AP175" i="44"/>
  <c r="AP174" i="44"/>
  <c r="AP173" i="44"/>
  <c r="AP172" i="44"/>
  <c r="AP171" i="44"/>
  <c r="AP170" i="44"/>
  <c r="AP169" i="44"/>
  <c r="AP168" i="44"/>
  <c r="AP167" i="44"/>
  <c r="AP166" i="44"/>
  <c r="AP165" i="44"/>
  <c r="AP164" i="44"/>
  <c r="AP163" i="44"/>
  <c r="AP162" i="44"/>
  <c r="AP161" i="44"/>
  <c r="AP160" i="44"/>
  <c r="AP159" i="44"/>
  <c r="AP158" i="44"/>
  <c r="AP157" i="44"/>
  <c r="AP156" i="44"/>
  <c r="AP155" i="44"/>
  <c r="AP154" i="44"/>
  <c r="AP153" i="44"/>
  <c r="AP152" i="44"/>
  <c r="AP151" i="44"/>
  <c r="AP150" i="44"/>
  <c r="AP149" i="44"/>
  <c r="AP148" i="44"/>
  <c r="AP147" i="44"/>
  <c r="AP146" i="44"/>
  <c r="AP145" i="44"/>
  <c r="AP144" i="44"/>
  <c r="AP143" i="44"/>
  <c r="AP142" i="44"/>
  <c r="AP141" i="44"/>
  <c r="AP140" i="44"/>
  <c r="AP139" i="44"/>
  <c r="AP138" i="44"/>
  <c r="AP137" i="44"/>
  <c r="AP136" i="44"/>
  <c r="AP135" i="44"/>
  <c r="AP134" i="44"/>
  <c r="AP133" i="44"/>
  <c r="AP132" i="44"/>
  <c r="AP131" i="44"/>
  <c r="AP130" i="44"/>
  <c r="AP129" i="44"/>
  <c r="AP128" i="44"/>
  <c r="AP127" i="44"/>
  <c r="AP126" i="44"/>
  <c r="AP125" i="44"/>
  <c r="AP124" i="44"/>
  <c r="AP123" i="44"/>
  <c r="AP122" i="44"/>
  <c r="AP121" i="44"/>
  <c r="AP120" i="44"/>
  <c r="AP119" i="44"/>
  <c r="AP118" i="44"/>
  <c r="AP117" i="44"/>
  <c r="AP116" i="44"/>
  <c r="AP115" i="44"/>
  <c r="AP114" i="44"/>
  <c r="AP113" i="44"/>
  <c r="AP112" i="44"/>
  <c r="AP111" i="44"/>
  <c r="AP110" i="44"/>
  <c r="AP109" i="44"/>
  <c r="AP108" i="44"/>
  <c r="AP107" i="44"/>
  <c r="AP106" i="44"/>
  <c r="AP105" i="44"/>
  <c r="AP104" i="44"/>
  <c r="AP103" i="44"/>
  <c r="AP102" i="44"/>
  <c r="AP101" i="44"/>
  <c r="AP100" i="44"/>
  <c r="AP99" i="44"/>
  <c r="AP98" i="44"/>
  <c r="AP97" i="44"/>
  <c r="AP96" i="44"/>
  <c r="AP95" i="44"/>
  <c r="AP94" i="44"/>
  <c r="AP93" i="44"/>
  <c r="AP92" i="44"/>
  <c r="AP91" i="44"/>
  <c r="AP90" i="44"/>
  <c r="AP89" i="44"/>
  <c r="AP88" i="44"/>
  <c r="AP87" i="44"/>
  <c r="AP86" i="44"/>
  <c r="AP85" i="44"/>
  <c r="AP84" i="44"/>
  <c r="AP83" i="44"/>
  <c r="AP82" i="44"/>
  <c r="AP81" i="44"/>
  <c r="AP80" i="44"/>
  <c r="AP79" i="44"/>
  <c r="AP78" i="44"/>
  <c r="AP77" i="44"/>
  <c r="AP76" i="44"/>
  <c r="AP75" i="44"/>
  <c r="AP74" i="44"/>
  <c r="AP73" i="44"/>
  <c r="AP72" i="44"/>
  <c r="AP71" i="44"/>
  <c r="AP70" i="44"/>
  <c r="AP69" i="44"/>
  <c r="AP68" i="44"/>
  <c r="AP67" i="44"/>
  <c r="AP66" i="44"/>
  <c r="AP65" i="44"/>
  <c r="AP64" i="44"/>
  <c r="AP63" i="44"/>
  <c r="AP62" i="44"/>
  <c r="AP61" i="44"/>
  <c r="AP60" i="44"/>
  <c r="AP59" i="44"/>
  <c r="AP58" i="44"/>
  <c r="AP57" i="44"/>
  <c r="AP56" i="44"/>
  <c r="AP55" i="44"/>
  <c r="AO55" i="44"/>
  <c r="AN55" i="44"/>
  <c r="AN56" i="44"/>
  <c r="AN57" i="44"/>
  <c r="AM55" i="44"/>
  <c r="AM56" i="44"/>
  <c r="AM57" i="44"/>
  <c r="AM58" i="44"/>
  <c r="AM59" i="44"/>
  <c r="AM60" i="44"/>
  <c r="AM61" i="44"/>
  <c r="AM62" i="44"/>
  <c r="AM63" i="44"/>
  <c r="AM64" i="44"/>
  <c r="AM65" i="44"/>
  <c r="AM66" i="44"/>
  <c r="AM67" i="44"/>
  <c r="AM68" i="44"/>
  <c r="AM69" i="44"/>
  <c r="AM70" i="44"/>
  <c r="AM71" i="44"/>
  <c r="AM72" i="44"/>
  <c r="AM73" i="44"/>
  <c r="AM74" i="44"/>
  <c r="AM75" i="44"/>
  <c r="AM76" i="44"/>
  <c r="AM77" i="44"/>
  <c r="AM78" i="44"/>
  <c r="AM79" i="44"/>
  <c r="AM80" i="44"/>
  <c r="AM81" i="44"/>
  <c r="AM82" i="44"/>
  <c r="AM83" i="44"/>
  <c r="AM84" i="44"/>
  <c r="AM85" i="44"/>
  <c r="AM86" i="44"/>
  <c r="AM87" i="44"/>
  <c r="AM88" i="44"/>
  <c r="AM89" i="44"/>
  <c r="AM90" i="44"/>
  <c r="AM91" i="44"/>
  <c r="AM92" i="44"/>
  <c r="AM93" i="44"/>
  <c r="AM94" i="44"/>
  <c r="AM95" i="44"/>
  <c r="AM96" i="44"/>
  <c r="AM97" i="44"/>
  <c r="AM98" i="44"/>
  <c r="AM99" i="44"/>
  <c r="AM100" i="44"/>
  <c r="AM101" i="44"/>
  <c r="AM102" i="44"/>
  <c r="AM103" i="44"/>
  <c r="AM104" i="44"/>
  <c r="AM105" i="44"/>
  <c r="AM106" i="44"/>
  <c r="AM107" i="44"/>
  <c r="AM108" i="44"/>
  <c r="AM109" i="44"/>
  <c r="AM110" i="44"/>
  <c r="AM111" i="44"/>
  <c r="AM112" i="44"/>
  <c r="AM113" i="44"/>
  <c r="AM114" i="44"/>
  <c r="AM115" i="44"/>
  <c r="AM116" i="44"/>
  <c r="AM117" i="44"/>
  <c r="AM118" i="44"/>
  <c r="AM119" i="44"/>
  <c r="AM120" i="44"/>
  <c r="AM121" i="44"/>
  <c r="AM122" i="44"/>
  <c r="AM123" i="44"/>
  <c r="AM124" i="44"/>
  <c r="AM125" i="44"/>
  <c r="AM126" i="44"/>
  <c r="AM127" i="44"/>
  <c r="AM128" i="44"/>
  <c r="AM129" i="44"/>
  <c r="AM130" i="44"/>
  <c r="AM131" i="44"/>
  <c r="AM132" i="44"/>
  <c r="AM133" i="44"/>
  <c r="AM134" i="44"/>
  <c r="AM135" i="44"/>
  <c r="AM136" i="44"/>
  <c r="AM137" i="44"/>
  <c r="AM138" i="44"/>
  <c r="AM139" i="44"/>
  <c r="AM140" i="44"/>
  <c r="AM141" i="44"/>
  <c r="AM142" i="44"/>
  <c r="AM143" i="44"/>
  <c r="AM144" i="44"/>
  <c r="AM145" i="44"/>
  <c r="AM146" i="44"/>
  <c r="AM147" i="44"/>
  <c r="AM148" i="44"/>
  <c r="AM149" i="44"/>
  <c r="AM150" i="44"/>
  <c r="AM151" i="44"/>
  <c r="AM152" i="44"/>
  <c r="AM153" i="44"/>
  <c r="AM154" i="44"/>
  <c r="AM155" i="44"/>
  <c r="AM156" i="44"/>
  <c r="AM157" i="44"/>
  <c r="AM158" i="44"/>
  <c r="AM159" i="44"/>
  <c r="AM160" i="44"/>
  <c r="AM161" i="44"/>
  <c r="AM162" i="44"/>
  <c r="AM163" i="44"/>
  <c r="AM164" i="44"/>
  <c r="AM165" i="44"/>
  <c r="AM166" i="44"/>
  <c r="AM167" i="44"/>
  <c r="AM168" i="44"/>
  <c r="AM169" i="44"/>
  <c r="AM170" i="44"/>
  <c r="AM171" i="44"/>
  <c r="AM172" i="44"/>
  <c r="AM173" i="44"/>
  <c r="AM174" i="44"/>
  <c r="AM175" i="44"/>
  <c r="AM176" i="44"/>
  <c r="AM177" i="44"/>
  <c r="AM178" i="44"/>
  <c r="AM179" i="44"/>
  <c r="AM180" i="44"/>
  <c r="AM181" i="44"/>
  <c r="AM182" i="44"/>
  <c r="AM183" i="44"/>
  <c r="AM184" i="44"/>
  <c r="AM185" i="44"/>
  <c r="AM186" i="44"/>
  <c r="AM187" i="44"/>
  <c r="AM188" i="44"/>
  <c r="AM189" i="44"/>
  <c r="AM190" i="44"/>
  <c r="AM191" i="44"/>
  <c r="AM192" i="44"/>
  <c r="AM193" i="44"/>
  <c r="AM194" i="44"/>
  <c r="AM195" i="44"/>
  <c r="AM196" i="44"/>
  <c r="AM197" i="44"/>
  <c r="AM198" i="44"/>
  <c r="AM199" i="44"/>
  <c r="AM200" i="44"/>
  <c r="AM201" i="44"/>
  <c r="AL55" i="44"/>
  <c r="AL56" i="44"/>
  <c r="AL57" i="44"/>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D99" i="44"/>
  <c r="AD100" i="44"/>
  <c r="AD101" i="44"/>
  <c r="AD102" i="44"/>
  <c r="AD104" i="44"/>
  <c r="AD105" i="44"/>
  <c r="AD106" i="44"/>
  <c r="AD107" i="44"/>
  <c r="AD108" i="44"/>
  <c r="AD109" i="44"/>
  <c r="AD110" i="44"/>
  <c r="AD111" i="44"/>
  <c r="AD112" i="44"/>
  <c r="AD113" i="44"/>
  <c r="AD114" i="44"/>
  <c r="AD115" i="44"/>
  <c r="AD116" i="44"/>
  <c r="AD117" i="44"/>
  <c r="AD118" i="44"/>
  <c r="AD119" i="44"/>
  <c r="AD120" i="44"/>
  <c r="AD121" i="44"/>
  <c r="AD122" i="44"/>
  <c r="AD123" i="44"/>
  <c r="AD124" i="44"/>
  <c r="AD125" i="44"/>
  <c r="AD126" i="44"/>
  <c r="AD127" i="44"/>
  <c r="AD128" i="44"/>
  <c r="AD129" i="44"/>
  <c r="AD131" i="44"/>
  <c r="AD132" i="44"/>
  <c r="AD133" i="44"/>
  <c r="AD134" i="44"/>
  <c r="AD135" i="44"/>
  <c r="AD136" i="44"/>
  <c r="AD137" i="44"/>
  <c r="AD138" i="44"/>
  <c r="AD139" i="44"/>
  <c r="AD140" i="44"/>
  <c r="AD141" i="44"/>
  <c r="AD142" i="44"/>
  <c r="AD143" i="44"/>
  <c r="AD144" i="44"/>
  <c r="AD145" i="44"/>
  <c r="AD146" i="44"/>
  <c r="AD147" i="44"/>
  <c r="AD148" i="44"/>
  <c r="AD149" i="44"/>
  <c r="AD150" i="44"/>
  <c r="AD151" i="44"/>
  <c r="AD152" i="44"/>
  <c r="AD153" i="44"/>
  <c r="AD154" i="44"/>
  <c r="AD155" i="44"/>
  <c r="AD156" i="44"/>
  <c r="AD157" i="44"/>
  <c r="AD158" i="44"/>
  <c r="AD159" i="44"/>
  <c r="AD160" i="44"/>
  <c r="AD161" i="44"/>
  <c r="AD162" i="44"/>
  <c r="AD163" i="44"/>
  <c r="AD164" i="44"/>
  <c r="AD165" i="44"/>
  <c r="AD166" i="44"/>
  <c r="AD167" i="44"/>
  <c r="AD168" i="44"/>
  <c r="AD169" i="44"/>
  <c r="AD170" i="44"/>
  <c r="AD171" i="44"/>
  <c r="AD172" i="44"/>
  <c r="AD173" i="44"/>
  <c r="AD174" i="44"/>
  <c r="AD175" i="44"/>
  <c r="AD176" i="44"/>
  <c r="AD177" i="44"/>
  <c r="AD178" i="44"/>
  <c r="AD179" i="44"/>
  <c r="AD180" i="44"/>
  <c r="AD181" i="44"/>
  <c r="AD182" i="44"/>
  <c r="AD183" i="44"/>
  <c r="AD184" i="44"/>
  <c r="AD185" i="44"/>
  <c r="AD186" i="44"/>
  <c r="AD187" i="44"/>
  <c r="AD188" i="44"/>
  <c r="AD189" i="44"/>
  <c r="AD190" i="44"/>
  <c r="AD191" i="44"/>
  <c r="AD192" i="44"/>
  <c r="AD193" i="44"/>
  <c r="AD194" i="44"/>
  <c r="AD195" i="44"/>
  <c r="AD196" i="44"/>
  <c r="AD197" i="44"/>
  <c r="AD198" i="44"/>
  <c r="AD199" i="44"/>
  <c r="AD200" i="44"/>
  <c r="AD201" i="44"/>
  <c r="AD55" i="44"/>
  <c r="AC55" i="44"/>
  <c r="AC56" i="44"/>
  <c r="AC57" i="44"/>
  <c r="AC58" i="44"/>
  <c r="AC59" i="44"/>
  <c r="AC60" i="44"/>
  <c r="AC61" i="44"/>
  <c r="AC62" i="44"/>
  <c r="AC63" i="44"/>
  <c r="AC64" i="44"/>
  <c r="AC65" i="44"/>
  <c r="AC66" i="44"/>
  <c r="AC67" i="44"/>
  <c r="AC68" i="44"/>
  <c r="AC69" i="44"/>
  <c r="AC70" i="44"/>
  <c r="AC71" i="44"/>
  <c r="AC72" i="44"/>
  <c r="AC73" i="44"/>
  <c r="AC74" i="44"/>
  <c r="AC75" i="44"/>
  <c r="AC76" i="44"/>
  <c r="AC77" i="44"/>
  <c r="AC78" i="44"/>
  <c r="AC79" i="44"/>
  <c r="AC80" i="44"/>
  <c r="AC81" i="44"/>
  <c r="AC82" i="44"/>
  <c r="AC83" i="44"/>
  <c r="AC84" i="44"/>
  <c r="AC85" i="44"/>
  <c r="AC86" i="44"/>
  <c r="AC87" i="44"/>
  <c r="AC88" i="44"/>
  <c r="AC89" i="44"/>
  <c r="AC90" i="44"/>
  <c r="AC91" i="44"/>
  <c r="AC92" i="44"/>
  <c r="AC93" i="44"/>
  <c r="AC94" i="44"/>
  <c r="AC95" i="44"/>
  <c r="AC96" i="44"/>
  <c r="AC97" i="44"/>
  <c r="AC98" i="44"/>
  <c r="AC99" i="44"/>
  <c r="AC100" i="44"/>
  <c r="AC101" i="44"/>
  <c r="AC102" i="44"/>
  <c r="AC103" i="44"/>
  <c r="AC104" i="44"/>
  <c r="AC105" i="44"/>
  <c r="AC106" i="44"/>
  <c r="AC107" i="44"/>
  <c r="AC108" i="44"/>
  <c r="AC109" i="44"/>
  <c r="AC110" i="44"/>
  <c r="AC111" i="44"/>
  <c r="AC112" i="44"/>
  <c r="AC113" i="44"/>
  <c r="AC114" i="44"/>
  <c r="AC115" i="44"/>
  <c r="AC116" i="44"/>
  <c r="AC117" i="44"/>
  <c r="AC118" i="44"/>
  <c r="AC119" i="44"/>
  <c r="AC120" i="44"/>
  <c r="AC121" i="44"/>
  <c r="AC122" i="44"/>
  <c r="AC123" i="44"/>
  <c r="AC124" i="44"/>
  <c r="AC125" i="44"/>
  <c r="AC126" i="44"/>
  <c r="AC127" i="44"/>
  <c r="AC128" i="44"/>
  <c r="AC129" i="44"/>
  <c r="AC130" i="44"/>
  <c r="AC131" i="44"/>
  <c r="AC132" i="44"/>
  <c r="AC133" i="44"/>
  <c r="AC134" i="44"/>
  <c r="AC135" i="44"/>
  <c r="AC136" i="44"/>
  <c r="AC137" i="44"/>
  <c r="AC138" i="44"/>
  <c r="AC139" i="44"/>
  <c r="AC140" i="44"/>
  <c r="AC141" i="44"/>
  <c r="AC142" i="44"/>
  <c r="AC143" i="44"/>
  <c r="AC144" i="44"/>
  <c r="AC145" i="44"/>
  <c r="AC146" i="44"/>
  <c r="AC147" i="44"/>
  <c r="AC148" i="44"/>
  <c r="AC149" i="44"/>
  <c r="AC150" i="44"/>
  <c r="AC151" i="44"/>
  <c r="AC152" i="44"/>
  <c r="AC153" i="44"/>
  <c r="AC154" i="44"/>
  <c r="AC155" i="44"/>
  <c r="AC156" i="44"/>
  <c r="AC157" i="44"/>
  <c r="AC158" i="44"/>
  <c r="AC159" i="44"/>
  <c r="AC160" i="44"/>
  <c r="AC161" i="44"/>
  <c r="AC162" i="44"/>
  <c r="AC163" i="44"/>
  <c r="AC164" i="44"/>
  <c r="AC165" i="44"/>
  <c r="AC166" i="44"/>
  <c r="AC167" i="44"/>
  <c r="AC168" i="44"/>
  <c r="AC169" i="44"/>
  <c r="AC170" i="44"/>
  <c r="AC171" i="44"/>
  <c r="AC172" i="44"/>
  <c r="AC173" i="44"/>
  <c r="AC174" i="44"/>
  <c r="AC175" i="44"/>
  <c r="AC176" i="44"/>
  <c r="AC177" i="44"/>
  <c r="AC178" i="44"/>
  <c r="AC179" i="44"/>
  <c r="AC180" i="44"/>
  <c r="AC181" i="44"/>
  <c r="AC182" i="44"/>
  <c r="AC183" i="44"/>
  <c r="AC184" i="44"/>
  <c r="AC185" i="44"/>
  <c r="AC186" i="44"/>
  <c r="AC187" i="44"/>
  <c r="AC188" i="44"/>
  <c r="AC189" i="44"/>
  <c r="AC190" i="44"/>
  <c r="AC191" i="44"/>
  <c r="AC192" i="44"/>
  <c r="AC193" i="44"/>
  <c r="AC194" i="44"/>
  <c r="AC195" i="44"/>
  <c r="AC196" i="44"/>
  <c r="AC197" i="44"/>
  <c r="AC198" i="44"/>
  <c r="AC199" i="44"/>
  <c r="AC200" i="44"/>
  <c r="AC201" i="44"/>
  <c r="AB55" i="44"/>
  <c r="AB56" i="44"/>
  <c r="AB57" i="44"/>
  <c r="AB58" i="44"/>
  <c r="AB59" i="44"/>
  <c r="AB60" i="44"/>
  <c r="AB61" i="44"/>
  <c r="AB62" i="44"/>
  <c r="AB63" i="44"/>
  <c r="AB64" i="44"/>
  <c r="AB65" i="44"/>
  <c r="AB66" i="44"/>
  <c r="AB67" i="44"/>
  <c r="AB68" i="44"/>
  <c r="AB69" i="44"/>
  <c r="AB70" i="44"/>
  <c r="AB71" i="44"/>
  <c r="AB72" i="44"/>
  <c r="AB73" i="44"/>
  <c r="AB74" i="44"/>
  <c r="AB75" i="44"/>
  <c r="AB76" i="44"/>
  <c r="AB77" i="44"/>
  <c r="AB78" i="44"/>
  <c r="AB79" i="44"/>
  <c r="AB80" i="44"/>
  <c r="AB81" i="44"/>
  <c r="AB82" i="44"/>
  <c r="AB83" i="44"/>
  <c r="AB84" i="44"/>
  <c r="AB85" i="44"/>
  <c r="AB86" i="44"/>
  <c r="AB87" i="44"/>
  <c r="AB88" i="44"/>
  <c r="AB89" i="44"/>
  <c r="AB90" i="44"/>
  <c r="AB91" i="44"/>
  <c r="AB92" i="44"/>
  <c r="AB93" i="44"/>
  <c r="AB94" i="44"/>
  <c r="AB95" i="44"/>
  <c r="AB96" i="44"/>
  <c r="AB97" i="44"/>
  <c r="AB98" i="44"/>
  <c r="AB99" i="44"/>
  <c r="AB100" i="44"/>
  <c r="AB101" i="44"/>
  <c r="AB102" i="44"/>
  <c r="AB103" i="44"/>
  <c r="AB104" i="44"/>
  <c r="AB105" i="44"/>
  <c r="AB106" i="44"/>
  <c r="AB107" i="44"/>
  <c r="AB108" i="44"/>
  <c r="AB109" i="44"/>
  <c r="AB110" i="44"/>
  <c r="AB111" i="44"/>
  <c r="AB112" i="44"/>
  <c r="AB113" i="44"/>
  <c r="AB114" i="44"/>
  <c r="AB115" i="44"/>
  <c r="AB116" i="44"/>
  <c r="AB117" i="44"/>
  <c r="AB118" i="44"/>
  <c r="AB119" i="44"/>
  <c r="AB120" i="44"/>
  <c r="AB121" i="44"/>
  <c r="AB122" i="44"/>
  <c r="AB123" i="44"/>
  <c r="AB124" i="44"/>
  <c r="AB125" i="44"/>
  <c r="AB126" i="44"/>
  <c r="AB127" i="44"/>
  <c r="AB128" i="44"/>
  <c r="AB129" i="44"/>
  <c r="AB130" i="44"/>
  <c r="AB131" i="44"/>
  <c r="AB132" i="44"/>
  <c r="AB133" i="44"/>
  <c r="AB134" i="44"/>
  <c r="AB135" i="44"/>
  <c r="AB136" i="44"/>
  <c r="AB137" i="44"/>
  <c r="AB138" i="44"/>
  <c r="AB139" i="44"/>
  <c r="AB140" i="44"/>
  <c r="AB141" i="44"/>
  <c r="AB142" i="44"/>
  <c r="AB143" i="44"/>
  <c r="AB144" i="44"/>
  <c r="AB145" i="44"/>
  <c r="AB146" i="44"/>
  <c r="AB147" i="44"/>
  <c r="AB148" i="44"/>
  <c r="AB149" i="44"/>
  <c r="AB150" i="44"/>
  <c r="AB151" i="44"/>
  <c r="AB152" i="44"/>
  <c r="AB153" i="44"/>
  <c r="AB154" i="44"/>
  <c r="AB155" i="44"/>
  <c r="AB156" i="44"/>
  <c r="AB157" i="44"/>
  <c r="AB158" i="44"/>
  <c r="AB159" i="44"/>
  <c r="AB160" i="44"/>
  <c r="AB161" i="44"/>
  <c r="AB162" i="44"/>
  <c r="AB163" i="44"/>
  <c r="AB164" i="44"/>
  <c r="AB165" i="44"/>
  <c r="AB166" i="44"/>
  <c r="AB167" i="44"/>
  <c r="AB168" i="44"/>
  <c r="AB169" i="44"/>
  <c r="AB170" i="44"/>
  <c r="AB171" i="44"/>
  <c r="AB172" i="44"/>
  <c r="AB173" i="44"/>
  <c r="AB174" i="44"/>
  <c r="AB175" i="44"/>
  <c r="AB176" i="44"/>
  <c r="AB177" i="44"/>
  <c r="AB178" i="44"/>
  <c r="AB179" i="44"/>
  <c r="AB180" i="44"/>
  <c r="AB181" i="44"/>
  <c r="AB182" i="44"/>
  <c r="AB183" i="44"/>
  <c r="AB184" i="44"/>
  <c r="AB185" i="44"/>
  <c r="AB186" i="44"/>
  <c r="AB187" i="44"/>
  <c r="AB188" i="44"/>
  <c r="AB189" i="44"/>
  <c r="AB190" i="44"/>
  <c r="AB191" i="44"/>
  <c r="AB192" i="44"/>
  <c r="AB193" i="44"/>
  <c r="AB194" i="44"/>
  <c r="AB195" i="44"/>
  <c r="AB196" i="44"/>
  <c r="AB197" i="44"/>
  <c r="AB198" i="44"/>
  <c r="AB199" i="44"/>
  <c r="AB200" i="44"/>
  <c r="AB201" i="44"/>
  <c r="AA55" i="44"/>
  <c r="Z55" i="44"/>
  <c r="Q52" i="44"/>
  <c r="P52" i="44"/>
  <c r="O52" i="44"/>
  <c r="N52" i="44"/>
  <c r="E52" i="44"/>
  <c r="C52" i="44"/>
  <c r="D52" i="44"/>
  <c r="B52" i="44"/>
  <c r="E45" i="44"/>
  <c r="E46" i="44"/>
  <c r="E47" i="44"/>
  <c r="E44" i="44"/>
  <c r="AE9" i="45"/>
  <c r="E42" i="44"/>
  <c r="E43" i="44"/>
  <c r="E41" i="44"/>
  <c r="E39" i="44"/>
  <c r="E40" i="44"/>
  <c r="E38" i="44"/>
  <c r="E36" i="44"/>
  <c r="E37" i="44"/>
  <c r="E35" i="44"/>
  <c r="E33" i="44"/>
  <c r="E34" i="44"/>
  <c r="E32" i="44"/>
  <c r="AE6" i="45"/>
  <c r="Z56" i="44"/>
  <c r="Z57" i="44"/>
  <c r="Z58" i="44"/>
  <c r="Z59" i="44"/>
  <c r="Z60" i="44"/>
  <c r="Z61" i="44"/>
  <c r="Z62" i="44"/>
  <c r="Z63" i="44"/>
  <c r="Z64" i="44"/>
  <c r="Z65" i="44"/>
  <c r="Z66" i="44"/>
  <c r="Z67" i="44"/>
  <c r="Z68" i="44"/>
  <c r="Z69" i="44"/>
  <c r="Z70" i="44"/>
  <c r="Z71" i="44"/>
  <c r="Z72" i="44"/>
  <c r="Z73" i="44"/>
  <c r="Z74" i="44"/>
  <c r="Z75" i="44"/>
  <c r="Z76" i="44"/>
  <c r="Z77" i="44"/>
  <c r="Z78" i="44"/>
  <c r="Z79" i="44"/>
  <c r="Z80" i="44"/>
  <c r="Z81" i="44"/>
  <c r="Z82" i="44"/>
  <c r="Z83" i="44"/>
  <c r="Z84" i="44"/>
  <c r="Z85" i="44"/>
  <c r="Z86" i="44"/>
  <c r="Z87" i="44"/>
  <c r="Z88" i="44"/>
  <c r="Z89" i="44"/>
  <c r="Z90" i="44"/>
  <c r="Z91" i="44"/>
  <c r="Z92" i="44"/>
  <c r="Z93" i="44"/>
  <c r="Z94" i="44"/>
  <c r="Z95" i="44"/>
  <c r="Z96" i="44"/>
  <c r="Z97" i="44"/>
  <c r="Z98" i="44"/>
  <c r="Z99" i="44"/>
  <c r="Z100" i="44"/>
  <c r="Z101" i="44"/>
  <c r="Z102" i="44"/>
  <c r="Z103" i="44"/>
  <c r="Z104" i="44"/>
  <c r="Z105" i="44"/>
  <c r="Z106" i="44"/>
  <c r="Z107" i="44"/>
  <c r="Z108" i="44"/>
  <c r="Z109" i="44"/>
  <c r="Z110" i="44"/>
  <c r="Z111" i="44"/>
  <c r="Z112" i="44"/>
  <c r="Z113" i="44"/>
  <c r="Z114" i="44"/>
  <c r="Z115" i="44"/>
  <c r="Z116" i="44"/>
  <c r="Z117" i="44"/>
  <c r="Z118" i="44"/>
  <c r="Z119" i="44"/>
  <c r="Z120" i="44"/>
  <c r="Z121" i="44"/>
  <c r="Z122" i="44"/>
  <c r="Z123" i="44"/>
  <c r="Z124" i="44"/>
  <c r="Z125" i="44"/>
  <c r="Z126" i="44"/>
  <c r="Z127" i="44"/>
  <c r="Z128" i="44"/>
  <c r="Z129" i="44"/>
  <c r="Z130" i="44"/>
  <c r="Z131" i="44"/>
  <c r="Z132" i="44"/>
  <c r="Z133" i="44"/>
  <c r="Z134" i="44"/>
  <c r="Z135" i="44"/>
  <c r="Z136" i="44"/>
  <c r="Z137" i="44"/>
  <c r="Z138" i="44"/>
  <c r="Z139" i="44"/>
  <c r="Z140" i="44"/>
  <c r="Z141" i="44"/>
  <c r="Z142" i="44"/>
  <c r="Z143" i="44"/>
  <c r="Z144" i="44"/>
  <c r="Z145" i="44"/>
  <c r="Z146" i="44"/>
  <c r="Z147" i="44"/>
  <c r="AG2" i="37"/>
  <c r="DO50" i="45"/>
  <c r="DP50" i="45"/>
  <c r="DK49" i="45"/>
  <c r="DL49" i="45"/>
  <c r="DO48" i="45"/>
  <c r="DP48" i="45"/>
  <c r="DK47" i="45"/>
  <c r="DL47" i="45"/>
  <c r="DO46" i="45"/>
  <c r="DP46" i="45"/>
  <c r="DK45" i="45"/>
  <c r="DL45" i="45"/>
  <c r="DO44" i="45"/>
  <c r="DP44" i="45"/>
  <c r="DK43" i="45"/>
  <c r="DL43" i="45"/>
  <c r="DO42" i="45"/>
  <c r="DP42" i="45"/>
  <c r="DK41" i="45"/>
  <c r="DL41" i="45"/>
  <c r="DO40" i="45"/>
  <c r="DP40" i="45"/>
  <c r="DK39" i="45"/>
  <c r="DL39" i="45"/>
  <c r="DO38" i="45"/>
  <c r="DP38" i="45"/>
  <c r="DK37" i="45"/>
  <c r="DL37" i="45"/>
  <c r="DO36" i="45"/>
  <c r="DP36" i="45"/>
  <c r="DK35" i="45"/>
  <c r="DL35" i="45"/>
  <c r="DO34" i="45"/>
  <c r="DP34" i="45"/>
  <c r="DK33" i="45"/>
  <c r="DL33" i="45"/>
  <c r="DO32" i="45"/>
  <c r="DP32" i="45"/>
  <c r="DK31" i="45"/>
  <c r="DL31" i="45"/>
  <c r="DO30" i="45"/>
  <c r="DP30" i="45"/>
  <c r="DK29" i="45"/>
  <c r="DL29" i="45"/>
  <c r="DO28" i="45"/>
  <c r="DP28" i="45"/>
  <c r="DK27" i="45"/>
  <c r="DL27" i="45"/>
  <c r="DO26" i="45"/>
  <c r="DP26" i="45"/>
  <c r="DK25" i="45"/>
  <c r="DL25" i="45"/>
  <c r="DO24" i="45"/>
  <c r="DP24" i="45"/>
  <c r="DK23" i="45"/>
  <c r="DL23" i="45"/>
  <c r="DO22" i="45"/>
  <c r="DP22" i="45"/>
  <c r="DK21" i="45"/>
  <c r="DL21" i="45"/>
  <c r="DO20" i="45"/>
  <c r="DP20" i="45"/>
  <c r="DK19" i="45"/>
  <c r="DL19" i="45"/>
  <c r="DK18" i="45"/>
  <c r="DL18" i="45"/>
  <c r="DO16" i="45"/>
  <c r="DP16" i="45"/>
  <c r="DI15" i="45"/>
  <c r="DJ15" i="45"/>
  <c r="AO56" i="44"/>
  <c r="AO57" i="44"/>
  <c r="AO58" i="44"/>
  <c r="AO59" i="44"/>
  <c r="AO60" i="44"/>
  <c r="AO61" i="44"/>
  <c r="AO62" i="44"/>
  <c r="AO63" i="44"/>
  <c r="AO64" i="44"/>
  <c r="AO65" i="44"/>
  <c r="AO66" i="44"/>
  <c r="AO67" i="44"/>
  <c r="AO68" i="44"/>
  <c r="AO69" i="44"/>
  <c r="AO70" i="44"/>
  <c r="AO71" i="44"/>
  <c r="AO72" i="44"/>
  <c r="AO73" i="44"/>
  <c r="AO74" i="44"/>
  <c r="AO75" i="44"/>
  <c r="AO76" i="44"/>
  <c r="AO77" i="44"/>
  <c r="AO78" i="44"/>
  <c r="AO79" i="44"/>
  <c r="AO80" i="44"/>
  <c r="AO81" i="44"/>
  <c r="AO82" i="44"/>
  <c r="AO83" i="44"/>
  <c r="AO84" i="44"/>
  <c r="AO85" i="44"/>
  <c r="AO86" i="44"/>
  <c r="AO87" i="44"/>
  <c r="AO88" i="44"/>
  <c r="AO89" i="44"/>
  <c r="AO90" i="44"/>
  <c r="AO91" i="44"/>
  <c r="AO92" i="44"/>
  <c r="AO93" i="44"/>
  <c r="AO94" i="44"/>
  <c r="AO95" i="44"/>
  <c r="AO96" i="44"/>
  <c r="AO97" i="44"/>
  <c r="AO98" i="44"/>
  <c r="AO99" i="44"/>
  <c r="AO100" i="44"/>
  <c r="AO101" i="44"/>
  <c r="AO102" i="44"/>
  <c r="AO103" i="44"/>
  <c r="AO104" i="44"/>
  <c r="AO105" i="44"/>
  <c r="AO106" i="44"/>
  <c r="AO107" i="44"/>
  <c r="AO108" i="44"/>
  <c r="AO109" i="44"/>
  <c r="AO110" i="44"/>
  <c r="AO111" i="44"/>
  <c r="AO112" i="44"/>
  <c r="AO113" i="44"/>
  <c r="AO114" i="44"/>
  <c r="AO115" i="44"/>
  <c r="AO116" i="44"/>
  <c r="AO117" i="44"/>
  <c r="AO118" i="44"/>
  <c r="AO119" i="44"/>
  <c r="AO120" i="44"/>
  <c r="AO121" i="44"/>
  <c r="AO122" i="44"/>
  <c r="AO123" i="44"/>
  <c r="AO124" i="44"/>
  <c r="AO125" i="44"/>
  <c r="AO126" i="44"/>
  <c r="AO127" i="44"/>
  <c r="AO128" i="44"/>
  <c r="AO129" i="44"/>
  <c r="AO130" i="44"/>
  <c r="AO131" i="44"/>
  <c r="AO132" i="44"/>
  <c r="AO133" i="44"/>
  <c r="AO134" i="44"/>
  <c r="AO135" i="44"/>
  <c r="AO136" i="44"/>
  <c r="AO137" i="44"/>
  <c r="AO138" i="44"/>
  <c r="AO139" i="44"/>
  <c r="AO140" i="44"/>
  <c r="AO141" i="44"/>
  <c r="AO142" i="44"/>
  <c r="AO143" i="44"/>
  <c r="AO144" i="44"/>
  <c r="AO145" i="44"/>
  <c r="AO146" i="44"/>
  <c r="AO147" i="44"/>
  <c r="AO148" i="44"/>
  <c r="AO149" i="44"/>
  <c r="AO150" i="44"/>
  <c r="AO151" i="44"/>
  <c r="AO152" i="44"/>
  <c r="AO153" i="44"/>
  <c r="AO154" i="44"/>
  <c r="AO155" i="44"/>
  <c r="AO156" i="44"/>
  <c r="AO157" i="44"/>
  <c r="AO158" i="44"/>
  <c r="AO159" i="44"/>
  <c r="AO160" i="44"/>
  <c r="AO161" i="44"/>
  <c r="AO162" i="44"/>
  <c r="AO163" i="44"/>
  <c r="AO164" i="44"/>
  <c r="AO165" i="44"/>
  <c r="AO166" i="44"/>
  <c r="AO167" i="44"/>
  <c r="AO168" i="44"/>
  <c r="AO169" i="44"/>
  <c r="AO170" i="44"/>
  <c r="AO171" i="44"/>
  <c r="AO172" i="44"/>
  <c r="AO173" i="44"/>
  <c r="AO174" i="44"/>
  <c r="AO175" i="44"/>
  <c r="AO176" i="44"/>
  <c r="AO177" i="44"/>
  <c r="AO178" i="44"/>
  <c r="AO179" i="44"/>
  <c r="AO180" i="44"/>
  <c r="AO181" i="44"/>
  <c r="AO182" i="44"/>
  <c r="AO183" i="44"/>
  <c r="AO184" i="44"/>
  <c r="AO185" i="44"/>
  <c r="AO186" i="44"/>
  <c r="AO187" i="44"/>
  <c r="AO188" i="44"/>
  <c r="AO189" i="44"/>
  <c r="AO190" i="44"/>
  <c r="AO191" i="44"/>
  <c r="AO192" i="44"/>
  <c r="AO193" i="44"/>
  <c r="AO194" i="44"/>
  <c r="AO195" i="44"/>
  <c r="AO196" i="44"/>
  <c r="AO197" i="44"/>
  <c r="AO198" i="44"/>
  <c r="AO199" i="44"/>
  <c r="AO200" i="44"/>
  <c r="AO201" i="44"/>
  <c r="DI49" i="45"/>
  <c r="DJ49" i="45"/>
  <c r="DI47" i="45"/>
  <c r="DJ47" i="45"/>
  <c r="DI45" i="45"/>
  <c r="DJ45" i="45"/>
  <c r="DI43" i="45"/>
  <c r="DJ43" i="45"/>
  <c r="DI41" i="45"/>
  <c r="DJ41" i="45"/>
  <c r="DI39" i="45"/>
  <c r="DJ39" i="45"/>
  <c r="DI37" i="45"/>
  <c r="DJ37" i="45"/>
  <c r="DI35" i="45"/>
  <c r="DJ35" i="45"/>
  <c r="DI33" i="45"/>
  <c r="DJ33" i="45"/>
  <c r="DI31" i="45"/>
  <c r="DJ31" i="45"/>
  <c r="DI29" i="45"/>
  <c r="DJ29" i="45"/>
  <c r="DI27" i="45"/>
  <c r="DJ27" i="45"/>
  <c r="DI25" i="45"/>
  <c r="DJ25" i="45"/>
  <c r="DI23" i="45"/>
  <c r="DJ23" i="45"/>
  <c r="DI21" i="45"/>
  <c r="DJ21" i="45"/>
  <c r="DI18" i="45"/>
  <c r="DJ18" i="45"/>
  <c r="DK17" i="45"/>
  <c r="DL17" i="45"/>
  <c r="DO15" i="45"/>
  <c r="DP15" i="45"/>
  <c r="DI19" i="45"/>
  <c r="DJ19" i="45"/>
  <c r="DK50" i="45"/>
  <c r="DL50" i="45"/>
  <c r="DO49" i="45"/>
  <c r="DP49" i="45"/>
  <c r="DK48" i="45"/>
  <c r="DL48" i="45"/>
  <c r="DO47" i="45"/>
  <c r="DP47" i="45"/>
  <c r="DK46" i="45"/>
  <c r="DL46" i="45"/>
  <c r="DO45" i="45"/>
  <c r="DP45" i="45"/>
  <c r="DK44" i="45"/>
  <c r="DL44" i="45"/>
  <c r="DO43" i="45"/>
  <c r="DP43" i="45"/>
  <c r="DK42" i="45"/>
  <c r="DL42" i="45"/>
  <c r="DO41" i="45"/>
  <c r="DP41" i="45"/>
  <c r="DK40" i="45"/>
  <c r="DL40" i="45"/>
  <c r="DO39" i="45"/>
  <c r="DP39" i="45"/>
  <c r="DK38" i="45"/>
  <c r="DL38" i="45"/>
  <c r="DO37" i="45"/>
  <c r="DP37" i="45"/>
  <c r="DK36" i="45"/>
  <c r="DL36" i="45"/>
  <c r="DO35" i="45"/>
  <c r="DP35" i="45"/>
  <c r="DK34" i="45"/>
  <c r="DL34" i="45"/>
  <c r="DO33" i="45"/>
  <c r="DP33" i="45"/>
  <c r="DK32" i="45"/>
  <c r="DL32" i="45"/>
  <c r="DO31" i="45"/>
  <c r="DP31" i="45"/>
  <c r="DK30" i="45"/>
  <c r="DL30" i="45"/>
  <c r="DO29" i="45"/>
  <c r="DP29" i="45"/>
  <c r="DK28" i="45"/>
  <c r="DL28" i="45"/>
  <c r="DO27" i="45"/>
  <c r="DP27" i="45"/>
  <c r="DK26" i="45"/>
  <c r="DL26" i="45"/>
  <c r="DO25" i="45"/>
  <c r="DP25" i="45"/>
  <c r="DK24" i="45"/>
  <c r="DL24" i="45"/>
  <c r="DO23" i="45"/>
  <c r="DP23" i="45"/>
  <c r="DK22" i="45"/>
  <c r="DL22" i="45"/>
  <c r="DO21" i="45"/>
  <c r="DP21" i="45"/>
  <c r="DK20" i="45"/>
  <c r="DL20" i="45"/>
  <c r="DO19" i="45"/>
  <c r="DP19" i="45"/>
  <c r="DO18" i="45"/>
  <c r="DP18" i="45"/>
  <c r="DI17" i="45"/>
  <c r="DJ17" i="45"/>
  <c r="DK16" i="45"/>
  <c r="DL16" i="45"/>
  <c r="AA56" i="44"/>
  <c r="AA57" i="44"/>
  <c r="AA58" i="44"/>
  <c r="AA59" i="44"/>
  <c r="AA60" i="44"/>
  <c r="AA61" i="44"/>
  <c r="AA62" i="44"/>
  <c r="AA63" i="44"/>
  <c r="AA64" i="44"/>
  <c r="AA65" i="44"/>
  <c r="AA66" i="44"/>
  <c r="AA67" i="44"/>
  <c r="AA68" i="44"/>
  <c r="AA69" i="44"/>
  <c r="AA70" i="44"/>
  <c r="AA71" i="44"/>
  <c r="AA72" i="44"/>
  <c r="AA73" i="44"/>
  <c r="AA74" i="44"/>
  <c r="AA75" i="44"/>
  <c r="AA76" i="44"/>
  <c r="AA77" i="44"/>
  <c r="AA78" i="44"/>
  <c r="AA79" i="44"/>
  <c r="AA80" i="44"/>
  <c r="AA81" i="44"/>
  <c r="AA82" i="44"/>
  <c r="AA83" i="44"/>
  <c r="AA84" i="44"/>
  <c r="AA85" i="44"/>
  <c r="AA86" i="44"/>
  <c r="AA87" i="44"/>
  <c r="AA88" i="44"/>
  <c r="AA89" i="44"/>
  <c r="AA90" i="44"/>
  <c r="AA91" i="44"/>
  <c r="AA92" i="44"/>
  <c r="AA93" i="44"/>
  <c r="AA94" i="44"/>
  <c r="AA95" i="44"/>
  <c r="AA96" i="44"/>
  <c r="AA97" i="44"/>
  <c r="AA98" i="44"/>
  <c r="AA99" i="44"/>
  <c r="AA100" i="44"/>
  <c r="AA101" i="44"/>
  <c r="AA102" i="44"/>
  <c r="AA103" i="44"/>
  <c r="AA104" i="44"/>
  <c r="AA105" i="44"/>
  <c r="AA106" i="44"/>
  <c r="AA107" i="44"/>
  <c r="AA108" i="44"/>
  <c r="AA109" i="44"/>
  <c r="AA110" i="44"/>
  <c r="AA111" i="44"/>
  <c r="AA112" i="44"/>
  <c r="AA113" i="44"/>
  <c r="AA114" i="44"/>
  <c r="AA115" i="44"/>
  <c r="AA116" i="44"/>
  <c r="AA117" i="44"/>
  <c r="AA118" i="44"/>
  <c r="AA119" i="44"/>
  <c r="AA120" i="44"/>
  <c r="AA121" i="44"/>
  <c r="AA122" i="44"/>
  <c r="AA123" i="44"/>
  <c r="AA124" i="44"/>
  <c r="AA125" i="44"/>
  <c r="AA126" i="44"/>
  <c r="AA127" i="44"/>
  <c r="AA128" i="44"/>
  <c r="AA129" i="44"/>
  <c r="AA130" i="44"/>
  <c r="AA131" i="44"/>
  <c r="AA132" i="44"/>
  <c r="AA133" i="44"/>
  <c r="AA134" i="44"/>
  <c r="AA135" i="44"/>
  <c r="AA136" i="44"/>
  <c r="AA137" i="44"/>
  <c r="AA138" i="44"/>
  <c r="AA139" i="44"/>
  <c r="AA140" i="44"/>
  <c r="AA141" i="44"/>
  <c r="AA142" i="44"/>
  <c r="AA143" i="44"/>
  <c r="AA144" i="44"/>
  <c r="AA145" i="44"/>
  <c r="AA146" i="44"/>
  <c r="AA147" i="44"/>
  <c r="AA148" i="44"/>
  <c r="AA149" i="44"/>
  <c r="AA150" i="44"/>
  <c r="AA151" i="44"/>
  <c r="AA152" i="44"/>
  <c r="AA153" i="44"/>
  <c r="AA154" i="44"/>
  <c r="AA155" i="44"/>
  <c r="AA156" i="44"/>
  <c r="AA157" i="44"/>
  <c r="AA158" i="44"/>
  <c r="AA159" i="44"/>
  <c r="AA160" i="44"/>
  <c r="AA161" i="44"/>
  <c r="AA162" i="44"/>
  <c r="AA163" i="44"/>
  <c r="AA164" i="44"/>
  <c r="AA165" i="44"/>
  <c r="AA166" i="44"/>
  <c r="AA167" i="44"/>
  <c r="AA168" i="44"/>
  <c r="AA169" i="44"/>
  <c r="AA170" i="44"/>
  <c r="AA171" i="44"/>
  <c r="AA172" i="44"/>
  <c r="AA173" i="44"/>
  <c r="AA174" i="44"/>
  <c r="AA175" i="44"/>
  <c r="AA176" i="44"/>
  <c r="AA177" i="44"/>
  <c r="AA178" i="44"/>
  <c r="AA179" i="44"/>
  <c r="AA180" i="44"/>
  <c r="AA181" i="44"/>
  <c r="AA182" i="44"/>
  <c r="AA183" i="44"/>
  <c r="AA184" i="44"/>
  <c r="AA185" i="44"/>
  <c r="AA186" i="44"/>
  <c r="AA187" i="44"/>
  <c r="AA188" i="44"/>
  <c r="AA189" i="44"/>
  <c r="AA190" i="44"/>
  <c r="AA191" i="44"/>
  <c r="AA192" i="44"/>
  <c r="AA193" i="44"/>
  <c r="AA194" i="44"/>
  <c r="AA195" i="44"/>
  <c r="AA196" i="44"/>
  <c r="AA197" i="44"/>
  <c r="AA198" i="44"/>
  <c r="AA199" i="44"/>
  <c r="AA200" i="44"/>
  <c r="AA201" i="44"/>
  <c r="DI16" i="45"/>
  <c r="DJ16" i="45"/>
  <c r="DI50" i="45"/>
  <c r="DJ50" i="45"/>
  <c r="DI48" i="45"/>
  <c r="DJ48" i="45"/>
  <c r="DI46" i="45"/>
  <c r="DJ46" i="45"/>
  <c r="DI44" i="45"/>
  <c r="DJ44" i="45"/>
  <c r="DI42" i="45"/>
  <c r="DJ42" i="45"/>
  <c r="DI40" i="45"/>
  <c r="DJ40" i="45"/>
  <c r="DI38" i="45"/>
  <c r="DJ38" i="45"/>
  <c r="DI36" i="45"/>
  <c r="DJ36" i="45"/>
  <c r="DI34" i="45"/>
  <c r="DJ34" i="45"/>
  <c r="DI32" i="45"/>
  <c r="DJ32" i="45"/>
  <c r="DI30" i="45"/>
  <c r="DJ30" i="45"/>
  <c r="DI28" i="45"/>
  <c r="DJ28" i="45"/>
  <c r="DI26" i="45"/>
  <c r="DJ26" i="45"/>
  <c r="DI24" i="45"/>
  <c r="DJ24" i="45"/>
  <c r="DI22" i="45"/>
  <c r="DJ22" i="45"/>
  <c r="DI20" i="45"/>
  <c r="DJ20" i="45"/>
  <c r="DO17" i="45"/>
  <c r="DP17" i="45"/>
  <c r="DK15" i="45"/>
  <c r="DL15" i="45"/>
  <c r="AB52" i="44"/>
  <c r="AL58" i="44"/>
  <c r="AL59" i="44"/>
  <c r="AL60" i="44"/>
  <c r="AL61" i="44"/>
  <c r="AL62" i="44"/>
  <c r="AL63" i="44"/>
  <c r="AL64" i="44"/>
  <c r="AL65" i="44"/>
  <c r="AL66" i="44"/>
  <c r="AL67" i="44"/>
  <c r="AL68" i="44"/>
  <c r="AL69" i="44"/>
  <c r="AL70" i="44"/>
  <c r="AL71" i="44"/>
  <c r="AL72" i="44"/>
  <c r="AL73" i="44"/>
  <c r="AL74" i="44"/>
  <c r="AL75" i="44"/>
  <c r="AL76" i="44"/>
  <c r="AL77" i="44"/>
  <c r="AL78" i="44"/>
  <c r="AL79" i="44"/>
  <c r="AL80" i="44"/>
  <c r="AL81" i="44"/>
  <c r="AL82" i="44"/>
  <c r="AL83" i="44"/>
  <c r="AL84" i="44"/>
  <c r="AL85" i="44"/>
  <c r="AL86" i="44"/>
  <c r="AL87" i="44"/>
  <c r="AL88" i="44"/>
  <c r="AL89" i="44"/>
  <c r="AL90" i="44"/>
  <c r="AL91" i="44"/>
  <c r="AL92" i="44"/>
  <c r="AL93" i="44"/>
  <c r="AL94" i="44"/>
  <c r="AL95" i="44"/>
  <c r="AL96" i="44"/>
  <c r="AL97" i="44"/>
  <c r="AL98" i="44"/>
  <c r="AL99" i="44"/>
  <c r="AL100" i="44"/>
  <c r="AL101" i="44"/>
  <c r="AL102" i="44"/>
  <c r="AL103" i="44"/>
  <c r="AL104" i="44"/>
  <c r="AL105" i="44"/>
  <c r="AL106" i="44"/>
  <c r="AL107" i="44"/>
  <c r="AL108" i="44"/>
  <c r="AL109" i="44"/>
  <c r="AL110" i="44"/>
  <c r="AL111" i="44"/>
  <c r="AL112" i="44"/>
  <c r="AL113" i="44"/>
  <c r="AL114" i="44"/>
  <c r="AL115" i="44"/>
  <c r="AL116" i="44"/>
  <c r="AL117" i="44"/>
  <c r="AL118" i="44"/>
  <c r="AL119" i="44"/>
  <c r="AL120" i="44"/>
  <c r="AL121" i="44"/>
  <c r="AL122" i="44"/>
  <c r="AL123" i="44"/>
  <c r="AL124" i="44"/>
  <c r="AL125" i="44"/>
  <c r="AL126" i="44"/>
  <c r="AL127" i="44"/>
  <c r="AL128" i="44"/>
  <c r="AL129" i="44"/>
  <c r="AL130" i="44"/>
  <c r="AL131" i="44"/>
  <c r="AL132" i="44"/>
  <c r="AL133" i="44"/>
  <c r="AL134" i="44"/>
  <c r="AL135" i="44"/>
  <c r="AL136" i="44"/>
  <c r="AL137" i="44"/>
  <c r="AL138" i="44"/>
  <c r="AL139" i="44"/>
  <c r="AL140" i="44"/>
  <c r="AL141" i="44"/>
  <c r="AL142" i="44"/>
  <c r="AL143" i="44"/>
  <c r="AL144" i="44"/>
  <c r="AL145" i="44"/>
  <c r="AL146" i="44"/>
  <c r="AL147" i="44"/>
  <c r="AL148" i="44"/>
  <c r="AL149" i="44"/>
  <c r="AL150" i="44"/>
  <c r="AL151" i="44"/>
  <c r="AL152" i="44"/>
  <c r="AL153" i="44"/>
  <c r="AL154" i="44"/>
  <c r="AL155" i="44"/>
  <c r="AL156" i="44"/>
  <c r="AL157" i="44"/>
  <c r="AL158" i="44"/>
  <c r="AL159" i="44"/>
  <c r="AL160" i="44"/>
  <c r="AL161" i="44"/>
  <c r="AL162" i="44"/>
  <c r="AL163" i="44"/>
  <c r="AL164" i="44"/>
  <c r="AL165" i="44"/>
  <c r="AL166" i="44"/>
  <c r="AL167" i="44"/>
  <c r="AL168" i="44"/>
  <c r="AL169" i="44"/>
  <c r="AL170" i="44"/>
  <c r="AL171" i="44"/>
  <c r="AL172" i="44"/>
  <c r="AL173" i="44"/>
  <c r="AL174" i="44"/>
  <c r="AL175" i="44"/>
  <c r="AL176" i="44"/>
  <c r="AL177" i="44"/>
  <c r="AL178" i="44"/>
  <c r="AL179" i="44"/>
  <c r="AL180" i="44"/>
  <c r="AL181" i="44"/>
  <c r="AL182" i="44"/>
  <c r="AL183" i="44"/>
  <c r="AL184" i="44"/>
  <c r="AL185" i="44"/>
  <c r="AL186" i="44"/>
  <c r="AL187" i="44"/>
  <c r="AL188" i="44"/>
  <c r="AL189" i="44"/>
  <c r="AL190" i="44"/>
  <c r="AL191" i="44"/>
  <c r="AL192" i="44"/>
  <c r="AL193" i="44"/>
  <c r="AL194" i="44"/>
  <c r="AL195" i="44"/>
  <c r="AL196" i="44"/>
  <c r="AL197" i="44"/>
  <c r="AL198" i="44"/>
  <c r="AL199" i="44"/>
  <c r="AL200" i="44"/>
  <c r="AL201" i="44"/>
  <c r="AN58" i="44"/>
  <c r="AN59" i="44"/>
  <c r="AN60" i="44"/>
  <c r="AN61" i="44"/>
  <c r="AN62" i="44"/>
  <c r="AN63" i="44"/>
  <c r="AN64" i="44"/>
  <c r="AN65" i="44"/>
  <c r="AN66" i="44"/>
  <c r="AN67" i="44"/>
  <c r="AN68" i="44"/>
  <c r="AN69" i="44"/>
  <c r="AN70" i="44"/>
  <c r="AN71" i="44"/>
  <c r="AN72" i="44"/>
  <c r="AN73" i="44"/>
  <c r="AN74" i="44"/>
  <c r="AN75" i="44"/>
  <c r="AN76" i="44"/>
  <c r="AN77" i="44"/>
  <c r="AN78" i="44"/>
  <c r="AN79" i="44"/>
  <c r="AN80" i="44"/>
  <c r="AN81" i="44"/>
  <c r="AN82" i="44"/>
  <c r="AN83" i="44"/>
  <c r="AN84" i="44"/>
  <c r="AN85" i="44"/>
  <c r="AN86" i="44"/>
  <c r="AN87" i="44"/>
  <c r="AN88" i="44"/>
  <c r="AN89" i="44"/>
  <c r="AN90" i="44"/>
  <c r="AN91" i="44"/>
  <c r="AN92" i="44"/>
  <c r="AN93" i="44"/>
  <c r="AN94" i="44"/>
  <c r="AN95" i="44"/>
  <c r="AN96" i="44"/>
  <c r="AN97" i="44"/>
  <c r="AN98" i="44"/>
  <c r="AN99" i="44"/>
  <c r="AN100" i="44"/>
  <c r="AN101" i="44"/>
  <c r="AN102" i="44"/>
  <c r="AN103" i="44"/>
  <c r="AN104" i="44"/>
  <c r="AN105" i="44"/>
  <c r="AN106" i="44"/>
  <c r="AN107" i="44"/>
  <c r="AN108" i="44"/>
  <c r="AN109" i="44"/>
  <c r="AN110" i="44"/>
  <c r="AN111" i="44"/>
  <c r="AN112" i="44"/>
  <c r="AN113" i="44"/>
  <c r="AN114" i="44"/>
  <c r="AN115" i="44"/>
  <c r="AN116" i="44"/>
  <c r="AN117" i="44"/>
  <c r="AN118" i="44"/>
  <c r="AN119" i="44"/>
  <c r="AN120" i="44"/>
  <c r="AN121" i="44"/>
  <c r="AN122" i="44"/>
  <c r="AN123" i="44"/>
  <c r="AN124" i="44"/>
  <c r="AN125" i="44"/>
  <c r="AN126" i="44"/>
  <c r="AN127" i="44"/>
  <c r="AN128" i="44"/>
  <c r="AN129" i="44"/>
  <c r="AN130" i="44"/>
  <c r="AN131" i="44"/>
  <c r="AN132" i="44"/>
  <c r="AN133" i="44"/>
  <c r="AN134" i="44"/>
  <c r="AN135" i="44"/>
  <c r="AN136" i="44"/>
  <c r="AN137" i="44"/>
  <c r="AN138" i="44"/>
  <c r="AN139" i="44"/>
  <c r="AN140" i="44"/>
  <c r="AN141" i="44"/>
  <c r="AN142" i="44"/>
  <c r="AN143" i="44"/>
  <c r="AN144" i="44"/>
  <c r="AN145" i="44"/>
  <c r="AN146" i="44"/>
  <c r="AN147" i="44"/>
  <c r="AN148" i="44"/>
  <c r="AN149" i="44"/>
  <c r="AN150" i="44"/>
  <c r="AN151" i="44"/>
  <c r="AN152" i="44"/>
  <c r="AN153" i="44"/>
  <c r="AN154" i="44"/>
  <c r="AN155" i="44"/>
  <c r="AN156" i="44"/>
  <c r="AN157" i="44"/>
  <c r="AN158" i="44"/>
  <c r="AN159" i="44"/>
  <c r="AN160" i="44"/>
  <c r="AN161" i="44"/>
  <c r="AN162" i="44"/>
  <c r="AN163" i="44"/>
  <c r="AN164" i="44"/>
  <c r="AN165" i="44"/>
  <c r="AN166" i="44"/>
  <c r="AN167" i="44"/>
  <c r="AN168" i="44"/>
  <c r="AN169" i="44"/>
  <c r="AN170" i="44"/>
  <c r="AN171" i="44"/>
  <c r="AN172" i="44"/>
  <c r="AN173" i="44"/>
  <c r="AN174" i="44"/>
  <c r="AN175" i="44"/>
  <c r="AN176" i="44"/>
  <c r="AN177" i="44"/>
  <c r="AN178" i="44"/>
  <c r="AN179" i="44"/>
  <c r="AN180" i="44"/>
  <c r="AN181" i="44"/>
  <c r="AN182" i="44"/>
  <c r="AN183" i="44"/>
  <c r="AN184" i="44"/>
  <c r="AN185" i="44"/>
  <c r="AN186" i="44"/>
  <c r="AN187" i="44"/>
  <c r="AN188" i="44"/>
  <c r="AN189" i="44"/>
  <c r="AN190" i="44"/>
  <c r="AN191" i="44"/>
  <c r="AN192" i="44"/>
  <c r="AN193" i="44"/>
  <c r="AN194" i="44"/>
  <c r="AN195" i="44"/>
  <c r="AN196" i="44"/>
  <c r="AN197" i="44"/>
  <c r="AN198" i="44"/>
  <c r="AN199" i="44"/>
  <c r="AN200" i="44"/>
  <c r="AN201" i="44"/>
  <c r="AM52" i="44"/>
  <c r="AC52" i="44"/>
  <c r="AA52" i="44"/>
  <c r="Z148" i="44"/>
  <c r="Z149" i="44"/>
  <c r="Z150" i="44"/>
  <c r="Z151" i="44"/>
  <c r="Z152" i="44"/>
  <c r="Z153" i="44"/>
  <c r="Z154" i="44"/>
  <c r="Z155" i="44"/>
  <c r="Z156" i="44"/>
  <c r="Z157" i="44"/>
  <c r="Z158" i="44"/>
  <c r="Z159" i="44"/>
  <c r="Z160" i="44"/>
  <c r="Z161" i="44"/>
  <c r="Z162" i="44"/>
  <c r="Z163" i="44"/>
  <c r="Z164" i="44"/>
  <c r="Z165" i="44"/>
  <c r="Z166" i="44"/>
  <c r="Z167" i="44"/>
  <c r="Z168" i="44"/>
  <c r="Z169" i="44"/>
  <c r="Z170" i="44"/>
  <c r="Z171" i="44"/>
  <c r="Z172" i="44"/>
  <c r="Z173" i="44"/>
  <c r="Z174" i="44"/>
  <c r="Z175" i="44"/>
  <c r="Z176" i="44"/>
  <c r="Z177" i="44"/>
  <c r="Z178" i="44"/>
  <c r="Z179" i="44"/>
  <c r="Z180" i="44"/>
  <c r="Z181" i="44"/>
  <c r="Z182" i="44"/>
  <c r="Z183" i="44"/>
  <c r="Z184" i="44"/>
  <c r="Z185" i="44"/>
  <c r="Z186" i="44"/>
  <c r="Z187" i="44"/>
  <c r="Z188" i="44"/>
  <c r="Z189" i="44"/>
  <c r="Z190" i="44"/>
  <c r="Z191" i="44"/>
  <c r="Z192" i="44"/>
  <c r="Z193" i="44"/>
  <c r="Z194" i="44"/>
  <c r="Z195" i="44"/>
  <c r="Z196" i="44"/>
  <c r="Z197" i="44"/>
  <c r="Z198" i="44"/>
  <c r="Z199" i="44"/>
  <c r="Z200" i="44"/>
  <c r="Z201" i="44"/>
  <c r="DG19" i="45"/>
  <c r="DH19" i="45"/>
  <c r="DQ45" i="45"/>
  <c r="DR45" i="45"/>
  <c r="DG27" i="45"/>
  <c r="DH27" i="45"/>
  <c r="DQ20" i="45"/>
  <c r="DR20" i="45"/>
  <c r="DM23" i="45"/>
  <c r="DN23" i="45"/>
  <c r="DQ28" i="45"/>
  <c r="DR28" i="45"/>
  <c r="DM31" i="45"/>
  <c r="DN31" i="45"/>
  <c r="DQ36" i="45"/>
  <c r="DR36" i="45"/>
  <c r="DM39" i="45"/>
  <c r="DN39" i="45"/>
  <c r="DQ44" i="45"/>
  <c r="DR44" i="45"/>
  <c r="DM47" i="45"/>
  <c r="DN47" i="45"/>
  <c r="DE35" i="45"/>
  <c r="DF35" i="45"/>
  <c r="DE20" i="45"/>
  <c r="DF20" i="45"/>
  <c r="DG23" i="45"/>
  <c r="DH23" i="45"/>
  <c r="DG31" i="45"/>
  <c r="DH31" i="45"/>
  <c r="DG39" i="45"/>
  <c r="DH39" i="45"/>
  <c r="DG47" i="45"/>
  <c r="DH47" i="45"/>
  <c r="DE42" i="45"/>
  <c r="DF42" i="45"/>
  <c r="DE26" i="45"/>
  <c r="DF26" i="45"/>
  <c r="DM16" i="45"/>
  <c r="DN16" i="45"/>
  <c r="DQ19" i="45"/>
  <c r="DR19" i="45"/>
  <c r="DM22" i="45"/>
  <c r="DN22" i="45"/>
  <c r="DQ27" i="45"/>
  <c r="DR27" i="45"/>
  <c r="DM30" i="45"/>
  <c r="DN30" i="45"/>
  <c r="DQ35" i="45"/>
  <c r="DR35" i="45"/>
  <c r="DM38" i="45"/>
  <c r="DN38" i="45"/>
  <c r="DQ43" i="45"/>
  <c r="DR43" i="45"/>
  <c r="DM46" i="45"/>
  <c r="DN46" i="45"/>
  <c r="DE45" i="45"/>
  <c r="DF45" i="45"/>
  <c r="DE29" i="45"/>
  <c r="DF29" i="45"/>
  <c r="DE17" i="45"/>
  <c r="DF17" i="45"/>
  <c r="DG24" i="45"/>
  <c r="DH24" i="45"/>
  <c r="DG32" i="45"/>
  <c r="DH32" i="45"/>
  <c r="DG40" i="45"/>
  <c r="DH40" i="45"/>
  <c r="DG48" i="45"/>
  <c r="DH48" i="45"/>
  <c r="DE36" i="45"/>
  <c r="DF36" i="45"/>
  <c r="DG18" i="45"/>
  <c r="DH18" i="45"/>
  <c r="AN52" i="44"/>
  <c r="DM18" i="45"/>
  <c r="DN18" i="45"/>
  <c r="DM21" i="45"/>
  <c r="DN21" i="45"/>
  <c r="DQ26" i="45"/>
  <c r="DR26" i="45"/>
  <c r="DM29" i="45"/>
  <c r="DN29" i="45"/>
  <c r="DQ34" i="45"/>
  <c r="DR34" i="45"/>
  <c r="DM37" i="45"/>
  <c r="DN37" i="45"/>
  <c r="DQ42" i="45"/>
  <c r="DR42" i="45"/>
  <c r="DM45" i="45"/>
  <c r="DN45" i="45"/>
  <c r="DQ50" i="45"/>
  <c r="DR50" i="45"/>
  <c r="DE31" i="45"/>
  <c r="DF31" i="45"/>
  <c r="DE18" i="45"/>
  <c r="DF18" i="45"/>
  <c r="DQ17" i="45"/>
  <c r="DR17" i="45"/>
  <c r="DG21" i="45"/>
  <c r="DH21" i="45"/>
  <c r="DG29" i="45"/>
  <c r="DH29" i="45"/>
  <c r="DG37" i="45"/>
  <c r="DH37" i="45"/>
  <c r="DG45" i="45"/>
  <c r="DH45" i="45"/>
  <c r="DE38" i="45"/>
  <c r="DF38" i="45"/>
  <c r="DE22" i="45"/>
  <c r="DF22" i="45"/>
  <c r="DM20" i="45"/>
  <c r="DN20" i="45"/>
  <c r="DQ25" i="45"/>
  <c r="DR25" i="45"/>
  <c r="DM28" i="45"/>
  <c r="DN28" i="45"/>
  <c r="DQ33" i="45"/>
  <c r="DR33" i="45"/>
  <c r="DM36" i="45"/>
  <c r="DN36" i="45"/>
  <c r="DQ41" i="45"/>
  <c r="DR41" i="45"/>
  <c r="DM44" i="45"/>
  <c r="DN44" i="45"/>
  <c r="DQ49" i="45"/>
  <c r="DR49" i="45"/>
  <c r="DE41" i="45"/>
  <c r="DF41" i="45"/>
  <c r="DE25" i="45"/>
  <c r="DF25" i="45"/>
  <c r="DE15" i="45"/>
  <c r="DF15" i="45"/>
  <c r="DQ15" i="45"/>
  <c r="DR15" i="45"/>
  <c r="DG22" i="45"/>
  <c r="DH22" i="45"/>
  <c r="DG30" i="45"/>
  <c r="DH30" i="45"/>
  <c r="DG38" i="45"/>
  <c r="DH38" i="45"/>
  <c r="DG46" i="45"/>
  <c r="DH46" i="45"/>
  <c r="DE48" i="45"/>
  <c r="DF48" i="45"/>
  <c r="DE32" i="45"/>
  <c r="DF32" i="45"/>
  <c r="DE47" i="45"/>
  <c r="DF47" i="45"/>
  <c r="AL52" i="44"/>
  <c r="DM19" i="45"/>
  <c r="DN19" i="45"/>
  <c r="DQ24" i="45"/>
  <c r="DR24" i="45"/>
  <c r="DM27" i="45"/>
  <c r="DN27" i="45"/>
  <c r="DQ32" i="45"/>
  <c r="DR32" i="45"/>
  <c r="DM35" i="45"/>
  <c r="DN35" i="45"/>
  <c r="DQ40" i="45"/>
  <c r="DR40" i="45"/>
  <c r="DM43" i="45"/>
  <c r="DN43" i="45"/>
  <c r="DQ48" i="45"/>
  <c r="DR48" i="45"/>
  <c r="DE43" i="45"/>
  <c r="DF43" i="45"/>
  <c r="DE27" i="45"/>
  <c r="DF27" i="45"/>
  <c r="DE16" i="45"/>
  <c r="DF16" i="45"/>
  <c r="DM15" i="45"/>
  <c r="DN15" i="45"/>
  <c r="DG35" i="45"/>
  <c r="DH35" i="45"/>
  <c r="DG43" i="45"/>
  <c r="DH43" i="45"/>
  <c r="DE50" i="45"/>
  <c r="DF50" i="45"/>
  <c r="DE34" i="45"/>
  <c r="DF34" i="45"/>
  <c r="DG15" i="45"/>
  <c r="DH15" i="45"/>
  <c r="DQ23" i="45"/>
  <c r="DR23" i="45"/>
  <c r="DM26" i="45"/>
  <c r="DN26" i="45"/>
  <c r="DQ31" i="45"/>
  <c r="DR31" i="45"/>
  <c r="DM34" i="45"/>
  <c r="DN34" i="45"/>
  <c r="DQ39" i="45"/>
  <c r="DR39" i="45"/>
  <c r="DM42" i="45"/>
  <c r="DN42" i="45"/>
  <c r="DQ47" i="45"/>
  <c r="DR47" i="45"/>
  <c r="DM50" i="45"/>
  <c r="DN50" i="45"/>
  <c r="DE37" i="45"/>
  <c r="DF37" i="45"/>
  <c r="DE21" i="45"/>
  <c r="DF21" i="45"/>
  <c r="DG20" i="45"/>
  <c r="DH20" i="45"/>
  <c r="DG28" i="45"/>
  <c r="DH28" i="45"/>
  <c r="DG36" i="45"/>
  <c r="DH36" i="45"/>
  <c r="DG44" i="45"/>
  <c r="DH44" i="45"/>
  <c r="DE44" i="45"/>
  <c r="DF44" i="45"/>
  <c r="DE28" i="45"/>
  <c r="DF28" i="45"/>
  <c r="DQ16" i="45"/>
  <c r="DR16" i="45"/>
  <c r="DQ22" i="45"/>
  <c r="DR22" i="45"/>
  <c r="DM25" i="45"/>
  <c r="DN25" i="45"/>
  <c r="DQ30" i="45"/>
  <c r="DR30" i="45"/>
  <c r="DM33" i="45"/>
  <c r="DN33" i="45"/>
  <c r="DQ38" i="45"/>
  <c r="DR38" i="45"/>
  <c r="DM41" i="45"/>
  <c r="DN41" i="45"/>
  <c r="DQ46" i="45"/>
  <c r="DR46" i="45"/>
  <c r="DM49" i="45"/>
  <c r="DN49" i="45"/>
  <c r="DE39" i="45"/>
  <c r="DF39" i="45"/>
  <c r="DE23" i="45"/>
  <c r="DF23" i="45"/>
  <c r="DG25" i="45"/>
  <c r="DH25" i="45"/>
  <c r="DG33" i="45"/>
  <c r="DH33" i="45"/>
  <c r="DG41" i="45"/>
  <c r="DH41" i="45"/>
  <c r="DG49" i="45"/>
  <c r="DH49" i="45"/>
  <c r="DE46" i="45"/>
  <c r="DF46" i="45"/>
  <c r="DE30" i="45"/>
  <c r="DF30" i="45"/>
  <c r="DQ18" i="45"/>
  <c r="DR18" i="45"/>
  <c r="DQ21" i="45"/>
  <c r="DR21" i="45"/>
  <c r="DM24" i="45"/>
  <c r="DN24" i="45"/>
  <c r="DQ29" i="45"/>
  <c r="DR29" i="45"/>
  <c r="DM32" i="45"/>
  <c r="DN32" i="45"/>
  <c r="DQ37" i="45"/>
  <c r="DR37" i="45"/>
  <c r="DM40" i="45"/>
  <c r="DN40" i="45"/>
  <c r="DM48" i="45"/>
  <c r="DN48" i="45"/>
  <c r="DE49" i="45"/>
  <c r="DF49" i="45"/>
  <c r="DE33" i="45"/>
  <c r="DF33" i="45"/>
  <c r="DE19" i="45"/>
  <c r="DF19" i="45"/>
  <c r="DG17" i="45"/>
  <c r="DH17" i="45"/>
  <c r="DM17" i="45"/>
  <c r="DN17" i="45"/>
  <c r="DG26" i="45"/>
  <c r="DH26" i="45"/>
  <c r="DG34" i="45"/>
  <c r="DH34" i="45"/>
  <c r="DG42" i="45"/>
  <c r="DH42" i="45"/>
  <c r="DG50" i="45"/>
  <c r="DH50" i="45"/>
  <c r="DE40" i="45"/>
  <c r="DF40" i="45"/>
  <c r="DE24" i="45"/>
  <c r="DF24" i="45"/>
  <c r="DG16" i="45"/>
  <c r="DH16" i="45"/>
  <c r="AO52" i="44"/>
  <c r="DC26" i="45"/>
  <c r="DD26" i="45"/>
  <c r="DC28" i="45"/>
  <c r="DD28" i="45"/>
  <c r="DC16" i="45"/>
  <c r="DD16" i="45"/>
  <c r="DC24" i="45"/>
  <c r="DD24" i="45"/>
  <c r="DC19" i="45"/>
  <c r="DD19" i="45"/>
  <c r="DC22" i="45"/>
  <c r="DD22" i="45"/>
  <c r="DC17" i="45"/>
  <c r="DD17" i="45"/>
  <c r="DC25" i="45"/>
  <c r="DD25" i="45"/>
  <c r="DC27" i="45"/>
  <c r="DD27" i="45"/>
  <c r="DC18" i="45"/>
  <c r="DD18" i="45"/>
  <c r="DC21" i="45"/>
  <c r="DD21" i="45"/>
  <c r="DC15" i="45"/>
  <c r="DD15" i="45"/>
  <c r="DC23" i="45"/>
  <c r="DD23" i="45"/>
  <c r="DC20" i="45"/>
  <c r="DD20" i="45"/>
  <c r="DC50" i="45"/>
  <c r="DD50" i="45"/>
  <c r="DC39" i="45"/>
  <c r="DD39" i="45"/>
  <c r="DC46" i="45"/>
  <c r="DD46" i="45"/>
  <c r="Z52" i="44"/>
  <c r="DC32" i="45"/>
  <c r="DD32" i="45"/>
  <c r="DC35" i="45"/>
  <c r="DD35" i="45"/>
  <c r="DC29" i="45"/>
  <c r="DD29" i="45"/>
  <c r="DC36" i="45"/>
  <c r="DD36" i="45"/>
  <c r="DC47" i="45"/>
  <c r="DD47" i="45"/>
  <c r="DC40" i="45"/>
  <c r="DD40" i="45"/>
  <c r="DC34" i="45"/>
  <c r="DD34" i="45"/>
  <c r="DC37" i="45"/>
  <c r="DD37" i="45"/>
  <c r="DC44" i="45"/>
  <c r="DD44" i="45"/>
  <c r="DC30" i="45"/>
  <c r="DD30" i="45"/>
  <c r="DC41" i="45"/>
  <c r="DD41" i="45"/>
  <c r="DC43" i="45"/>
  <c r="DD43" i="45"/>
  <c r="DC33" i="45"/>
  <c r="DD33" i="45"/>
  <c r="DC42" i="45"/>
  <c r="DD42" i="45"/>
  <c r="DC45" i="45"/>
  <c r="DD45" i="45"/>
  <c r="DC31" i="45"/>
  <c r="DD31" i="45"/>
  <c r="DC38" i="45"/>
  <c r="DD38" i="45"/>
  <c r="DC49" i="45"/>
  <c r="DD49" i="45"/>
  <c r="DC48" i="45"/>
  <c r="DD48" i="45"/>
  <c r="BN20" i="37"/>
  <c r="BN21" i="37"/>
  <c r="BN19" i="37"/>
  <c r="BN17" i="37"/>
  <c r="BN18" i="37"/>
  <c r="BN16" i="37"/>
  <c r="BN10" i="37"/>
  <c r="BN11" i="37"/>
  <c r="BN12" i="37"/>
  <c r="BN13" i="37"/>
  <c r="BN14" i="37"/>
  <c r="BN9" i="37"/>
  <c r="BN3" i="37"/>
  <c r="BN4" i="37"/>
  <c r="BN5" i="37"/>
  <c r="BN6" i="37"/>
  <c r="BN7" i="37"/>
  <c r="BN8" i="37"/>
  <c r="BH41" i="37"/>
  <c r="BG41" i="37"/>
  <c r="BE41" i="37"/>
  <c r="BD41" i="37"/>
  <c r="BB41" i="37"/>
  <c r="BC41" i="37" s="1"/>
  <c r="BA41" i="37"/>
  <c r="BH40" i="37"/>
  <c r="BG40" i="37"/>
  <c r="BE40" i="37"/>
  <c r="BD40" i="37"/>
  <c r="BB40" i="37"/>
  <c r="BC40" i="37" s="1"/>
  <c r="BA40" i="37"/>
  <c r="BH39" i="37"/>
  <c r="BG39" i="37"/>
  <c r="BE39" i="37"/>
  <c r="BD39" i="37"/>
  <c r="BB39" i="37"/>
  <c r="BC39" i="37" s="1"/>
  <c r="BA39" i="37"/>
  <c r="BH38" i="37"/>
  <c r="BG38" i="37"/>
  <c r="BE38" i="37"/>
  <c r="BD38" i="37"/>
  <c r="BB38" i="37"/>
  <c r="BC38" i="37" s="1"/>
  <c r="BA38" i="37"/>
  <c r="BH37" i="37"/>
  <c r="BG37" i="37"/>
  <c r="BE37" i="37"/>
  <c r="BD37" i="37"/>
  <c r="BB37" i="37"/>
  <c r="BC37" i="37"/>
  <c r="BA37" i="37"/>
  <c r="BH36" i="37"/>
  <c r="BG36" i="37"/>
  <c r="BE36" i="37"/>
  <c r="BD36" i="37"/>
  <c r="BB36" i="37"/>
  <c r="BC36" i="37" s="1"/>
  <c r="BA36" i="37"/>
  <c r="BH35" i="37"/>
  <c r="BG35" i="37"/>
  <c r="BE35" i="37"/>
  <c r="BD35" i="37"/>
  <c r="BB35" i="37"/>
  <c r="BC35" i="37" s="1"/>
  <c r="BA35" i="37"/>
  <c r="BH34" i="37"/>
  <c r="BG34" i="37"/>
  <c r="BE34" i="37"/>
  <c r="BD34" i="37"/>
  <c r="BB34" i="37"/>
  <c r="BC34" i="37" s="1"/>
  <c r="BA34" i="37"/>
  <c r="BH33" i="37"/>
  <c r="BG33" i="37"/>
  <c r="BE33" i="37"/>
  <c r="BD33" i="37"/>
  <c r="BB33" i="37"/>
  <c r="BC33" i="37" s="1"/>
  <c r="BA33" i="37"/>
  <c r="BH32" i="37"/>
  <c r="BG32" i="37"/>
  <c r="BE32" i="37"/>
  <c r="BD32" i="37"/>
  <c r="BB32" i="37"/>
  <c r="BC32" i="37" s="1"/>
  <c r="BA32" i="37"/>
  <c r="BH31" i="37"/>
  <c r="BG31" i="37"/>
  <c r="BE31" i="37"/>
  <c r="BD31" i="37"/>
  <c r="BB31" i="37"/>
  <c r="BC31" i="37" s="1"/>
  <c r="BA31" i="37"/>
  <c r="BH30" i="37"/>
  <c r="BG30" i="37"/>
  <c r="BE30" i="37"/>
  <c r="BD30" i="37"/>
  <c r="BB30" i="37"/>
  <c r="BC30" i="37" s="1"/>
  <c r="BA30" i="37"/>
  <c r="BH29" i="37"/>
  <c r="BG29" i="37"/>
  <c r="BE29" i="37"/>
  <c r="BD29" i="37"/>
  <c r="BB29" i="37"/>
  <c r="BC29" i="37" s="1"/>
  <c r="BA29" i="37"/>
  <c r="BH28" i="37"/>
  <c r="BG28" i="37"/>
  <c r="BE28" i="37"/>
  <c r="BD28" i="37"/>
  <c r="BB28" i="37"/>
  <c r="BC28" i="37" s="1"/>
  <c r="BA28" i="37"/>
  <c r="BH27" i="37"/>
  <c r="BG27" i="37"/>
  <c r="BE27" i="37"/>
  <c r="BD27" i="37"/>
  <c r="BB27" i="37"/>
  <c r="BC27" i="37" s="1"/>
  <c r="BA27" i="37"/>
  <c r="BH26" i="37"/>
  <c r="BG26" i="37"/>
  <c r="BE26" i="37"/>
  <c r="BD26" i="37"/>
  <c r="BB26" i="37"/>
  <c r="BC26" i="37" s="1"/>
  <c r="BA26" i="37"/>
  <c r="BH25" i="37"/>
  <c r="BG25" i="37"/>
  <c r="BE25" i="37"/>
  <c r="BD25" i="37"/>
  <c r="BB25" i="37"/>
  <c r="BC25" i="37" s="1"/>
  <c r="BA25" i="37"/>
  <c r="BH24" i="37"/>
  <c r="BG24" i="37"/>
  <c r="BE24" i="37"/>
  <c r="BD24" i="37"/>
  <c r="BB24" i="37"/>
  <c r="BC24" i="37" s="1"/>
  <c r="BA24" i="37"/>
  <c r="BH23" i="37"/>
  <c r="BG23" i="37"/>
  <c r="BE23" i="37"/>
  <c r="BD23" i="37"/>
  <c r="BB23" i="37"/>
  <c r="BC23" i="37" s="1"/>
  <c r="BA23" i="37"/>
  <c r="BH22" i="37"/>
  <c r="BG22" i="37"/>
  <c r="BE22" i="37"/>
  <c r="BD22" i="37"/>
  <c r="BB22" i="37"/>
  <c r="BC22" i="37" s="1"/>
  <c r="BA22" i="37"/>
  <c r="BH21" i="37"/>
  <c r="BG21" i="37"/>
  <c r="BE21" i="37"/>
  <c r="BD21" i="37"/>
  <c r="BB21" i="37"/>
  <c r="BC21" i="37"/>
  <c r="BA21" i="37"/>
  <c r="BH20" i="37"/>
  <c r="BG20" i="37"/>
  <c r="BE20" i="37"/>
  <c r="BD20" i="37"/>
  <c r="BB20" i="37"/>
  <c r="BA20" i="37"/>
  <c r="BH19" i="37"/>
  <c r="BG19" i="37"/>
  <c r="BE19" i="37"/>
  <c r="BD19" i="37"/>
  <c r="BB19" i="37"/>
  <c r="BC19" i="37" s="1"/>
  <c r="BA19" i="37"/>
  <c r="BH18" i="37"/>
  <c r="BG18" i="37"/>
  <c r="BE18" i="37"/>
  <c r="BD18" i="37"/>
  <c r="BB18" i="37"/>
  <c r="BC18" i="37" s="1"/>
  <c r="BA18" i="37"/>
  <c r="BH17" i="37"/>
  <c r="BG17" i="37"/>
  <c r="BE17" i="37"/>
  <c r="BD17" i="37"/>
  <c r="BB17" i="37"/>
  <c r="BC17" i="37" s="1"/>
  <c r="BA17" i="37"/>
  <c r="BH16" i="37"/>
  <c r="BG16" i="37"/>
  <c r="BE16" i="37"/>
  <c r="BD16" i="37"/>
  <c r="BB16" i="37"/>
  <c r="BC16" i="37" s="1"/>
  <c r="BA16" i="37"/>
  <c r="BH15" i="37"/>
  <c r="BG15" i="37"/>
  <c r="BE15" i="37"/>
  <c r="BD15" i="37"/>
  <c r="BB15" i="37"/>
  <c r="BC15" i="37" s="1"/>
  <c r="BA15" i="37"/>
  <c r="BH14" i="37"/>
  <c r="BG14" i="37"/>
  <c r="BE14" i="37"/>
  <c r="BD14" i="37"/>
  <c r="BB14" i="37"/>
  <c r="BC14" i="37" s="1"/>
  <c r="BA14" i="37"/>
  <c r="BH13" i="37"/>
  <c r="BG13" i="37"/>
  <c r="BE13" i="37"/>
  <c r="BD13" i="37"/>
  <c r="BB13" i="37"/>
  <c r="BC13" i="37" s="1"/>
  <c r="BA13" i="37"/>
  <c r="BH12" i="37"/>
  <c r="BG12" i="37"/>
  <c r="BE12" i="37"/>
  <c r="BD12" i="37"/>
  <c r="BB12" i="37"/>
  <c r="BC12" i="37" s="1"/>
  <c r="BA12" i="37"/>
  <c r="BH11" i="37"/>
  <c r="BG11" i="37"/>
  <c r="BE11" i="37"/>
  <c r="BD11" i="37"/>
  <c r="BB11" i="37"/>
  <c r="BC11" i="37" s="1"/>
  <c r="BA11" i="37"/>
  <c r="BH10" i="37"/>
  <c r="BG10" i="37"/>
  <c r="BE10" i="37"/>
  <c r="BD10" i="37"/>
  <c r="BB10" i="37"/>
  <c r="BC10" i="37" s="1"/>
  <c r="BA10" i="37"/>
  <c r="BH9" i="37"/>
  <c r="BG9" i="37"/>
  <c r="BE9" i="37"/>
  <c r="BD9" i="37"/>
  <c r="BB9" i="37"/>
  <c r="BC9" i="37" s="1"/>
  <c r="BA9" i="37"/>
  <c r="BH8" i="37"/>
  <c r="BG8" i="37"/>
  <c r="BE8" i="37"/>
  <c r="BD8" i="37"/>
  <c r="BB8" i="37"/>
  <c r="BC8" i="37" s="1"/>
  <c r="BA8" i="37"/>
  <c r="BH7" i="37"/>
  <c r="BG7" i="37"/>
  <c r="BE7" i="37"/>
  <c r="BD7" i="37"/>
  <c r="BB7" i="37"/>
  <c r="BC7" i="37" s="1"/>
  <c r="BA7" i="37"/>
  <c r="BH6" i="37"/>
  <c r="BG6" i="37"/>
  <c r="BE6" i="37"/>
  <c r="BD6" i="37"/>
  <c r="BB6" i="37"/>
  <c r="BC6" i="37" s="1"/>
  <c r="BA6" i="37"/>
  <c r="BH5" i="37"/>
  <c r="BG5" i="37"/>
  <c r="BE5" i="37"/>
  <c r="BD5" i="37"/>
  <c r="BB5" i="37"/>
  <c r="BC5" i="37" s="1"/>
  <c r="BA5" i="37"/>
  <c r="BH4" i="37"/>
  <c r="BG4" i="37"/>
  <c r="BE4" i="37"/>
  <c r="BD4" i="37"/>
  <c r="BB4" i="37"/>
  <c r="BC4" i="37" s="1"/>
  <c r="BA4" i="37"/>
  <c r="BH3" i="37"/>
  <c r="BG3" i="37"/>
  <c r="BE3" i="37"/>
  <c r="BD3" i="37"/>
  <c r="BB3" i="37"/>
  <c r="BC3" i="37" s="1"/>
  <c r="BA3" i="37"/>
  <c r="BH2" i="37"/>
  <c r="BG2" i="37"/>
  <c r="BE2" i="37"/>
  <c r="BD2" i="37"/>
  <c r="BB2" i="37"/>
  <c r="BC2" i="37" s="1"/>
  <c r="BA2" i="37"/>
  <c r="AZ41" i="37"/>
  <c r="AY41" i="37"/>
  <c r="AW41" i="37"/>
  <c r="AV41" i="37"/>
  <c r="AT41" i="37"/>
  <c r="AS41" i="37"/>
  <c r="AZ40" i="37"/>
  <c r="AY40" i="37"/>
  <c r="AW40" i="37"/>
  <c r="AV40" i="37"/>
  <c r="AT40" i="37"/>
  <c r="AU40" i="37"/>
  <c r="AS40" i="37"/>
  <c r="AZ39" i="37"/>
  <c r="AY39" i="37"/>
  <c r="AW39" i="37"/>
  <c r="AV39" i="37"/>
  <c r="AT39" i="37"/>
  <c r="AU39" i="37" s="1"/>
  <c r="AS39" i="37"/>
  <c r="AZ38" i="37"/>
  <c r="AY38" i="37"/>
  <c r="AW38" i="37"/>
  <c r="AV38" i="37"/>
  <c r="AT38" i="37"/>
  <c r="AU38" i="37" s="1"/>
  <c r="AS38" i="37"/>
  <c r="AZ37" i="37"/>
  <c r="AY37" i="37"/>
  <c r="AW37" i="37"/>
  <c r="AV37" i="37"/>
  <c r="AT37" i="37"/>
  <c r="AU37" i="37" s="1"/>
  <c r="AS37" i="37"/>
  <c r="AZ36" i="37"/>
  <c r="AY36" i="37"/>
  <c r="AW36" i="37"/>
  <c r="AV36" i="37"/>
  <c r="AT36" i="37"/>
  <c r="AU36" i="37" s="1"/>
  <c r="AS36" i="37"/>
  <c r="AZ35" i="37"/>
  <c r="AY35" i="37"/>
  <c r="AW35" i="37"/>
  <c r="AV35" i="37"/>
  <c r="AT35" i="37"/>
  <c r="AS35" i="37"/>
  <c r="AZ34" i="37"/>
  <c r="AY34" i="37"/>
  <c r="AW34" i="37"/>
  <c r="AV34" i="37"/>
  <c r="AT34" i="37"/>
  <c r="AU34" i="37" s="1"/>
  <c r="AS34" i="37"/>
  <c r="AZ33" i="37"/>
  <c r="AY33" i="37"/>
  <c r="AW33" i="37"/>
  <c r="AV33" i="37"/>
  <c r="AT33" i="37"/>
  <c r="AS33" i="37"/>
  <c r="AZ32" i="37"/>
  <c r="AY32" i="37"/>
  <c r="AW32" i="37"/>
  <c r="AV32" i="37"/>
  <c r="AT32" i="37"/>
  <c r="AU32" i="37" s="1"/>
  <c r="AS32" i="37"/>
  <c r="AZ31" i="37"/>
  <c r="AY31" i="37"/>
  <c r="AW31" i="37"/>
  <c r="AV31" i="37"/>
  <c r="AT31" i="37"/>
  <c r="AS31" i="37"/>
  <c r="AZ30" i="37"/>
  <c r="AY30" i="37"/>
  <c r="AW30" i="37"/>
  <c r="AV30" i="37"/>
  <c r="AT30" i="37"/>
  <c r="AU30" i="37" s="1"/>
  <c r="AS30" i="37"/>
  <c r="AZ29" i="37"/>
  <c r="AY29" i="37"/>
  <c r="AW29" i="37"/>
  <c r="AV29" i="37"/>
  <c r="AT29" i="37"/>
  <c r="AU29" i="37" s="1"/>
  <c r="AS29" i="37"/>
  <c r="AZ28" i="37"/>
  <c r="AY28" i="37"/>
  <c r="AW28" i="37"/>
  <c r="AV28" i="37"/>
  <c r="AT28" i="37"/>
  <c r="AU28" i="37" s="1"/>
  <c r="AS28" i="37"/>
  <c r="AZ27" i="37"/>
  <c r="AY27" i="37"/>
  <c r="AW27" i="37"/>
  <c r="AV27" i="37"/>
  <c r="AT27" i="37"/>
  <c r="AU27" i="37" s="1"/>
  <c r="AS27" i="37"/>
  <c r="AZ26" i="37"/>
  <c r="AY26" i="37"/>
  <c r="AW26" i="37"/>
  <c r="AV26" i="37"/>
  <c r="AT26" i="37"/>
  <c r="AU26" i="37" s="1"/>
  <c r="AS26" i="37"/>
  <c r="AZ25" i="37"/>
  <c r="AY25" i="37"/>
  <c r="AW25" i="37"/>
  <c r="AV25" i="37"/>
  <c r="AT25" i="37"/>
  <c r="AU25" i="37" s="1"/>
  <c r="AS25" i="37"/>
  <c r="AZ24" i="37"/>
  <c r="AY24" i="37"/>
  <c r="AW24" i="37"/>
  <c r="AV24" i="37"/>
  <c r="AT24" i="37"/>
  <c r="AU24" i="37" s="1"/>
  <c r="AS24" i="37"/>
  <c r="AZ23" i="37"/>
  <c r="AY23" i="37"/>
  <c r="AW23" i="37"/>
  <c r="AV23" i="37"/>
  <c r="AT23" i="37"/>
  <c r="AU23" i="37" s="1"/>
  <c r="AS23" i="37"/>
  <c r="AZ22" i="37"/>
  <c r="AY22" i="37"/>
  <c r="AW22" i="37"/>
  <c r="AV22" i="37"/>
  <c r="AT22" i="37"/>
  <c r="AU22" i="37" s="1"/>
  <c r="AS22" i="37"/>
  <c r="AZ21" i="37"/>
  <c r="AY21" i="37"/>
  <c r="AW21" i="37"/>
  <c r="AV21" i="37"/>
  <c r="AT21" i="37"/>
  <c r="AU21" i="37" s="1"/>
  <c r="AS21" i="37"/>
  <c r="AZ20" i="37"/>
  <c r="AY20" i="37"/>
  <c r="AW20" i="37"/>
  <c r="AV20" i="37"/>
  <c r="AT20" i="37"/>
  <c r="AS20" i="37"/>
  <c r="AZ19" i="37"/>
  <c r="AY19" i="37"/>
  <c r="AW19" i="37"/>
  <c r="AV19" i="37"/>
  <c r="AT19" i="37"/>
  <c r="AU19" i="37" s="1"/>
  <c r="AS19" i="37"/>
  <c r="AZ18" i="37"/>
  <c r="AY18" i="37"/>
  <c r="AW18" i="37"/>
  <c r="AV18" i="37"/>
  <c r="AT18" i="37"/>
  <c r="AS18" i="37"/>
  <c r="AZ17" i="37"/>
  <c r="AY17" i="37"/>
  <c r="AW17" i="37"/>
  <c r="AV17" i="37"/>
  <c r="AT17" i="37"/>
  <c r="AS17" i="37"/>
  <c r="AZ16" i="37"/>
  <c r="AY16" i="37"/>
  <c r="AW16" i="37"/>
  <c r="AV16" i="37"/>
  <c r="AT16" i="37"/>
  <c r="AS16" i="37"/>
  <c r="AZ15" i="37"/>
  <c r="AY15" i="37"/>
  <c r="AW15" i="37"/>
  <c r="AV15" i="37"/>
  <c r="AT15" i="37"/>
  <c r="AS15" i="37"/>
  <c r="AZ14" i="37"/>
  <c r="AY14" i="37"/>
  <c r="AW14" i="37"/>
  <c r="AV14" i="37"/>
  <c r="AT14" i="37"/>
  <c r="AU14" i="37" s="1"/>
  <c r="AS14" i="37"/>
  <c r="AZ13" i="37"/>
  <c r="AY13" i="37"/>
  <c r="AW13" i="37"/>
  <c r="AV13" i="37"/>
  <c r="AT13" i="37"/>
  <c r="AS13" i="37"/>
  <c r="AZ12" i="37"/>
  <c r="AY12" i="37"/>
  <c r="AW12" i="37"/>
  <c r="AV12" i="37"/>
  <c r="AT12" i="37"/>
  <c r="AU12" i="37" s="1"/>
  <c r="AS12" i="37"/>
  <c r="AZ11" i="37"/>
  <c r="AY11" i="37"/>
  <c r="AW11" i="37"/>
  <c r="AV11" i="37"/>
  <c r="AT11" i="37"/>
  <c r="AU11" i="37" s="1"/>
  <c r="AS11" i="37"/>
  <c r="AZ10" i="37"/>
  <c r="AY10" i="37"/>
  <c r="AW10" i="37"/>
  <c r="AV10" i="37"/>
  <c r="AT10" i="37"/>
  <c r="AU10" i="37" s="1"/>
  <c r="AS10" i="37"/>
  <c r="AZ9" i="37"/>
  <c r="AY9" i="37"/>
  <c r="AW9" i="37"/>
  <c r="AV9" i="37"/>
  <c r="AT9" i="37"/>
  <c r="AU9" i="37" s="1"/>
  <c r="AS9" i="37"/>
  <c r="AZ8" i="37"/>
  <c r="AY8" i="37"/>
  <c r="AW8" i="37"/>
  <c r="AV8" i="37"/>
  <c r="AT8" i="37"/>
  <c r="AU8" i="37" s="1"/>
  <c r="AS8" i="37"/>
  <c r="AZ7" i="37"/>
  <c r="AY7" i="37"/>
  <c r="AW7" i="37"/>
  <c r="AV7" i="37"/>
  <c r="AT7" i="37"/>
  <c r="AU7" i="37" s="1"/>
  <c r="AS7" i="37"/>
  <c r="AZ6" i="37"/>
  <c r="AY6" i="37"/>
  <c r="AW6" i="37"/>
  <c r="AV6" i="37"/>
  <c r="AT6" i="37"/>
  <c r="AU6" i="37" s="1"/>
  <c r="AS6" i="37"/>
  <c r="AZ5" i="37"/>
  <c r="AY5" i="37"/>
  <c r="AW5" i="37"/>
  <c r="AV5" i="37"/>
  <c r="AT5" i="37"/>
  <c r="AU5" i="37" s="1"/>
  <c r="AS5" i="37"/>
  <c r="AZ4" i="37"/>
  <c r="AY4" i="37"/>
  <c r="AW4" i="37"/>
  <c r="AV4" i="37"/>
  <c r="AT4" i="37"/>
  <c r="AU4" i="37" s="1"/>
  <c r="AS4" i="37"/>
  <c r="AZ3" i="37"/>
  <c r="AY3" i="37"/>
  <c r="AW3" i="37"/>
  <c r="AV3" i="37"/>
  <c r="AT3" i="37"/>
  <c r="AU3" i="37" s="1"/>
  <c r="AS3" i="37"/>
  <c r="AZ2" i="37"/>
  <c r="AY2" i="37"/>
  <c r="AW2" i="37"/>
  <c r="AV2" i="37"/>
  <c r="AT2" i="37"/>
  <c r="AS2" i="37"/>
  <c r="AK3" i="37"/>
  <c r="AL3" i="37"/>
  <c r="AM3" i="37" s="1"/>
  <c r="AN3" i="37"/>
  <c r="AO3" i="37"/>
  <c r="AQ3" i="37"/>
  <c r="AR3" i="37"/>
  <c r="AK4" i="37"/>
  <c r="AL4" i="37"/>
  <c r="AN4" i="37"/>
  <c r="AO4" i="37"/>
  <c r="AQ4" i="37"/>
  <c r="AR4" i="37"/>
  <c r="AK5" i="37"/>
  <c r="AL5" i="37"/>
  <c r="AM5" i="37" s="1"/>
  <c r="AN5" i="37"/>
  <c r="AO5" i="37"/>
  <c r="AQ5" i="37"/>
  <c r="AR5" i="37"/>
  <c r="AK6" i="37"/>
  <c r="AL6" i="37"/>
  <c r="AM6" i="37" s="1"/>
  <c r="AN6" i="37"/>
  <c r="AO6" i="37"/>
  <c r="AQ6" i="37"/>
  <c r="AR6" i="37"/>
  <c r="AK7" i="37"/>
  <c r="AL7" i="37"/>
  <c r="AN7" i="37"/>
  <c r="AO7" i="37"/>
  <c r="AQ7" i="37"/>
  <c r="AR7" i="37"/>
  <c r="AK8" i="37"/>
  <c r="AL8" i="37"/>
  <c r="AM8" i="37" s="1"/>
  <c r="AN8" i="37"/>
  <c r="AO8" i="37"/>
  <c r="AQ8" i="37"/>
  <c r="AR8" i="37"/>
  <c r="AK9" i="37"/>
  <c r="AL9" i="37"/>
  <c r="AM9" i="37" s="1"/>
  <c r="AN9" i="37"/>
  <c r="AO9" i="37"/>
  <c r="AQ9" i="37"/>
  <c r="AR9" i="37"/>
  <c r="AK10" i="37"/>
  <c r="AL10" i="37"/>
  <c r="AM10" i="37" s="1"/>
  <c r="AN10" i="37"/>
  <c r="AO10" i="37"/>
  <c r="AQ10" i="37"/>
  <c r="AR10" i="37"/>
  <c r="AK11" i="37"/>
  <c r="AL11" i="37"/>
  <c r="AN11" i="37"/>
  <c r="AO11" i="37"/>
  <c r="AQ11" i="37"/>
  <c r="AR11" i="37"/>
  <c r="AK12" i="37"/>
  <c r="AL12" i="37"/>
  <c r="AM12" i="37" s="1"/>
  <c r="AN12" i="37"/>
  <c r="AO12" i="37"/>
  <c r="AQ12" i="37"/>
  <c r="AR12" i="37"/>
  <c r="AK13" i="37"/>
  <c r="AL13" i="37"/>
  <c r="AM13" i="37" s="1"/>
  <c r="AN13" i="37"/>
  <c r="AO13" i="37"/>
  <c r="AQ13" i="37"/>
  <c r="AR13" i="37"/>
  <c r="AK14" i="37"/>
  <c r="AL14" i="37"/>
  <c r="AN14" i="37"/>
  <c r="AO14" i="37"/>
  <c r="AQ14" i="37"/>
  <c r="AR14" i="37"/>
  <c r="AK15" i="37"/>
  <c r="AL15" i="37"/>
  <c r="AM15" i="37" s="1"/>
  <c r="AN15" i="37"/>
  <c r="AO15" i="37"/>
  <c r="AQ15" i="37"/>
  <c r="AR15" i="37"/>
  <c r="AK16" i="37"/>
  <c r="AL16" i="37"/>
  <c r="AN16" i="37"/>
  <c r="AO16" i="37"/>
  <c r="AQ16" i="37"/>
  <c r="AR16" i="37"/>
  <c r="AK17" i="37"/>
  <c r="AL17" i="37"/>
  <c r="AM17" i="37" s="1"/>
  <c r="AN17" i="37"/>
  <c r="AO17" i="37"/>
  <c r="AQ17" i="37"/>
  <c r="AR17" i="37"/>
  <c r="AK18" i="37"/>
  <c r="AL18" i="37"/>
  <c r="AM18" i="37" s="1"/>
  <c r="AN18" i="37"/>
  <c r="AO18" i="37"/>
  <c r="AQ18" i="37"/>
  <c r="AR18" i="37"/>
  <c r="AK19" i="37"/>
  <c r="AL19" i="37"/>
  <c r="AM19" i="37" s="1"/>
  <c r="AN19" i="37"/>
  <c r="AO19" i="37"/>
  <c r="AQ19" i="37"/>
  <c r="AR19" i="37"/>
  <c r="AK20" i="37"/>
  <c r="AL20" i="37"/>
  <c r="AM20" i="37" s="1"/>
  <c r="AN20" i="37"/>
  <c r="AO20" i="37"/>
  <c r="AQ20" i="37"/>
  <c r="AR20" i="37"/>
  <c r="AK21" i="37"/>
  <c r="AL21" i="37"/>
  <c r="AM21" i="37" s="1"/>
  <c r="AN21" i="37"/>
  <c r="AO21" i="37"/>
  <c r="AQ21" i="37"/>
  <c r="AR21" i="37"/>
  <c r="AK22" i="37"/>
  <c r="AL22" i="37"/>
  <c r="AN22" i="37"/>
  <c r="AO22" i="37"/>
  <c r="AQ22" i="37"/>
  <c r="AR22" i="37"/>
  <c r="AK23" i="37"/>
  <c r="AL23" i="37"/>
  <c r="AM23" i="37" s="1"/>
  <c r="AN23" i="37"/>
  <c r="AO23" i="37"/>
  <c r="AQ23" i="37"/>
  <c r="AR23" i="37"/>
  <c r="AK24" i="37"/>
  <c r="AL24" i="37"/>
  <c r="AN24" i="37"/>
  <c r="AO24" i="37"/>
  <c r="AQ24" i="37"/>
  <c r="AR24" i="37"/>
  <c r="AK25" i="37"/>
  <c r="AL25" i="37"/>
  <c r="AM25" i="37" s="1"/>
  <c r="AN25" i="37"/>
  <c r="AO25" i="37"/>
  <c r="AQ25" i="37"/>
  <c r="AR25" i="37"/>
  <c r="AK26" i="37"/>
  <c r="AL26" i="37"/>
  <c r="AN26" i="37"/>
  <c r="AO26" i="37"/>
  <c r="AQ26" i="37"/>
  <c r="AR26" i="37"/>
  <c r="AK27" i="37"/>
  <c r="AL27" i="37"/>
  <c r="AN27" i="37"/>
  <c r="AO27" i="37"/>
  <c r="AQ27" i="37"/>
  <c r="AR27" i="37"/>
  <c r="AK28" i="37"/>
  <c r="AL28" i="37"/>
  <c r="AN28" i="37"/>
  <c r="AO28" i="37"/>
  <c r="AQ28" i="37"/>
  <c r="AR28" i="37"/>
  <c r="AK29" i="37"/>
  <c r="AL29" i="37"/>
  <c r="AM29" i="37" s="1"/>
  <c r="AN29" i="37"/>
  <c r="AO29" i="37"/>
  <c r="AQ29" i="37"/>
  <c r="AR29" i="37"/>
  <c r="AK30" i="37"/>
  <c r="AL30" i="37"/>
  <c r="AM30" i="37" s="1"/>
  <c r="AN30" i="37"/>
  <c r="AO30" i="37"/>
  <c r="AQ30" i="37"/>
  <c r="AR30" i="37"/>
  <c r="AK31" i="37"/>
  <c r="AL31" i="37"/>
  <c r="AM31" i="37" s="1"/>
  <c r="AN31" i="37"/>
  <c r="AO31" i="37"/>
  <c r="AQ31" i="37"/>
  <c r="AR31" i="37"/>
  <c r="AK32" i="37"/>
  <c r="AL32" i="37"/>
  <c r="AM32" i="37" s="1"/>
  <c r="AN32" i="37"/>
  <c r="AO32" i="37"/>
  <c r="AQ32" i="37"/>
  <c r="AR32" i="37"/>
  <c r="AK33" i="37"/>
  <c r="AL33" i="37"/>
  <c r="AM33" i="37" s="1"/>
  <c r="AN33" i="37"/>
  <c r="AO33" i="37"/>
  <c r="AQ33" i="37"/>
  <c r="AR33" i="37"/>
  <c r="AK34" i="37"/>
  <c r="AL34" i="37"/>
  <c r="AM34" i="37" s="1"/>
  <c r="AN34" i="37"/>
  <c r="AO34" i="37"/>
  <c r="AQ34" i="37"/>
  <c r="AR34" i="37"/>
  <c r="AK35" i="37"/>
  <c r="AL35" i="37"/>
  <c r="AM35" i="37" s="1"/>
  <c r="AN35" i="37"/>
  <c r="AO35" i="37"/>
  <c r="AQ35" i="37"/>
  <c r="AR35" i="37"/>
  <c r="AK36" i="37"/>
  <c r="AL36" i="37"/>
  <c r="AM36" i="37" s="1"/>
  <c r="AN36" i="37"/>
  <c r="AO36" i="37"/>
  <c r="AQ36" i="37"/>
  <c r="AR36" i="37"/>
  <c r="AK37" i="37"/>
  <c r="AL37" i="37"/>
  <c r="AM37" i="37" s="1"/>
  <c r="AN37" i="37"/>
  <c r="AO37" i="37"/>
  <c r="AQ37" i="37"/>
  <c r="AR37" i="37"/>
  <c r="AK38" i="37"/>
  <c r="AL38" i="37"/>
  <c r="AM38" i="37" s="1"/>
  <c r="AN38" i="37"/>
  <c r="AO38" i="37"/>
  <c r="AQ38" i="37"/>
  <c r="AR38" i="37"/>
  <c r="AK39" i="37"/>
  <c r="AL39" i="37"/>
  <c r="AM39" i="37" s="1"/>
  <c r="AN39" i="37"/>
  <c r="AO39" i="37"/>
  <c r="AQ39" i="37"/>
  <c r="AR39" i="37"/>
  <c r="AK40" i="37"/>
  <c r="AL40" i="37"/>
  <c r="AM40" i="37" s="1"/>
  <c r="AN40" i="37"/>
  <c r="AO40" i="37"/>
  <c r="AQ40" i="37"/>
  <c r="AR40" i="37"/>
  <c r="AK41" i="37"/>
  <c r="AL41" i="37"/>
  <c r="AN41" i="37"/>
  <c r="AO41" i="37"/>
  <c r="AQ41" i="37"/>
  <c r="AR41" i="37"/>
  <c r="AR2" i="37"/>
  <c r="AQ2" i="37"/>
  <c r="AO2" i="37"/>
  <c r="AN2" i="37"/>
  <c r="AL2" i="37"/>
  <c r="AK2" i="37"/>
  <c r="V2" i="37"/>
  <c r="I6" i="37"/>
  <c r="I8" i="37"/>
  <c r="I10" i="37"/>
  <c r="I11" i="37"/>
  <c r="I13" i="37"/>
  <c r="I16" i="37"/>
  <c r="I18" i="37"/>
  <c r="I19" i="37"/>
  <c r="I21" i="37"/>
  <c r="I24" i="37"/>
  <c r="I26" i="37"/>
  <c r="I27" i="37"/>
  <c r="I29" i="37"/>
  <c r="B30" i="37"/>
  <c r="B31" i="37"/>
  <c r="G31" i="37" s="1"/>
  <c r="B32" i="37"/>
  <c r="I32" i="37" s="1"/>
  <c r="B33" i="37"/>
  <c r="I33" i="37" s="1"/>
  <c r="B34" i="37"/>
  <c r="I34" i="37" s="1"/>
  <c r="B35" i="37"/>
  <c r="I35" i="37" s="1"/>
  <c r="B36" i="37"/>
  <c r="B37" i="37"/>
  <c r="I37" i="37" s="1"/>
  <c r="B38" i="37"/>
  <c r="B39" i="37"/>
  <c r="B40" i="37"/>
  <c r="H40" i="37" s="1"/>
  <c r="B41" i="37"/>
  <c r="I41" i="37" s="1"/>
  <c r="C3" i="37"/>
  <c r="D3" i="37"/>
  <c r="E3" i="37"/>
  <c r="C4" i="37"/>
  <c r="D4" i="37"/>
  <c r="E4" i="37"/>
  <c r="C5" i="37"/>
  <c r="D5" i="37"/>
  <c r="E5" i="37"/>
  <c r="C6" i="37"/>
  <c r="D6" i="37"/>
  <c r="E6" i="37"/>
  <c r="C7" i="37"/>
  <c r="D7" i="37"/>
  <c r="E7" i="37"/>
  <c r="C8" i="37"/>
  <c r="D8" i="37"/>
  <c r="E8" i="37"/>
  <c r="C9" i="37"/>
  <c r="D9" i="37"/>
  <c r="E9" i="37"/>
  <c r="C10" i="37"/>
  <c r="D10" i="37"/>
  <c r="E10" i="37"/>
  <c r="C11" i="37"/>
  <c r="D11" i="37"/>
  <c r="E11" i="37"/>
  <c r="C12" i="37"/>
  <c r="D12" i="37"/>
  <c r="E12" i="37"/>
  <c r="C13" i="37"/>
  <c r="D13" i="37"/>
  <c r="E13" i="37"/>
  <c r="C14" i="37"/>
  <c r="D14" i="37"/>
  <c r="E14" i="37"/>
  <c r="C15" i="37"/>
  <c r="D15" i="37"/>
  <c r="E15" i="37"/>
  <c r="C16" i="37"/>
  <c r="D16" i="37"/>
  <c r="E16" i="37"/>
  <c r="C17" i="37"/>
  <c r="D17" i="37"/>
  <c r="E17" i="37"/>
  <c r="C18" i="37"/>
  <c r="D18" i="37"/>
  <c r="E18" i="37"/>
  <c r="C19" i="37"/>
  <c r="D19" i="37"/>
  <c r="E19" i="37"/>
  <c r="C20" i="37"/>
  <c r="D20" i="37"/>
  <c r="E20" i="37"/>
  <c r="C21" i="37"/>
  <c r="D21" i="37"/>
  <c r="E21" i="37"/>
  <c r="C22" i="37"/>
  <c r="D22" i="37"/>
  <c r="E22" i="37"/>
  <c r="C23" i="37"/>
  <c r="D23" i="37"/>
  <c r="E23" i="37"/>
  <c r="C24" i="37"/>
  <c r="D24" i="37"/>
  <c r="E24" i="37"/>
  <c r="C25" i="37"/>
  <c r="D25" i="37"/>
  <c r="E25" i="37"/>
  <c r="C26" i="37"/>
  <c r="D26" i="37"/>
  <c r="E26" i="37"/>
  <c r="C27" i="37"/>
  <c r="D27" i="37"/>
  <c r="E27" i="37"/>
  <c r="C28" i="37"/>
  <c r="D28" i="37"/>
  <c r="E28" i="37"/>
  <c r="C29" i="37"/>
  <c r="D29" i="37"/>
  <c r="E29" i="37"/>
  <c r="C30" i="37"/>
  <c r="D30" i="37"/>
  <c r="E30" i="37"/>
  <c r="C31" i="37"/>
  <c r="D31" i="37"/>
  <c r="E31" i="37"/>
  <c r="C32" i="37"/>
  <c r="D32" i="37"/>
  <c r="E32" i="37"/>
  <c r="C33" i="37"/>
  <c r="D33" i="37"/>
  <c r="E33" i="37"/>
  <c r="C34" i="37"/>
  <c r="D34" i="37"/>
  <c r="E34" i="37"/>
  <c r="C35" i="37"/>
  <c r="D35" i="37"/>
  <c r="E35" i="37"/>
  <c r="C36" i="37"/>
  <c r="D36" i="37"/>
  <c r="E36" i="37"/>
  <c r="C37" i="37"/>
  <c r="D37" i="37"/>
  <c r="E37" i="37"/>
  <c r="C38" i="37"/>
  <c r="D38" i="37"/>
  <c r="E38" i="37"/>
  <c r="C39" i="37"/>
  <c r="D39" i="37"/>
  <c r="E39" i="37"/>
  <c r="C40" i="37"/>
  <c r="D40" i="37"/>
  <c r="E40" i="37"/>
  <c r="C41" i="37"/>
  <c r="D41" i="37"/>
  <c r="E41" i="37"/>
  <c r="E2" i="37"/>
  <c r="D2" i="37"/>
  <c r="C2" i="37"/>
  <c r="AM4" i="37"/>
  <c r="I38" i="37"/>
  <c r="J38" i="37"/>
  <c r="I36" i="37"/>
  <c r="L36" i="37"/>
  <c r="J36" i="37"/>
  <c r="I30" i="37"/>
  <c r="J30" i="37"/>
  <c r="L35" i="37"/>
  <c r="J35" i="37"/>
  <c r="L33" i="37"/>
  <c r="J33" i="37"/>
  <c r="L31" i="37"/>
  <c r="J31" i="37"/>
  <c r="I39" i="37"/>
  <c r="N39" i="37"/>
  <c r="L39" i="37"/>
  <c r="J39" i="37"/>
  <c r="N3" i="37"/>
  <c r="L3" i="37"/>
  <c r="J3" i="37"/>
  <c r="L41" i="37"/>
  <c r="J41" i="37"/>
  <c r="N41" i="37"/>
  <c r="I17" i="37"/>
  <c r="J17" i="37"/>
  <c r="I5" i="37"/>
  <c r="L5" i="37"/>
  <c r="J5" i="37"/>
  <c r="L20" i="37"/>
  <c r="J20" i="37"/>
  <c r="G36" i="37"/>
  <c r="G32" i="37"/>
  <c r="G24" i="37"/>
  <c r="G16" i="37"/>
  <c r="G8" i="37"/>
  <c r="H36" i="37"/>
  <c r="H24" i="37"/>
  <c r="H16" i="37"/>
  <c r="H8" i="37"/>
  <c r="G39" i="37"/>
  <c r="G27" i="37"/>
  <c r="G19" i="37"/>
  <c r="G11" i="37"/>
  <c r="G3" i="37"/>
  <c r="H39" i="37"/>
  <c r="H31" i="37"/>
  <c r="H27" i="37"/>
  <c r="H19" i="37"/>
  <c r="H11" i="37"/>
  <c r="Q11" i="37"/>
  <c r="R11" i="37" s="1"/>
  <c r="H3" i="37"/>
  <c r="Q3" i="37" s="1"/>
  <c r="R3" i="37" s="1"/>
  <c r="G38" i="37"/>
  <c r="G30" i="37"/>
  <c r="G26" i="37"/>
  <c r="G18" i="37"/>
  <c r="G10" i="37"/>
  <c r="H38" i="37"/>
  <c r="H30" i="37"/>
  <c r="H26" i="37"/>
  <c r="H18" i="37"/>
  <c r="H14" i="37"/>
  <c r="H10" i="37"/>
  <c r="G41" i="37"/>
  <c r="G33" i="37"/>
  <c r="G29" i="37"/>
  <c r="G21" i="37"/>
  <c r="G13" i="37"/>
  <c r="G5" i="37"/>
  <c r="H29" i="37"/>
  <c r="H21" i="37"/>
  <c r="H17" i="37"/>
  <c r="H13" i="37"/>
  <c r="H5" i="37"/>
  <c r="BD14" i="45"/>
  <c r="AU2" i="37"/>
  <c r="AS52" i="45"/>
  <c r="AP40" i="37" s="1"/>
  <c r="AS50" i="45"/>
  <c r="AP38" i="37" s="1"/>
  <c r="AS49" i="45"/>
  <c r="AP37" i="37"/>
  <c r="AS48" i="45"/>
  <c r="AP36" i="37" s="1"/>
  <c r="AS47" i="45"/>
  <c r="AP35" i="37" s="1"/>
  <c r="AS46" i="45"/>
  <c r="AP34" i="37"/>
  <c r="AS45" i="45"/>
  <c r="AP33" i="37" s="1"/>
  <c r="AS44" i="45"/>
  <c r="AP32" i="37" s="1"/>
  <c r="AS43" i="45"/>
  <c r="AP31" i="37" s="1"/>
  <c r="AS42" i="45"/>
  <c r="AP30" i="37"/>
  <c r="AS41" i="45"/>
  <c r="AP29" i="37"/>
  <c r="AS40" i="45"/>
  <c r="AP28" i="37" s="1"/>
  <c r="AS39" i="45"/>
  <c r="AP27" i="37" s="1"/>
  <c r="AS38" i="45"/>
  <c r="AP26" i="37"/>
  <c r="AS37" i="45"/>
  <c r="AP25" i="37"/>
  <c r="AS36" i="45"/>
  <c r="AP24" i="37" s="1"/>
  <c r="AS35" i="45"/>
  <c r="AP23" i="37" s="1"/>
  <c r="AS34" i="45"/>
  <c r="AP22" i="37" s="1"/>
  <c r="AS33" i="45"/>
  <c r="AP21" i="37"/>
  <c r="AS31" i="45"/>
  <c r="AP19" i="37" s="1"/>
  <c r="AS30" i="45"/>
  <c r="AP18" i="37" s="1"/>
  <c r="AS28" i="45"/>
  <c r="AP16" i="37"/>
  <c r="AS27" i="45"/>
  <c r="AP15" i="37" s="1"/>
  <c r="AS26" i="45"/>
  <c r="AP14" i="37" s="1"/>
  <c r="AS25" i="45"/>
  <c r="AP13" i="37" s="1"/>
  <c r="AP12" i="37"/>
  <c r="AS23" i="45"/>
  <c r="AP11" i="37" s="1"/>
  <c r="AS22" i="45"/>
  <c r="AP10" i="37" s="1"/>
  <c r="AS21" i="45"/>
  <c r="AP9" i="37"/>
  <c r="AS20" i="45"/>
  <c r="AP8" i="37" s="1"/>
  <c r="AS19" i="45"/>
  <c r="AP7" i="37" s="1"/>
  <c r="AS18" i="45"/>
  <c r="AP6" i="37" s="1"/>
  <c r="AS16" i="45"/>
  <c r="AP4" i="37" s="1"/>
  <c r="AS15" i="45"/>
  <c r="AP3" i="37" s="1"/>
  <c r="AP52" i="45"/>
  <c r="AP50" i="45"/>
  <c r="AP49" i="45"/>
  <c r="AP48" i="45"/>
  <c r="AP47" i="45"/>
  <c r="AP46" i="45"/>
  <c r="AP45" i="45"/>
  <c r="AP44" i="45"/>
  <c r="AP43" i="45"/>
  <c r="AP42" i="45"/>
  <c r="AP41" i="45"/>
  <c r="AP40" i="45"/>
  <c r="AM28" i="37"/>
  <c r="AP39" i="45"/>
  <c r="AM27" i="37"/>
  <c r="AP38" i="45"/>
  <c r="AM26" i="37"/>
  <c r="AP37" i="45"/>
  <c r="AP36" i="45"/>
  <c r="AM24" i="37"/>
  <c r="AP35" i="45"/>
  <c r="AP34" i="45"/>
  <c r="AP33" i="45"/>
  <c r="AP31" i="45"/>
  <c r="AP30" i="45"/>
  <c r="AP28" i="45"/>
  <c r="AM16" i="37"/>
  <c r="AP27" i="45"/>
  <c r="AP26" i="45"/>
  <c r="AM14" i="37"/>
  <c r="AP25" i="45"/>
  <c r="AP24" i="45"/>
  <c r="AP23" i="45"/>
  <c r="AP22" i="45"/>
  <c r="AP21" i="45"/>
  <c r="AP20" i="45"/>
  <c r="AP19" i="45"/>
  <c r="AM7" i="37"/>
  <c r="AP18" i="45"/>
  <c r="AP16" i="45"/>
  <c r="AP15" i="45"/>
  <c r="AS17" i="45"/>
  <c r="AP5" i="37" s="1"/>
  <c r="AP29" i="45"/>
  <c r="AS32" i="45"/>
  <c r="AP20" i="37"/>
  <c r="AP51" i="45"/>
  <c r="AP53" i="45"/>
  <c r="AP14" i="45"/>
  <c r="T2" i="37"/>
  <c r="U2" i="37" s="1"/>
  <c r="Q20" i="37"/>
  <c r="R20" i="37" s="1"/>
  <c r="T20" i="37"/>
  <c r="U20" i="37" s="1"/>
  <c r="Q39" i="37"/>
  <c r="R39" i="37" s="1"/>
  <c r="AS14" i="45"/>
  <c r="AP2" i="37" s="1"/>
  <c r="AP17" i="45"/>
  <c r="AS29" i="45"/>
  <c r="AP17" i="37" s="1"/>
  <c r="AS53" i="45"/>
  <c r="AP41" i="37"/>
  <c r="AS51" i="45"/>
  <c r="AP39" i="37" s="1"/>
  <c r="AP32" i="45"/>
  <c r="AE8" i="45"/>
  <c r="AE7" i="45"/>
  <c r="CK15" i="45"/>
  <c r="CK16" i="45"/>
  <c r="CK17" i="45"/>
  <c r="CK18" i="45"/>
  <c r="CK19" i="45"/>
  <c r="CK20" i="45"/>
  <c r="CK21" i="45"/>
  <c r="CK22" i="45"/>
  <c r="CK23" i="45"/>
  <c r="CK24" i="45"/>
  <c r="CK25" i="45"/>
  <c r="CK26" i="45"/>
  <c r="CK27" i="45"/>
  <c r="CK28" i="45"/>
  <c r="CK29" i="45"/>
  <c r="CK30" i="45"/>
  <c r="CK31" i="45"/>
  <c r="CK32" i="45"/>
  <c r="CK33" i="45"/>
  <c r="CK34" i="45"/>
  <c r="CK35" i="45"/>
  <c r="CK36" i="45"/>
  <c r="CK37" i="45"/>
  <c r="CK38" i="45"/>
  <c r="CK39" i="45"/>
  <c r="CK40" i="45"/>
  <c r="CK41" i="45"/>
  <c r="CK42" i="45"/>
  <c r="CK43" i="45"/>
  <c r="CK44" i="45"/>
  <c r="CK45" i="45"/>
  <c r="CK46" i="45"/>
  <c r="CK47" i="45"/>
  <c r="CK48" i="45"/>
  <c r="CK49" i="45"/>
  <c r="CK50" i="45"/>
  <c r="CK51" i="45"/>
  <c r="CK52" i="45"/>
  <c r="CK53" i="45"/>
  <c r="AM41" i="37"/>
  <c r="AM2" i="37"/>
  <c r="BR53" i="45"/>
  <c r="BD53" i="45"/>
  <c r="AU41" i="37"/>
  <c r="BU52" i="45"/>
  <c r="BF40" i="37" s="1"/>
  <c r="BR52" i="45"/>
  <c r="BG52" i="45"/>
  <c r="AX40" i="37" s="1"/>
  <c r="M40" i="37" s="1"/>
  <c r="BD52" i="45"/>
  <c r="BU51" i="45"/>
  <c r="BF39" i="37" s="1"/>
  <c r="BG51" i="45"/>
  <c r="AX39" i="37" s="1"/>
  <c r="BD51" i="45"/>
  <c r="BU50" i="45"/>
  <c r="BF38" i="37"/>
  <c r="BR50" i="45"/>
  <c r="BG50" i="45"/>
  <c r="AX38" i="37"/>
  <c r="BD50" i="45"/>
  <c r="BU49" i="45"/>
  <c r="BF37" i="37"/>
  <c r="BR49" i="45"/>
  <c r="BG49" i="45"/>
  <c r="AX37" i="37" s="1"/>
  <c r="BD49" i="45"/>
  <c r="BU48" i="45"/>
  <c r="BF36" i="37" s="1"/>
  <c r="BR48" i="45"/>
  <c r="BG48" i="45"/>
  <c r="AX36" i="37" s="1"/>
  <c r="BD48" i="45"/>
  <c r="BU47" i="45"/>
  <c r="BF35" i="37" s="1"/>
  <c r="BR47" i="45"/>
  <c r="BG47" i="45"/>
  <c r="AX35" i="37" s="1"/>
  <c r="BD47" i="45"/>
  <c r="AU35" i="37"/>
  <c r="BU46" i="45"/>
  <c r="BF34" i="37" s="1"/>
  <c r="BR46" i="45"/>
  <c r="BG46" i="45"/>
  <c r="AX34" i="37" s="1"/>
  <c r="BD46" i="45"/>
  <c r="BU45" i="45"/>
  <c r="BF33" i="37" s="1"/>
  <c r="BR45" i="45"/>
  <c r="BG45" i="45"/>
  <c r="AX33" i="37" s="1"/>
  <c r="BD45" i="45"/>
  <c r="AU33" i="37"/>
  <c r="BU44" i="45"/>
  <c r="BF32" i="37" s="1"/>
  <c r="BR44" i="45"/>
  <c r="BG44" i="45"/>
  <c r="AX32" i="37" s="1"/>
  <c r="BD44" i="45"/>
  <c r="BU43" i="45"/>
  <c r="BF31" i="37" s="1"/>
  <c r="BR43" i="45"/>
  <c r="BG43" i="45"/>
  <c r="AX31" i="37" s="1"/>
  <c r="BD43" i="45"/>
  <c r="BU42" i="45"/>
  <c r="BF30" i="37" s="1"/>
  <c r="BR42" i="45"/>
  <c r="BG42" i="45"/>
  <c r="AX30" i="37" s="1"/>
  <c r="BD42" i="45"/>
  <c r="BU41" i="45"/>
  <c r="BF29" i="37"/>
  <c r="BR41" i="45"/>
  <c r="BG41" i="45"/>
  <c r="AX29" i="37" s="1"/>
  <c r="BD41" i="45"/>
  <c r="BU40" i="45"/>
  <c r="BF28" i="37"/>
  <c r="BR40" i="45"/>
  <c r="BG40" i="45"/>
  <c r="AX28" i="37" s="1"/>
  <c r="BD40" i="45"/>
  <c r="BU39" i="45"/>
  <c r="BF27" i="37" s="1"/>
  <c r="BR39" i="45"/>
  <c r="BG39" i="45"/>
  <c r="AX27" i="37" s="1"/>
  <c r="BD39" i="45"/>
  <c r="BU38" i="45"/>
  <c r="BF26" i="37" s="1"/>
  <c r="BR38" i="45"/>
  <c r="BG38" i="45"/>
  <c r="AX26" i="37" s="1"/>
  <c r="BD38" i="45"/>
  <c r="BU37" i="45"/>
  <c r="BF25" i="37"/>
  <c r="BR37" i="45"/>
  <c r="BG37" i="45"/>
  <c r="AX25" i="37" s="1"/>
  <c r="BD37" i="45"/>
  <c r="BU36" i="45"/>
  <c r="BF24" i="37" s="1"/>
  <c r="BR36" i="45"/>
  <c r="BG36" i="45"/>
  <c r="AX24" i="37" s="1"/>
  <c r="BD36" i="45"/>
  <c r="BU35" i="45"/>
  <c r="BF23" i="37" s="1"/>
  <c r="BR35" i="45"/>
  <c r="BG35" i="45"/>
  <c r="AX23" i="37" s="1"/>
  <c r="BD35" i="45"/>
  <c r="BU34" i="45"/>
  <c r="BF22" i="37" s="1"/>
  <c r="BR34" i="45"/>
  <c r="BG34" i="45"/>
  <c r="AX22" i="37" s="1"/>
  <c r="BD34" i="45"/>
  <c r="BU33" i="45"/>
  <c r="BF21" i="37"/>
  <c r="BR33" i="45"/>
  <c r="BG33" i="45"/>
  <c r="AX21" i="37" s="1"/>
  <c r="BD33" i="45"/>
  <c r="BR32" i="45"/>
  <c r="BC20" i="37"/>
  <c r="BG32" i="45"/>
  <c r="AX20" i="37"/>
  <c r="BU31" i="45"/>
  <c r="BF19" i="37" s="1"/>
  <c r="BR31" i="45"/>
  <c r="BG31" i="45"/>
  <c r="AX19" i="37" s="1"/>
  <c r="BD31" i="45"/>
  <c r="BU30" i="45"/>
  <c r="BF18" i="37" s="1"/>
  <c r="BR30" i="45"/>
  <c r="BG30" i="45"/>
  <c r="AX18" i="37" s="1"/>
  <c r="BD30" i="45"/>
  <c r="AU18" i="37"/>
  <c r="BU29" i="45"/>
  <c r="BF17" i="37" s="1"/>
  <c r="BR29" i="45"/>
  <c r="BG29" i="45"/>
  <c r="AX17" i="37"/>
  <c r="BD29" i="45"/>
  <c r="AU17" i="37"/>
  <c r="BU28" i="45"/>
  <c r="BF16" i="37"/>
  <c r="BR28" i="45"/>
  <c r="BG28" i="45"/>
  <c r="AX16" i="37" s="1"/>
  <c r="BD28" i="45"/>
  <c r="AU16" i="37"/>
  <c r="BU27" i="45"/>
  <c r="BF15" i="37" s="1"/>
  <c r="BR27" i="45"/>
  <c r="BG27" i="45"/>
  <c r="AX15" i="37"/>
  <c r="BD27" i="45"/>
  <c r="AU15" i="37"/>
  <c r="BU26" i="45"/>
  <c r="BF14" i="37" s="1"/>
  <c r="BR26" i="45"/>
  <c r="BG26" i="45"/>
  <c r="AX14" i="37" s="1"/>
  <c r="BD26" i="45"/>
  <c r="BU25" i="45"/>
  <c r="BF13" i="37"/>
  <c r="BR25" i="45"/>
  <c r="BG25" i="45"/>
  <c r="AX13" i="37" s="1"/>
  <c r="BD25" i="45"/>
  <c r="BU24" i="45"/>
  <c r="BF12" i="37"/>
  <c r="BR24" i="45"/>
  <c r="BG24" i="45"/>
  <c r="AX12" i="37"/>
  <c r="BD24" i="45"/>
  <c r="BU23" i="45"/>
  <c r="BF11" i="37" s="1"/>
  <c r="BR23" i="45"/>
  <c r="BG23" i="45"/>
  <c r="AX11" i="37" s="1"/>
  <c r="BD23" i="45"/>
  <c r="BU22" i="45"/>
  <c r="BF10" i="37" s="1"/>
  <c r="BR22" i="45"/>
  <c r="BG22" i="45"/>
  <c r="AX10" i="37" s="1"/>
  <c r="BD22" i="45"/>
  <c r="BU21" i="45"/>
  <c r="BF9" i="37"/>
  <c r="BR21" i="45"/>
  <c r="BG21" i="45"/>
  <c r="AX9" i="37" s="1"/>
  <c r="BD21" i="45"/>
  <c r="BU20" i="45"/>
  <c r="BF8" i="37" s="1"/>
  <c r="BR20" i="45"/>
  <c r="BG20" i="45"/>
  <c r="AX8" i="37"/>
  <c r="BD20" i="45"/>
  <c r="BU19" i="45"/>
  <c r="BF7" i="37" s="1"/>
  <c r="BR19" i="45"/>
  <c r="BG19" i="45"/>
  <c r="AX7" i="37" s="1"/>
  <c r="BD19" i="45"/>
  <c r="BU18" i="45"/>
  <c r="BF6" i="37" s="1"/>
  <c r="BR18" i="45"/>
  <c r="BG18" i="45"/>
  <c r="AX6" i="37" s="1"/>
  <c r="BD18" i="45"/>
  <c r="BU17" i="45"/>
  <c r="BF5" i="37"/>
  <c r="BR17" i="45"/>
  <c r="BG17" i="45"/>
  <c r="AX5" i="37" s="1"/>
  <c r="BD17" i="45"/>
  <c r="BU16" i="45"/>
  <c r="BF4" i="37"/>
  <c r="BR16" i="45"/>
  <c r="BG16" i="45"/>
  <c r="AX4" i="37"/>
  <c r="BD16" i="45"/>
  <c r="BU15" i="45"/>
  <c r="BF3" i="37" s="1"/>
  <c r="BR15" i="45"/>
  <c r="BG15" i="45"/>
  <c r="AX3" i="37" s="1"/>
  <c r="BD15" i="45"/>
  <c r="BU14" i="45"/>
  <c r="BF2" i="37"/>
  <c r="BR14" i="45"/>
  <c r="BG14" i="45"/>
  <c r="AX2" i="37"/>
  <c r="AR1" i="45"/>
  <c r="F41" i="37"/>
  <c r="F39" i="37"/>
  <c r="F22" i="37"/>
  <c r="F4" i="37"/>
  <c r="F7" i="37"/>
  <c r="F19" i="37"/>
  <c r="F36" i="37"/>
  <c r="F32" i="37"/>
  <c r="F6" i="37"/>
  <c r="F33" i="37"/>
  <c r="F21" i="37"/>
  <c r="F40" i="37"/>
  <c r="F26" i="37"/>
  <c r="F16" i="37"/>
  <c r="F8" i="37"/>
  <c r="F27" i="37"/>
  <c r="F24" i="37"/>
  <c r="F31" i="37"/>
  <c r="F9" i="37"/>
  <c r="F20" i="37"/>
  <c r="F23" i="37"/>
  <c r="F30" i="37"/>
  <c r="F25" i="37"/>
  <c r="F5" i="37"/>
  <c r="F18" i="37"/>
  <c r="F13" i="37"/>
  <c r="F10" i="37"/>
  <c r="F28" i="37"/>
  <c r="F35" i="37"/>
  <c r="F3" i="37"/>
  <c r="F11" i="37"/>
  <c r="F37" i="37"/>
  <c r="F12" i="37"/>
  <c r="F38" i="37"/>
  <c r="F29" i="37"/>
  <c r="F34" i="37"/>
  <c r="F15" i="37"/>
  <c r="F2" i="37"/>
  <c r="F14" i="37"/>
  <c r="BR51" i="45"/>
  <c r="BG53" i="45"/>
  <c r="AX41" i="37" s="1"/>
  <c r="BU53" i="45"/>
  <c r="BF41" i="37" s="1"/>
  <c r="BD32" i="45"/>
  <c r="AU20" i="37"/>
  <c r="BU32" i="45"/>
  <c r="BF20" i="37" s="1"/>
  <c r="Q7" i="37" l="1"/>
  <c r="R7" i="37" s="1"/>
  <c r="H4" i="37"/>
  <c r="Q4" i="37" s="1"/>
  <c r="R4" i="37" s="1"/>
  <c r="M2" i="37"/>
  <c r="AB7" i="45"/>
  <c r="K2" i="37"/>
  <c r="Q5" i="37"/>
  <c r="R5" i="37" s="1"/>
  <c r="H33" i="37"/>
  <c r="G4" i="37"/>
  <c r="AB6" i="45"/>
  <c r="AI6" i="45" s="1"/>
  <c r="H41" i="37"/>
  <c r="H12" i="37"/>
  <c r="G40" i="37"/>
  <c r="M35" i="37"/>
  <c r="G12" i="37"/>
  <c r="K15" i="37"/>
  <c r="H20" i="37"/>
  <c r="I28" i="37"/>
  <c r="G20" i="37"/>
  <c r="M41" i="37"/>
  <c r="K5" i="37"/>
  <c r="H28" i="37"/>
  <c r="K4" i="37"/>
  <c r="K9" i="37"/>
  <c r="H32" i="37"/>
  <c r="O19" i="37"/>
  <c r="AB9" i="45"/>
  <c r="AI9" i="45" s="1"/>
  <c r="K13" i="37"/>
  <c r="AB8" i="45"/>
  <c r="AI8" i="45" s="1"/>
  <c r="H7" i="37"/>
  <c r="M10" i="37"/>
  <c r="AM22" i="37"/>
  <c r="K22" i="37" s="1"/>
  <c r="I23" i="37"/>
  <c r="M9" i="37"/>
  <c r="O40" i="37"/>
  <c r="G7" i="37"/>
  <c r="O3" i="37"/>
  <c r="O26" i="37"/>
  <c r="O37" i="37"/>
  <c r="H15" i="37"/>
  <c r="K20" i="37"/>
  <c r="M38" i="37"/>
  <c r="O32" i="37"/>
  <c r="M16" i="37"/>
  <c r="AI7" i="45"/>
  <c r="G15" i="37"/>
  <c r="K33" i="37"/>
  <c r="K30" i="37"/>
  <c r="O11" i="37"/>
  <c r="H23" i="37"/>
  <c r="K37" i="37"/>
  <c r="O20" i="37"/>
  <c r="O34" i="37"/>
  <c r="M11" i="37"/>
  <c r="M23" i="37"/>
  <c r="M4" i="37"/>
  <c r="O9" i="37"/>
  <c r="K41" i="37"/>
  <c r="K26" i="37"/>
  <c r="H6" i="37"/>
  <c r="Q6" i="37" s="1"/>
  <c r="R6" i="37" s="1"/>
  <c r="G34" i="37"/>
  <c r="K31" i="37"/>
  <c r="K27" i="37"/>
  <c r="M6" i="37"/>
  <c r="M25" i="37"/>
  <c r="M30" i="37"/>
  <c r="O6" i="37"/>
  <c r="M29" i="37"/>
  <c r="O41" i="37"/>
  <c r="K29" i="37"/>
  <c r="M5" i="37"/>
  <c r="M26" i="37"/>
  <c r="M34" i="37"/>
  <c r="O31" i="37"/>
  <c r="O36" i="37"/>
  <c r="AH2" i="37"/>
  <c r="AI2" i="37" s="1"/>
  <c r="O17" i="37"/>
  <c r="M27" i="37"/>
  <c r="G14" i="37"/>
  <c r="K40" i="37"/>
  <c r="K39" i="37"/>
  <c r="K38" i="37"/>
  <c r="K36" i="37"/>
  <c r="K25" i="37"/>
  <c r="K7" i="37"/>
  <c r="K6" i="37"/>
  <c r="M14" i="37"/>
  <c r="M39" i="37"/>
  <c r="O8" i="37"/>
  <c r="O13" i="37"/>
  <c r="O38" i="37"/>
  <c r="O7" i="37"/>
  <c r="O24" i="37"/>
  <c r="K28" i="37"/>
  <c r="K8" i="37"/>
  <c r="H22" i="37"/>
  <c r="K3" i="37"/>
  <c r="M15" i="37"/>
  <c r="M17" i="37"/>
  <c r="M18" i="37"/>
  <c r="M19" i="37"/>
  <c r="M20" i="37"/>
  <c r="M22" i="37"/>
  <c r="M28" i="37"/>
  <c r="O14" i="37"/>
  <c r="O15" i="37"/>
  <c r="O21" i="37"/>
  <c r="G22" i="37"/>
  <c r="K17" i="37"/>
  <c r="K16" i="37"/>
  <c r="K14" i="37"/>
  <c r="M3" i="37"/>
  <c r="M32" i="37"/>
  <c r="M36" i="37"/>
  <c r="O23" i="37"/>
  <c r="O28" i="37"/>
  <c r="O39" i="37"/>
  <c r="O25" i="37"/>
  <c r="M33" i="37"/>
  <c r="K35" i="37"/>
  <c r="K19" i="37"/>
  <c r="K12" i="37"/>
  <c r="M7" i="37"/>
  <c r="M12" i="37"/>
  <c r="O29" i="37"/>
  <c r="O30" i="37"/>
  <c r="O33" i="37"/>
  <c r="K34" i="37"/>
  <c r="O22" i="37"/>
  <c r="M21" i="37"/>
  <c r="H34" i="37"/>
  <c r="K24" i="37"/>
  <c r="K21" i="37"/>
  <c r="K18" i="37"/>
  <c r="M8" i="37"/>
  <c r="O5" i="37"/>
  <c r="O16" i="37"/>
  <c r="K10" i="37"/>
  <c r="O2" i="37"/>
  <c r="O18" i="37"/>
  <c r="O10" i="37"/>
  <c r="G37" i="37"/>
  <c r="H35" i="37"/>
  <c r="I31" i="37"/>
  <c r="AM11" i="37"/>
  <c r="K11" i="37" s="1"/>
  <c r="H25" i="37"/>
  <c r="G9" i="37"/>
  <c r="O27" i="37"/>
  <c r="O35" i="37"/>
  <c r="O4" i="37"/>
  <c r="M37" i="37"/>
  <c r="M24" i="37"/>
  <c r="AU31" i="37"/>
  <c r="M31" i="37" s="1"/>
  <c r="G35" i="37"/>
  <c r="I40" i="37"/>
  <c r="K23" i="37"/>
  <c r="H2" i="37"/>
  <c r="Q2" i="37" s="1"/>
  <c r="R2" i="37" s="1"/>
  <c r="I9" i="37"/>
  <c r="K32" i="37"/>
  <c r="O12" i="37"/>
  <c r="H37" i="37"/>
  <c r="L2" i="37"/>
  <c r="G25" i="37"/>
  <c r="G2" i="37"/>
  <c r="I2" i="37"/>
  <c r="AU13" i="37"/>
  <c r="M13" i="37" s="1"/>
  <c r="AB10" i="45" l="1"/>
</calcChain>
</file>

<file path=xl/sharedStrings.xml><?xml version="1.0" encoding="utf-8"?>
<sst xmlns="http://schemas.openxmlformats.org/spreadsheetml/2006/main" count="1123" uniqueCount="866">
  <si>
    <t>数</t>
    <rPh sb="0" eb="1">
      <t>カズ</t>
    </rPh>
    <phoneticPr fontId="4"/>
  </si>
  <si>
    <t>年</t>
    <rPh sb="0" eb="1">
      <t>ネン</t>
    </rPh>
    <phoneticPr fontId="4"/>
  </si>
  <si>
    <t>氏名</t>
    <rPh sb="0" eb="2">
      <t>シメイ</t>
    </rPh>
    <phoneticPr fontId="4"/>
  </si>
  <si>
    <t>種目１</t>
    <rPh sb="0" eb="2">
      <t>シュモク</t>
    </rPh>
    <phoneticPr fontId="4"/>
  </si>
  <si>
    <t>種目２</t>
    <rPh sb="0" eb="2">
      <t>シュモク</t>
    </rPh>
    <phoneticPr fontId="4"/>
  </si>
  <si>
    <t>性</t>
    <rPh sb="0" eb="1">
      <t>セイ</t>
    </rPh>
    <phoneticPr fontId="4"/>
  </si>
  <si>
    <t>誕生年</t>
    <rPh sb="0" eb="2">
      <t>タンジョウ</t>
    </rPh>
    <rPh sb="2" eb="3">
      <t>ネン</t>
    </rPh>
    <phoneticPr fontId="4"/>
  </si>
  <si>
    <t>女</t>
    <rPh sb="0" eb="1">
      <t>オンナ</t>
    </rPh>
    <phoneticPr fontId="4"/>
  </si>
  <si>
    <t>一般</t>
    <rPh sb="0" eb="2">
      <t>イッパン</t>
    </rPh>
    <phoneticPr fontId="4"/>
  </si>
  <si>
    <t>所属陸協</t>
    <rPh sb="0" eb="2">
      <t>ショゾク</t>
    </rPh>
    <rPh sb="2" eb="4">
      <t>リクキョウ</t>
    </rPh>
    <phoneticPr fontId="4"/>
  </si>
  <si>
    <t>斜里朝日小</t>
  </si>
  <si>
    <t>遠軽白滝小</t>
  </si>
  <si>
    <t>斜里中</t>
  </si>
  <si>
    <t>清里中</t>
  </si>
  <si>
    <t>大空女満別中</t>
  </si>
  <si>
    <t>大空東藻琴中</t>
  </si>
  <si>
    <t>美幌中</t>
  </si>
  <si>
    <t>美幌北中</t>
  </si>
  <si>
    <t>遠軽中</t>
  </si>
  <si>
    <t>遠軽丸瀬布中</t>
  </si>
  <si>
    <t>遠軽白滝中</t>
  </si>
  <si>
    <t>湧別中</t>
  </si>
  <si>
    <t>興部沙留中</t>
  </si>
  <si>
    <t>雄武中</t>
  </si>
  <si>
    <t>北見南中</t>
  </si>
  <si>
    <t>北見東陵中</t>
  </si>
  <si>
    <t>北見光西中</t>
  </si>
  <si>
    <t>北見北中</t>
  </si>
  <si>
    <t>北見相内中</t>
  </si>
  <si>
    <t>北見北光中</t>
  </si>
  <si>
    <t>北見高栄中</t>
  </si>
  <si>
    <t>北見小泉中</t>
  </si>
  <si>
    <t>北見東相内中</t>
  </si>
  <si>
    <t>北見常呂中</t>
  </si>
  <si>
    <t>網走第一中</t>
  </si>
  <si>
    <t>網走第二中</t>
  </si>
  <si>
    <t>北見北斗高</t>
  </si>
  <si>
    <t>北見柏陽高</t>
  </si>
  <si>
    <t>北見緑陵高</t>
  </si>
  <si>
    <t>北見工業高</t>
  </si>
  <si>
    <t>北見商業高</t>
  </si>
  <si>
    <t>網走南ヶ丘高</t>
  </si>
  <si>
    <t>網走桂陽高</t>
  </si>
  <si>
    <t>紋別高</t>
  </si>
  <si>
    <t>美幌高</t>
  </si>
  <si>
    <t>斜里高</t>
  </si>
  <si>
    <t>留辺蘂高</t>
  </si>
  <si>
    <t>常呂高</t>
  </si>
  <si>
    <t>遠軽高</t>
  </si>
  <si>
    <t>湧別高</t>
  </si>
  <si>
    <t>滝上高</t>
  </si>
  <si>
    <t>興部高</t>
  </si>
  <si>
    <t>雄武高</t>
  </si>
  <si>
    <t>訓子府高</t>
  </si>
  <si>
    <t>女満別高</t>
  </si>
  <si>
    <t>東藻琴高</t>
  </si>
  <si>
    <t>別海AC</t>
  </si>
  <si>
    <t>道南</t>
  </si>
  <si>
    <t>小樽後志</t>
  </si>
  <si>
    <t>室蘭地方</t>
  </si>
  <si>
    <t>苫小牧地方</t>
  </si>
  <si>
    <t>道央</t>
  </si>
  <si>
    <t>空知</t>
  </si>
  <si>
    <t>道北</t>
  </si>
  <si>
    <t>釧路地方</t>
  </si>
  <si>
    <t>十勝</t>
  </si>
  <si>
    <t>団体名</t>
    <rPh sb="0" eb="3">
      <t>ダンタイメイ</t>
    </rPh>
    <phoneticPr fontId="4"/>
  </si>
  <si>
    <t>男子A</t>
    <rPh sb="0" eb="2">
      <t>ダンシ</t>
    </rPh>
    <phoneticPr fontId="4"/>
  </si>
  <si>
    <t>男子B</t>
    <rPh sb="0" eb="2">
      <t>ダンシ</t>
    </rPh>
    <phoneticPr fontId="4"/>
  </si>
  <si>
    <t>男子C</t>
    <rPh sb="0" eb="2">
      <t>ダンシ</t>
    </rPh>
    <phoneticPr fontId="4"/>
  </si>
  <si>
    <t>女子A</t>
    <rPh sb="0" eb="2">
      <t>ジョシ</t>
    </rPh>
    <phoneticPr fontId="4"/>
  </si>
  <si>
    <t>女子B</t>
    <rPh sb="0" eb="2">
      <t>ジョシ</t>
    </rPh>
    <phoneticPr fontId="4"/>
  </si>
  <si>
    <t>女子C</t>
    <rPh sb="0" eb="2">
      <t>ジョシ</t>
    </rPh>
    <phoneticPr fontId="4"/>
  </si>
  <si>
    <t>ﾌﾘｶﾞﾅ</t>
    <phoneticPr fontId="4"/>
  </si>
  <si>
    <t>男</t>
    <rPh sb="0" eb="1">
      <t>オトコ</t>
    </rPh>
    <phoneticPr fontId="4"/>
  </si>
  <si>
    <t>幼児</t>
    <rPh sb="0" eb="2">
      <t>ヨウジ</t>
    </rPh>
    <phoneticPr fontId="4"/>
  </si>
  <si>
    <t>中1</t>
    <rPh sb="0" eb="1">
      <t>チュウ</t>
    </rPh>
    <phoneticPr fontId="4"/>
  </si>
  <si>
    <t>中2</t>
    <rPh sb="0" eb="1">
      <t>チュウ</t>
    </rPh>
    <phoneticPr fontId="4"/>
  </si>
  <si>
    <t>中3</t>
    <rPh sb="0" eb="1">
      <t>チュウ</t>
    </rPh>
    <phoneticPr fontId="4"/>
  </si>
  <si>
    <t>高1</t>
    <rPh sb="0" eb="1">
      <t>コウ</t>
    </rPh>
    <phoneticPr fontId="4"/>
  </si>
  <si>
    <t>高2</t>
    <rPh sb="0" eb="1">
      <t>コウ</t>
    </rPh>
    <phoneticPr fontId="4"/>
  </si>
  <si>
    <t>高3</t>
    <rPh sb="0" eb="1">
      <t>コウ</t>
    </rPh>
    <phoneticPr fontId="4"/>
  </si>
  <si>
    <t>リレー</t>
    <phoneticPr fontId="4"/>
  </si>
  <si>
    <t>小1</t>
    <rPh sb="0" eb="1">
      <t>ショウ</t>
    </rPh>
    <phoneticPr fontId="4"/>
  </si>
  <si>
    <t>小2</t>
    <rPh sb="0" eb="1">
      <t>ショウ</t>
    </rPh>
    <phoneticPr fontId="4"/>
  </si>
  <si>
    <t>小3</t>
    <rPh sb="0" eb="1">
      <t>ショウ</t>
    </rPh>
    <phoneticPr fontId="4"/>
  </si>
  <si>
    <t>小6</t>
    <rPh sb="0" eb="1">
      <t>ショウ</t>
    </rPh>
    <phoneticPr fontId="4"/>
  </si>
  <si>
    <t>小5</t>
    <rPh sb="0" eb="1">
      <t>ショウ</t>
    </rPh>
    <phoneticPr fontId="4"/>
  </si>
  <si>
    <t>小4</t>
    <rPh sb="0" eb="1">
      <t>ショウ</t>
    </rPh>
    <phoneticPr fontId="4"/>
  </si>
  <si>
    <t>技術総務</t>
    <rPh sb="0" eb="1">
      <t>ワザ</t>
    </rPh>
    <rPh sb="1" eb="2">
      <t>ジュツ</t>
    </rPh>
    <rPh sb="2" eb="3">
      <t>フサ</t>
    </rPh>
    <rPh sb="3" eb="4">
      <t>ツトム</t>
    </rPh>
    <phoneticPr fontId="4"/>
  </si>
  <si>
    <t>競技者係</t>
    <rPh sb="0" eb="1">
      <t>セリ</t>
    </rPh>
    <rPh sb="1" eb="2">
      <t>ワザ</t>
    </rPh>
    <rPh sb="2" eb="3">
      <t>シャ</t>
    </rPh>
    <rPh sb="3" eb="4">
      <t>カカリ</t>
    </rPh>
    <phoneticPr fontId="4"/>
  </si>
  <si>
    <t>出発係</t>
    <rPh sb="0" eb="1">
      <t>デ</t>
    </rPh>
    <rPh sb="1" eb="2">
      <t>ハツ</t>
    </rPh>
    <rPh sb="2" eb="3">
      <t>カカリ</t>
    </rPh>
    <phoneticPr fontId="4"/>
  </si>
  <si>
    <t>役員係</t>
    <rPh sb="0" eb="1">
      <t>エキ</t>
    </rPh>
    <rPh sb="1" eb="2">
      <t>イン</t>
    </rPh>
    <rPh sb="2" eb="3">
      <t>カカリ</t>
    </rPh>
    <phoneticPr fontId="4"/>
  </si>
  <si>
    <t>監察員</t>
    <rPh sb="0" eb="1">
      <t>ラン</t>
    </rPh>
    <rPh sb="1" eb="2">
      <t>サツ</t>
    </rPh>
    <rPh sb="2" eb="3">
      <t>イン</t>
    </rPh>
    <phoneticPr fontId="4"/>
  </si>
  <si>
    <t>表彰係</t>
    <rPh sb="0" eb="1">
      <t>オモテ</t>
    </rPh>
    <rPh sb="1" eb="2">
      <t>アキラ</t>
    </rPh>
    <rPh sb="2" eb="3">
      <t>カカリ</t>
    </rPh>
    <phoneticPr fontId="4"/>
  </si>
  <si>
    <t>性</t>
    <rPh sb="0" eb="1">
      <t>セイ</t>
    </rPh>
    <phoneticPr fontId="3"/>
  </si>
  <si>
    <t>NC</t>
  </si>
  <si>
    <t>氏名</t>
    <rPh sb="0" eb="2">
      <t>シメイ</t>
    </rPh>
    <phoneticPr fontId="3"/>
  </si>
  <si>
    <t>年</t>
    <rPh sb="0" eb="1">
      <t>ネン</t>
    </rPh>
    <phoneticPr fontId="3"/>
  </si>
  <si>
    <t>ベスト</t>
  </si>
  <si>
    <t>4R</t>
  </si>
  <si>
    <t>16R</t>
  </si>
  <si>
    <t>数</t>
    <phoneticPr fontId="4"/>
  </si>
  <si>
    <t>網走第三中</t>
  </si>
  <si>
    <t>網走第四中</t>
  </si>
  <si>
    <t>生年</t>
    <rPh sb="0" eb="2">
      <t>セイネンネン</t>
    </rPh>
    <phoneticPr fontId="4"/>
  </si>
  <si>
    <t>大会名</t>
    <rPh sb="0" eb="2">
      <t>タイカイ</t>
    </rPh>
    <rPh sb="2" eb="3">
      <t>メイ</t>
    </rPh>
    <phoneticPr fontId="4"/>
  </si>
  <si>
    <t>オホーツク陸協　記録会第３戦</t>
    <rPh sb="5" eb="7">
      <t>リクキョウ</t>
    </rPh>
    <rPh sb="8" eb="10">
      <t>キロク</t>
    </rPh>
    <rPh sb="10" eb="11">
      <t>カイ</t>
    </rPh>
    <rPh sb="11" eb="12">
      <t>ダイ</t>
    </rPh>
    <rPh sb="13" eb="14">
      <t>セン</t>
    </rPh>
    <phoneticPr fontId="4"/>
  </si>
  <si>
    <t>オホーツク陸協　記録会第４戦</t>
    <rPh sb="5" eb="7">
      <t>リクキョウ</t>
    </rPh>
    <rPh sb="8" eb="10">
      <t>キロク</t>
    </rPh>
    <rPh sb="10" eb="11">
      <t>カイ</t>
    </rPh>
    <rPh sb="11" eb="12">
      <t>ダイ</t>
    </rPh>
    <rPh sb="13" eb="14">
      <t>セン</t>
    </rPh>
    <phoneticPr fontId="4"/>
  </si>
  <si>
    <t>〆切</t>
    <rPh sb="0" eb="2">
      <t>シメキリ</t>
    </rPh>
    <phoneticPr fontId="4"/>
  </si>
  <si>
    <t>出場団体名</t>
    <rPh sb="0" eb="2">
      <t>シュツジョウ</t>
    </rPh>
    <rPh sb="2" eb="4">
      <t>ダンタイ</t>
    </rPh>
    <rPh sb="4" eb="5">
      <t>メイ</t>
    </rPh>
    <phoneticPr fontId="4"/>
  </si>
  <si>
    <t>責任者</t>
    <rPh sb="0" eb="3">
      <t>セキニンシャ</t>
    </rPh>
    <phoneticPr fontId="4"/>
  </si>
  <si>
    <t>審判員氏名</t>
    <rPh sb="0" eb="3">
      <t>シンパンイン</t>
    </rPh>
    <rPh sb="3" eb="5">
      <t>シメイ</t>
    </rPh>
    <phoneticPr fontId="4"/>
  </si>
  <si>
    <t>希望役職①</t>
    <rPh sb="0" eb="2">
      <t>キボウ</t>
    </rPh>
    <rPh sb="2" eb="4">
      <t>ヤクショク</t>
    </rPh>
    <phoneticPr fontId="4"/>
  </si>
  <si>
    <t>希望役職②</t>
    <rPh sb="0" eb="2">
      <t>キボウ</t>
    </rPh>
    <rPh sb="2" eb="4">
      <t>ヤクショク</t>
    </rPh>
    <phoneticPr fontId="4"/>
  </si>
  <si>
    <t>400mRベスト記録</t>
    <rPh sb="8" eb="10">
      <t>キロク</t>
    </rPh>
    <phoneticPr fontId="4"/>
  </si>
  <si>
    <t>役員希望</t>
    <rPh sb="0" eb="2">
      <t>ヤクイン</t>
    </rPh>
    <rPh sb="2" eb="4">
      <t>キボウ</t>
    </rPh>
    <phoneticPr fontId="4"/>
  </si>
  <si>
    <t>分</t>
    <rPh sb="0" eb="1">
      <t>フン</t>
    </rPh>
    <phoneticPr fontId="4"/>
  </si>
  <si>
    <t>秒</t>
    <rPh sb="0" eb="1">
      <t>ビョウ</t>
    </rPh>
    <phoneticPr fontId="4"/>
  </si>
  <si>
    <t>性別</t>
    <rPh sb="0" eb="2">
      <t>セイベツ</t>
    </rPh>
    <phoneticPr fontId="4"/>
  </si>
  <si>
    <t>生年</t>
    <rPh sb="0" eb="2">
      <t>セイネン</t>
    </rPh>
    <phoneticPr fontId="4"/>
  </si>
  <si>
    <t>陸協</t>
    <rPh sb="0" eb="2">
      <t>リクキョウ</t>
    </rPh>
    <phoneticPr fontId="4"/>
  </si>
  <si>
    <t>小学生陸上競技記録会ｵﾎｰﾂｸ会場</t>
    <rPh sb="0" eb="3">
      <t>ショウガクセイ</t>
    </rPh>
    <rPh sb="3" eb="5">
      <t>リクジョウ</t>
    </rPh>
    <rPh sb="5" eb="7">
      <t>キョウギ</t>
    </rPh>
    <rPh sb="7" eb="9">
      <t>キロク</t>
    </rPh>
    <rPh sb="9" eb="10">
      <t>カイ</t>
    </rPh>
    <rPh sb="15" eb="17">
      <t>カイジョウ</t>
    </rPh>
    <phoneticPr fontId="4"/>
  </si>
  <si>
    <t>小学</t>
    <rPh sb="0" eb="2">
      <t>ショウガク</t>
    </rPh>
    <phoneticPr fontId="4"/>
  </si>
  <si>
    <t>中学</t>
    <rPh sb="0" eb="2">
      <t>チュウガク</t>
    </rPh>
    <phoneticPr fontId="4"/>
  </si>
  <si>
    <t>高校</t>
    <rPh sb="0" eb="1">
      <t>コウ</t>
    </rPh>
    <rPh sb="1" eb="2">
      <t>コウ</t>
    </rPh>
    <phoneticPr fontId="4"/>
  </si>
  <si>
    <t>種別</t>
    <rPh sb="0" eb="2">
      <t>シュベツ</t>
    </rPh>
    <phoneticPr fontId="4"/>
  </si>
  <si>
    <t>1種目</t>
    <rPh sb="1" eb="3">
      <t>シュモク</t>
    </rPh>
    <phoneticPr fontId="4"/>
  </si>
  <si>
    <t>2種目</t>
    <rPh sb="1" eb="3">
      <t>シュモク</t>
    </rPh>
    <phoneticPr fontId="4"/>
  </si>
  <si>
    <t>参加料</t>
    <rPh sb="0" eb="3">
      <t>サンカリョウ</t>
    </rPh>
    <phoneticPr fontId="4"/>
  </si>
  <si>
    <t>小計</t>
    <rPh sb="0" eb="2">
      <t>ショウケイ</t>
    </rPh>
    <phoneticPr fontId="4"/>
  </si>
  <si>
    <t>合計</t>
    <rPh sb="0" eb="2">
      <t>ゴウケイ</t>
    </rPh>
    <phoneticPr fontId="4"/>
  </si>
  <si>
    <t>団体名</t>
    <rPh sb="0" eb="2">
      <t>ダンタイ</t>
    </rPh>
    <rPh sb="2" eb="3">
      <t>メイ</t>
    </rPh>
    <phoneticPr fontId="4"/>
  </si>
  <si>
    <t>内訳</t>
    <rPh sb="0" eb="2">
      <t>ウチワケ</t>
    </rPh>
    <phoneticPr fontId="4"/>
  </si>
  <si>
    <t>種目1ベスト</t>
    <rPh sb="0" eb="2">
      <t>シュモク</t>
    </rPh>
    <phoneticPr fontId="4"/>
  </si>
  <si>
    <t>種目2ベスト</t>
    <rPh sb="0" eb="2">
      <t>シュモク</t>
    </rPh>
    <phoneticPr fontId="4"/>
  </si>
  <si>
    <t>種目3ベスト</t>
    <rPh sb="0" eb="2">
      <t>シュモク</t>
    </rPh>
    <phoneticPr fontId="4"/>
  </si>
  <si>
    <t>何かあれば、下記の欄にご記入ください！</t>
    <rPh sb="0" eb="1">
      <t>ナニ</t>
    </rPh>
    <rPh sb="6" eb="8">
      <t>カキ</t>
    </rPh>
    <rPh sb="9" eb="10">
      <t>ラン</t>
    </rPh>
    <rPh sb="12" eb="14">
      <t>キニュウ</t>
    </rPh>
    <phoneticPr fontId="4"/>
  </si>
  <si>
    <t>.</t>
    <phoneticPr fontId="4"/>
  </si>
  <si>
    <t>m</t>
    <phoneticPr fontId="4"/>
  </si>
  <si>
    <t>高校</t>
    <rPh sb="0" eb="2">
      <t>コウコウ</t>
    </rPh>
    <phoneticPr fontId="4"/>
  </si>
  <si>
    <t>中学リレー</t>
    <rPh sb="0" eb="2">
      <t>チュウガク</t>
    </rPh>
    <phoneticPr fontId="4"/>
  </si>
  <si>
    <t>高校リレー</t>
    <rPh sb="0" eb="2">
      <t>コウコウ</t>
    </rPh>
    <phoneticPr fontId="4"/>
  </si>
  <si>
    <t>一般リレー</t>
    <rPh sb="0" eb="2">
      <t>イッパン</t>
    </rPh>
    <phoneticPr fontId="4"/>
  </si>
  <si>
    <t>小学男</t>
    <rPh sb="0" eb="2">
      <t>ショウガク</t>
    </rPh>
    <rPh sb="2" eb="3">
      <t>オトコ</t>
    </rPh>
    <phoneticPr fontId="4"/>
  </si>
  <si>
    <t>高校男</t>
    <rPh sb="0" eb="2">
      <t>コウコウ</t>
    </rPh>
    <rPh sb="2" eb="3">
      <t>オトコ</t>
    </rPh>
    <phoneticPr fontId="4"/>
  </si>
  <si>
    <t>高校女</t>
    <rPh sb="0" eb="2">
      <t>コウコウ</t>
    </rPh>
    <rPh sb="2" eb="3">
      <t>オンナ</t>
    </rPh>
    <phoneticPr fontId="4"/>
  </si>
  <si>
    <t>一般男</t>
    <rPh sb="0" eb="2">
      <t>イッパン</t>
    </rPh>
    <rPh sb="2" eb="3">
      <t>オトコ</t>
    </rPh>
    <phoneticPr fontId="4"/>
  </si>
  <si>
    <t>一般女</t>
    <rPh sb="0" eb="2">
      <t>イッパン</t>
    </rPh>
    <rPh sb="2" eb="3">
      <t>オンナ</t>
    </rPh>
    <phoneticPr fontId="4"/>
  </si>
  <si>
    <t>小学女</t>
    <rPh sb="0" eb="2">
      <t>ショウガク</t>
    </rPh>
    <rPh sb="2" eb="3">
      <t>オンナ</t>
    </rPh>
    <phoneticPr fontId="4"/>
  </si>
  <si>
    <t>中学男</t>
    <rPh sb="0" eb="2">
      <t>チュウガク</t>
    </rPh>
    <rPh sb="2" eb="3">
      <t>オトコ</t>
    </rPh>
    <phoneticPr fontId="4"/>
  </si>
  <si>
    <t>中学女</t>
    <rPh sb="0" eb="2">
      <t>チュウガク</t>
    </rPh>
    <rPh sb="2" eb="3">
      <t>オンナ</t>
    </rPh>
    <phoneticPr fontId="4"/>
  </si>
  <si>
    <t>小学リレー</t>
    <rPh sb="0" eb="2">
      <t>ショウガク</t>
    </rPh>
    <phoneticPr fontId="4"/>
  </si>
  <si>
    <t>400mR</t>
    <phoneticPr fontId="4"/>
  </si>
  <si>
    <t>1600mR</t>
    <phoneticPr fontId="4"/>
  </si>
  <si>
    <t>遠軽陸上ｸﾗﾌﾞ</t>
  </si>
  <si>
    <t>北光幼稚園こどもOB</t>
  </si>
  <si>
    <t>ｵﾎｰﾂｸAC</t>
  </si>
  <si>
    <t>美幌RC</t>
  </si>
  <si>
    <t>ｵﾎｰﾂｸSS</t>
  </si>
  <si>
    <t>ｵﾎｰﾂｸACｼﾞｭﾆｱ</t>
  </si>
  <si>
    <t>くるみ幼稚園</t>
  </si>
  <si>
    <t>北見ﾏﾘｱ幼稚園</t>
  </si>
  <si>
    <t>訓子府小</t>
  </si>
  <si>
    <t>北見三輪小</t>
  </si>
  <si>
    <t>北見小泉小</t>
  </si>
  <si>
    <t>北見常呂小</t>
  </si>
  <si>
    <t>北見西小</t>
  </si>
  <si>
    <t>北見川沿小</t>
  </si>
  <si>
    <t>北見東小</t>
  </si>
  <si>
    <t>北見美山小</t>
  </si>
  <si>
    <t>北見北光小</t>
  </si>
  <si>
    <t>北見北小</t>
  </si>
  <si>
    <t>北見留辺蘂小</t>
  </si>
  <si>
    <t>網走中央小</t>
  </si>
  <si>
    <t>網走東小</t>
  </si>
  <si>
    <t>網走白鳥台小</t>
  </si>
  <si>
    <t>紋別潮見小</t>
  </si>
  <si>
    <t>遠軽陸上少年団</t>
  </si>
  <si>
    <t>訓子府陸上少年団</t>
  </si>
  <si>
    <t>常呂陸上少年団</t>
  </si>
  <si>
    <t>清里陸上少年団</t>
  </si>
  <si>
    <t>美幌XC少年団</t>
  </si>
  <si>
    <t>網走陸上少年団</t>
  </si>
  <si>
    <t>紋別潮見中</t>
  </si>
  <si>
    <t>紋別中</t>
  </si>
  <si>
    <t>紋別上渚滑中</t>
  </si>
  <si>
    <t>小清水中</t>
  </si>
  <si>
    <t>北見藤女子高</t>
  </si>
  <si>
    <t>弘前大</t>
  </si>
  <si>
    <t>大会名の設定</t>
    <rPh sb="0" eb="2">
      <t>タイカイ</t>
    </rPh>
    <rPh sb="2" eb="3">
      <t>メイ</t>
    </rPh>
    <rPh sb="4" eb="6">
      <t>セッテイ</t>
    </rPh>
    <phoneticPr fontId="4"/>
  </si>
  <si>
    <t>オホーツク陸上競技選手権大会</t>
    <rPh sb="5" eb="7">
      <t>リクジョウ</t>
    </rPh>
    <rPh sb="7" eb="9">
      <t>キョウギ</t>
    </rPh>
    <rPh sb="9" eb="12">
      <t>センシュケン</t>
    </rPh>
    <rPh sb="12" eb="14">
      <t>タイカイ</t>
    </rPh>
    <phoneticPr fontId="4"/>
  </si>
  <si>
    <t>一任</t>
    <rPh sb="0" eb="2">
      <t>イチニン</t>
    </rPh>
    <phoneticPr fontId="4"/>
  </si>
  <si>
    <t>申込〆切</t>
    <rPh sb="0" eb="2">
      <t>モウシコミ</t>
    </rPh>
    <rPh sb="2" eb="4">
      <t>シメキリ</t>
    </rPh>
    <phoneticPr fontId="4"/>
  </si>
  <si>
    <t>月</t>
    <rPh sb="0" eb="1">
      <t>ガツ</t>
    </rPh>
    <phoneticPr fontId="4"/>
  </si>
  <si>
    <t>日</t>
    <rPh sb="0" eb="1">
      <t>ヒ</t>
    </rPh>
    <phoneticPr fontId="4"/>
  </si>
  <si>
    <t>（</t>
    <phoneticPr fontId="4"/>
  </si>
  <si>
    <t>）</t>
    <phoneticPr fontId="4"/>
  </si>
  <si>
    <t>：</t>
    <phoneticPr fontId="4"/>
  </si>
  <si>
    <t>オホーツク</t>
  </si>
  <si>
    <t>種目３</t>
    <rPh sb="0" eb="2">
      <t>シュモク</t>
    </rPh>
    <phoneticPr fontId="4"/>
  </si>
  <si>
    <t>3種目</t>
    <rPh sb="1" eb="3">
      <t>シュモク</t>
    </rPh>
    <phoneticPr fontId="4"/>
  </si>
  <si>
    <t>400R</t>
    <phoneticPr fontId="4"/>
  </si>
  <si>
    <t>ｵﾎｰﾂｸｷｯｽﾞ</t>
  </si>
  <si>
    <t>富良野緑峰高</t>
  </si>
  <si>
    <t>オホーツク小学生陸上競技記録会</t>
    <rPh sb="5" eb="8">
      <t>ショウガクセイ</t>
    </rPh>
    <rPh sb="8" eb="10">
      <t>リクジョウ</t>
    </rPh>
    <rPh sb="10" eb="12">
      <t>キョウギ</t>
    </rPh>
    <rPh sb="12" eb="14">
      <t>キロク</t>
    </rPh>
    <rPh sb="14" eb="15">
      <t>カイ</t>
    </rPh>
    <phoneticPr fontId="4"/>
  </si>
  <si>
    <t>月</t>
    <rPh sb="0" eb="1">
      <t>ゲツ</t>
    </rPh>
    <phoneticPr fontId="4"/>
  </si>
  <si>
    <t>火</t>
  </si>
  <si>
    <t>水</t>
  </si>
  <si>
    <t>木</t>
  </si>
  <si>
    <t>金</t>
  </si>
  <si>
    <t>土</t>
  </si>
  <si>
    <t>日</t>
  </si>
  <si>
    <t>幼児1種目</t>
    <rPh sb="0" eb="2">
      <t>ヨウジ</t>
    </rPh>
    <rPh sb="3" eb="5">
      <t>シュモク</t>
    </rPh>
    <phoneticPr fontId="4"/>
  </si>
  <si>
    <t>幼児2種目</t>
    <rPh sb="0" eb="2">
      <t>ヨウジ</t>
    </rPh>
    <rPh sb="3" eb="5">
      <t>シュモク</t>
    </rPh>
    <phoneticPr fontId="4"/>
  </si>
  <si>
    <t>幼児3種目</t>
    <rPh sb="0" eb="2">
      <t>ヨウジ</t>
    </rPh>
    <rPh sb="3" eb="5">
      <t>シュモク</t>
    </rPh>
    <phoneticPr fontId="4"/>
  </si>
  <si>
    <t>小学1種目</t>
    <rPh sb="0" eb="2">
      <t>ショウガク</t>
    </rPh>
    <rPh sb="3" eb="5">
      <t>シュモク</t>
    </rPh>
    <phoneticPr fontId="4"/>
  </si>
  <si>
    <t>小学2種目</t>
    <rPh sb="0" eb="2">
      <t>ショウガク</t>
    </rPh>
    <rPh sb="3" eb="5">
      <t>シュモク</t>
    </rPh>
    <phoneticPr fontId="4"/>
  </si>
  <si>
    <t>小学3種目</t>
    <rPh sb="0" eb="2">
      <t>ショウガク</t>
    </rPh>
    <rPh sb="3" eb="5">
      <t>シュモク</t>
    </rPh>
    <phoneticPr fontId="4"/>
  </si>
  <si>
    <t>中学1種目</t>
    <rPh sb="0" eb="2">
      <t>チュウガク</t>
    </rPh>
    <rPh sb="3" eb="5">
      <t>シュモク</t>
    </rPh>
    <phoneticPr fontId="4"/>
  </si>
  <si>
    <t>中学2種目</t>
    <rPh sb="0" eb="2">
      <t>チュウガク</t>
    </rPh>
    <rPh sb="3" eb="5">
      <t>シュモク</t>
    </rPh>
    <phoneticPr fontId="4"/>
  </si>
  <si>
    <t>中学3種目</t>
    <rPh sb="0" eb="2">
      <t>チュウガク</t>
    </rPh>
    <rPh sb="3" eb="5">
      <t>シュモク</t>
    </rPh>
    <phoneticPr fontId="4"/>
  </si>
  <si>
    <t>高校1種目</t>
    <rPh sb="0" eb="2">
      <t>コウコウ</t>
    </rPh>
    <rPh sb="3" eb="5">
      <t>シュモク</t>
    </rPh>
    <phoneticPr fontId="4"/>
  </si>
  <si>
    <t>高校2種目</t>
    <rPh sb="0" eb="2">
      <t>コウコウ</t>
    </rPh>
    <rPh sb="3" eb="5">
      <t>シュモク</t>
    </rPh>
    <phoneticPr fontId="4"/>
  </si>
  <si>
    <t>高校3種目</t>
    <rPh sb="0" eb="2">
      <t>コウコウ</t>
    </rPh>
    <rPh sb="3" eb="5">
      <t>シュモク</t>
    </rPh>
    <phoneticPr fontId="4"/>
  </si>
  <si>
    <t>一般1種目</t>
    <rPh sb="0" eb="2">
      <t>イッパン</t>
    </rPh>
    <rPh sb="3" eb="5">
      <t>シュモク</t>
    </rPh>
    <phoneticPr fontId="4"/>
  </si>
  <si>
    <t>一般2種目</t>
    <rPh sb="0" eb="2">
      <t>イッパン</t>
    </rPh>
    <rPh sb="3" eb="5">
      <t>シュモク</t>
    </rPh>
    <phoneticPr fontId="4"/>
  </si>
  <si>
    <t>一般3種目</t>
    <rPh sb="0" eb="2">
      <t>イッパン</t>
    </rPh>
    <rPh sb="3" eb="5">
      <t>シュモク</t>
    </rPh>
    <phoneticPr fontId="4"/>
  </si>
  <si>
    <t>ｵﾎｰﾂｸ陸協(今枝)</t>
  </si>
  <si>
    <t>ｵﾎｰﾂｸ陸協(佐々木)</t>
  </si>
  <si>
    <t>ｵﾎｰﾂｸ陸協(小川)</t>
  </si>
  <si>
    <t>ｵﾎｰﾂｸ陸協(沼田)</t>
  </si>
  <si>
    <t>ｵﾎｰﾂｸ陸協(水島)</t>
  </si>
  <si>
    <t>ｵﾎｰﾂｸ陸協(川田)</t>
  </si>
  <si>
    <t>ｵﾎｰﾂｸ陸協(川内)</t>
  </si>
  <si>
    <t>ｵﾎｰﾂｸ陸協(長谷川)</t>
  </si>
  <si>
    <t>ｵﾎｰﾂｸ陸協(野村)</t>
  </si>
  <si>
    <t>旭川北高</t>
  </si>
  <si>
    <t>早稲田実業高</t>
  </si>
  <si>
    <t>弟子屈高</t>
  </si>
  <si>
    <t>北海道栄高</t>
  </si>
  <si>
    <t>遠軽南小</t>
  </si>
  <si>
    <t>斜里小</t>
  </si>
  <si>
    <t>弟子屈陸少</t>
  </si>
  <si>
    <t>遠軽南中</t>
  </si>
  <si>
    <t>男子D</t>
    <rPh sb="0" eb="2">
      <t>ダンシ</t>
    </rPh>
    <phoneticPr fontId="4"/>
  </si>
  <si>
    <t>男子E</t>
    <rPh sb="0" eb="2">
      <t>ダンシ</t>
    </rPh>
    <phoneticPr fontId="4"/>
  </si>
  <si>
    <t>男子F</t>
    <rPh sb="0" eb="2">
      <t>ダンシ</t>
    </rPh>
    <phoneticPr fontId="4"/>
  </si>
  <si>
    <t>女子D</t>
    <rPh sb="0" eb="2">
      <t>ジョシ</t>
    </rPh>
    <phoneticPr fontId="4"/>
  </si>
  <si>
    <t>女子E</t>
    <rPh sb="0" eb="2">
      <t>ジョシ</t>
    </rPh>
    <phoneticPr fontId="4"/>
  </si>
  <si>
    <t>女子F</t>
    <rPh sb="0" eb="2">
      <t>ジョシ</t>
    </rPh>
    <phoneticPr fontId="4"/>
  </si>
  <si>
    <t>ゼッケン</t>
    <phoneticPr fontId="4"/>
  </si>
  <si>
    <t>女子E</t>
    <phoneticPr fontId="4"/>
  </si>
  <si>
    <t>女子F</t>
    <phoneticPr fontId="4"/>
  </si>
  <si>
    <t>参加申込用紙</t>
    <rPh sb="0" eb="2">
      <t>サンカ</t>
    </rPh>
    <rPh sb="2" eb="4">
      <t>モウシコミ</t>
    </rPh>
    <rPh sb="4" eb="6">
      <t>ヨウシ</t>
    </rPh>
    <phoneticPr fontId="4"/>
  </si>
  <si>
    <t>クラス</t>
    <phoneticPr fontId="4"/>
  </si>
  <si>
    <t>携帯</t>
    <rPh sb="0" eb="2">
      <t>ケイタイ</t>
    </rPh>
    <phoneticPr fontId="4"/>
  </si>
  <si>
    <t>〒</t>
    <phoneticPr fontId="4"/>
  </si>
  <si>
    <t>住所</t>
    <rPh sb="0" eb="1">
      <t>ジュウ</t>
    </rPh>
    <rPh sb="1" eb="2">
      <t>ショ</t>
    </rPh>
    <phoneticPr fontId="4"/>
  </si>
  <si>
    <t>ｽﾀｰﾀｰ・ﾘｺｰﾗｰ</t>
    <phoneticPr fontId="4"/>
  </si>
  <si>
    <t>計時・決審</t>
    <rPh sb="0" eb="2">
      <t>ケイジ</t>
    </rPh>
    <rPh sb="3" eb="4">
      <t>ケツ</t>
    </rPh>
    <rPh sb="4" eb="5">
      <t>シン</t>
    </rPh>
    <phoneticPr fontId="4"/>
  </si>
  <si>
    <t>記録情報</t>
    <rPh sb="0" eb="2">
      <t>キロク</t>
    </rPh>
    <rPh sb="2" eb="4">
      <t>ジョウホウ</t>
    </rPh>
    <phoneticPr fontId="4"/>
  </si>
  <si>
    <t>番組編成</t>
    <rPh sb="0" eb="1">
      <t>バン</t>
    </rPh>
    <rPh sb="1" eb="2">
      <t>クミ</t>
    </rPh>
    <rPh sb="2" eb="3">
      <t>ヘン</t>
    </rPh>
    <rPh sb="3" eb="4">
      <t>シゲル</t>
    </rPh>
    <phoneticPr fontId="4"/>
  </si>
  <si>
    <t>ｱﾅｳﾝｻｰ</t>
    <phoneticPr fontId="4"/>
  </si>
  <si>
    <t>写真判定</t>
    <rPh sb="0" eb="1">
      <t>シャ</t>
    </rPh>
    <rPh sb="1" eb="2">
      <t>マコト</t>
    </rPh>
    <rPh sb="2" eb="3">
      <t>ハン</t>
    </rPh>
    <rPh sb="3" eb="4">
      <t>サダム</t>
    </rPh>
    <phoneticPr fontId="4"/>
  </si>
  <si>
    <t>用器具</t>
    <rPh sb="0" eb="1">
      <t>ヨウ</t>
    </rPh>
    <rPh sb="1" eb="2">
      <t>ウツワ</t>
    </rPh>
    <rPh sb="2" eb="3">
      <t>グ</t>
    </rPh>
    <phoneticPr fontId="4"/>
  </si>
  <si>
    <t>風力計測</t>
    <rPh sb="0" eb="1">
      <t>カゼ</t>
    </rPh>
    <rPh sb="1" eb="2">
      <t>チカラ</t>
    </rPh>
    <rPh sb="2" eb="4">
      <t>ケイソク</t>
    </rPh>
    <phoneticPr fontId="4"/>
  </si>
  <si>
    <t>跳躍審判</t>
    <rPh sb="0" eb="1">
      <t>ハ</t>
    </rPh>
    <rPh sb="1" eb="2">
      <t>オド</t>
    </rPh>
    <rPh sb="2" eb="3">
      <t>シン</t>
    </rPh>
    <rPh sb="3" eb="4">
      <t>ハン</t>
    </rPh>
    <phoneticPr fontId="4"/>
  </si>
  <si>
    <t>投擲審判</t>
    <rPh sb="0" eb="2">
      <t>トウテキ</t>
    </rPh>
    <rPh sb="2" eb="4">
      <t>シンパン</t>
    </rPh>
    <phoneticPr fontId="4"/>
  </si>
  <si>
    <t>周回記録</t>
    <rPh sb="0" eb="1">
      <t>シュウ</t>
    </rPh>
    <rPh sb="1" eb="2">
      <t>カイ</t>
    </rPh>
    <rPh sb="2" eb="3">
      <t>キ</t>
    </rPh>
    <rPh sb="3" eb="4">
      <t>ロク</t>
    </rPh>
    <phoneticPr fontId="4"/>
  </si>
  <si>
    <t>種目１ベスト</t>
    <rPh sb="0" eb="2">
      <t>シュモク</t>
    </rPh>
    <phoneticPr fontId="4"/>
  </si>
  <si>
    <t>種目２ベスト</t>
    <rPh sb="0" eb="2">
      <t>シュモク</t>
    </rPh>
    <phoneticPr fontId="4"/>
  </si>
  <si>
    <t>種目３ベスト</t>
    <rPh sb="0" eb="2">
      <t>シュモク</t>
    </rPh>
    <phoneticPr fontId="4"/>
  </si>
  <si>
    <t>男400R</t>
    <rPh sb="0" eb="1">
      <t>オトコ</t>
    </rPh>
    <phoneticPr fontId="4"/>
  </si>
  <si>
    <t>女400R</t>
    <rPh sb="0" eb="1">
      <t>オンナ</t>
    </rPh>
    <phoneticPr fontId="4"/>
  </si>
  <si>
    <t>男MR</t>
    <rPh sb="0" eb="1">
      <t>オトコ</t>
    </rPh>
    <phoneticPr fontId="4"/>
  </si>
  <si>
    <t>女MR</t>
    <rPh sb="0" eb="1">
      <t>オンナ</t>
    </rPh>
    <phoneticPr fontId="4"/>
  </si>
  <si>
    <t>種目カウント</t>
    <rPh sb="0" eb="2">
      <t>シュモク</t>
    </rPh>
    <phoneticPr fontId="4"/>
  </si>
  <si>
    <t>記録</t>
    <rPh sb="0" eb="2">
      <t>キロク</t>
    </rPh>
    <phoneticPr fontId="4"/>
  </si>
  <si>
    <t>美幌保育園</t>
  </si>
  <si>
    <t>大谷幼稚園</t>
  </si>
  <si>
    <t>北見藤幼稚園</t>
  </si>
  <si>
    <t>常呂保育園</t>
  </si>
  <si>
    <t>美幌小</t>
  </si>
  <si>
    <t>興部小</t>
  </si>
  <si>
    <t>知床斜里RC</t>
  </si>
  <si>
    <t>弟子屈RC</t>
  </si>
  <si>
    <t>釧路明輝高</t>
  </si>
  <si>
    <t>ｵﾎｰﾂｸ陸協(飯島)</t>
  </si>
  <si>
    <t>ｵﾎｰﾂｸ陸協(松田)</t>
  </si>
  <si>
    <t>ｵﾎｰﾂｸ陸協(榊)</t>
  </si>
  <si>
    <t>ｵﾎｰﾂｸ陸協(小倉)</t>
  </si>
  <si>
    <t>ｵﾎｰﾂｸ陸協(三浦)</t>
  </si>
  <si>
    <t>ｵﾎｰﾂｸ陸協(天野)</t>
  </si>
  <si>
    <t>ｵﾎｰﾂｸ陸協(神代)</t>
  </si>
  <si>
    <t>釧路地方(川端)</t>
  </si>
  <si>
    <t>釧路地方(井上)</t>
  </si>
  <si>
    <t>釧路高専</t>
  </si>
  <si>
    <t>作．AC札幌</t>
  </si>
  <si>
    <t>佐藤農場T&amp;F</t>
  </si>
  <si>
    <t>立教大</t>
    <rPh sb="0" eb="3">
      <t>リッキョウダイ</t>
    </rPh>
    <phoneticPr fontId="0"/>
  </si>
  <si>
    <t>トヨタＬ＆Ｆ旭川</t>
  </si>
  <si>
    <t>JR東海</t>
    <rPh sb="2" eb="4">
      <t>トウカイ</t>
    </rPh>
    <phoneticPr fontId="0"/>
  </si>
  <si>
    <t>置戸高</t>
  </si>
  <si>
    <t>清里高</t>
  </si>
  <si>
    <t>日体大附属高</t>
  </si>
  <si>
    <t>名寄高</t>
  </si>
  <si>
    <t>名寄産業高</t>
  </si>
  <si>
    <t>帯広農業高</t>
  </si>
  <si>
    <t>標茶高</t>
  </si>
  <si>
    <t>斜里知床ｳﾄﾛ学校</t>
  </si>
  <si>
    <t>上湧別中</t>
  </si>
  <si>
    <t>湧別上湧別中</t>
  </si>
  <si>
    <t>北見留辺蘂中</t>
  </si>
  <si>
    <t>北見温根湯中</t>
  </si>
  <si>
    <t>北見端野中</t>
  </si>
  <si>
    <t>ｵﾎｰﾂｸAC(中学)</t>
  </si>
  <si>
    <t>別海中央中</t>
  </si>
  <si>
    <t>ｵﾎｰﾂｸ陸協(海老名)</t>
  </si>
  <si>
    <t>ｵﾎｰﾂｸ陸協(古城)</t>
  </si>
  <si>
    <t>ｵﾎｰﾂｸ陸協(菅野)</t>
  </si>
  <si>
    <t>ｵﾎｰﾂｸ陸協(清水)</t>
  </si>
  <si>
    <t>ｵﾎｰﾂｸ陸協(石川)</t>
  </si>
  <si>
    <t>ｵﾎｰﾂｸ陸協(村上)</t>
  </si>
  <si>
    <t>ｵﾎｰﾂｸ陸協(平野)</t>
  </si>
  <si>
    <t>ｵﾎｰﾂｸ陸協(齊藤)</t>
  </si>
  <si>
    <t>フロスト札幌</t>
  </si>
  <si>
    <t>旭川医科大</t>
  </si>
  <si>
    <t>釧路公立大</t>
  </si>
  <si>
    <t>釧路地方陸協</t>
  </si>
  <si>
    <t>国際武道大</t>
  </si>
  <si>
    <t>札幌大</t>
  </si>
  <si>
    <t>札幌陸協(玉木)</t>
  </si>
  <si>
    <t>斜里以久科小</t>
  </si>
  <si>
    <t>斜里川上小</t>
  </si>
  <si>
    <t>北海道</t>
  </si>
  <si>
    <t>神奈川</t>
  </si>
  <si>
    <t>山口</t>
  </si>
  <si>
    <t>宮城</t>
  </si>
  <si>
    <t>愛知</t>
  </si>
  <si>
    <t>愛媛</t>
  </si>
  <si>
    <t>茨城</t>
  </si>
  <si>
    <t>岡山</t>
  </si>
  <si>
    <t>韓国</t>
  </si>
  <si>
    <t>岩手</t>
  </si>
  <si>
    <t>岐阜</t>
  </si>
  <si>
    <t>宮崎</t>
  </si>
  <si>
    <t>京都</t>
  </si>
  <si>
    <t>熊本</t>
  </si>
  <si>
    <t>群馬</t>
  </si>
  <si>
    <t>広島</t>
  </si>
  <si>
    <t>香川</t>
  </si>
  <si>
    <t>高知</t>
  </si>
  <si>
    <t>埼玉</t>
  </si>
  <si>
    <t>三重</t>
  </si>
  <si>
    <t>山形</t>
  </si>
  <si>
    <t>山梨</t>
  </si>
  <si>
    <t>滋賀</t>
  </si>
  <si>
    <t>鹿児島</t>
  </si>
  <si>
    <t>秋田</t>
  </si>
  <si>
    <t>新潟</t>
  </si>
  <si>
    <t>青森</t>
  </si>
  <si>
    <t>静岡</t>
  </si>
  <si>
    <t>石川</t>
  </si>
  <si>
    <t>千葉</t>
  </si>
  <si>
    <t>佐賀</t>
  </si>
  <si>
    <t>沖縄</t>
  </si>
  <si>
    <t>QP-JSRC</t>
  </si>
  <si>
    <t>美幌陸上競技記録会</t>
    <rPh sb="0" eb="2">
      <t>ビホロ</t>
    </rPh>
    <rPh sb="2" eb="4">
      <t>リクジョウ</t>
    </rPh>
    <rPh sb="4" eb="6">
      <t>キョウギ</t>
    </rPh>
    <rPh sb="6" eb="8">
      <t>キロク</t>
    </rPh>
    <rPh sb="8" eb="9">
      <t>カイ</t>
    </rPh>
    <phoneticPr fontId="4"/>
  </si>
  <si>
    <t>大会名は隠してあります。追加は行を「再表示」</t>
    <rPh sb="0" eb="2">
      <t>タイカイ</t>
    </rPh>
    <rPh sb="2" eb="3">
      <t>メイ</t>
    </rPh>
    <rPh sb="4" eb="5">
      <t>カク</t>
    </rPh>
    <rPh sb="12" eb="14">
      <t>ツイカ</t>
    </rPh>
    <rPh sb="15" eb="16">
      <t>ギョウ</t>
    </rPh>
    <rPh sb="18" eb="21">
      <t>サイヒョウジ</t>
    </rPh>
    <phoneticPr fontId="4"/>
  </si>
  <si>
    <t>←</t>
    <phoneticPr fontId="4"/>
  </si>
  <si>
    <t>34行目以降にデータを隠してあります！</t>
    <rPh sb="2" eb="4">
      <t>ギョウメ</t>
    </rPh>
    <rPh sb="4" eb="6">
      <t>イコウ</t>
    </rPh>
    <rPh sb="11" eb="12">
      <t>カク</t>
    </rPh>
    <phoneticPr fontId="4"/>
  </si>
  <si>
    <t>男子</t>
    <rPh sb="0" eb="2">
      <t>ダンシ</t>
    </rPh>
    <phoneticPr fontId="4"/>
  </si>
  <si>
    <t>種目</t>
    <rPh sb="0" eb="2">
      <t>シュモク</t>
    </rPh>
    <phoneticPr fontId="4"/>
  </si>
  <si>
    <t>共通男子100m</t>
  </si>
  <si>
    <t>共通男子200m</t>
  </si>
  <si>
    <t>共通男子300m</t>
  </si>
  <si>
    <t>共通男子400m</t>
  </si>
  <si>
    <t>共通男子800m</t>
  </si>
  <si>
    <t>共通男子1000m</t>
  </si>
  <si>
    <t>共通男子1500m</t>
  </si>
  <si>
    <t>共通男子3000m</t>
  </si>
  <si>
    <t>共通男子5000m</t>
  </si>
  <si>
    <t>共通男子110mJH</t>
  </si>
  <si>
    <t>共通男子110mH(1.067m)</t>
  </si>
  <si>
    <t>共通男子400mH(0.914m)</t>
  </si>
  <si>
    <t>共通男子3000mSC(0.914m)</t>
  </si>
  <si>
    <t>共通男子5000mW</t>
  </si>
  <si>
    <t>共通男子4X100mR</t>
  </si>
  <si>
    <t>共通男子4X200mR</t>
  </si>
  <si>
    <t>共通男子4X400mR</t>
  </si>
  <si>
    <t>共通男子走高跳</t>
  </si>
  <si>
    <t>共通男子棒高跳</t>
  </si>
  <si>
    <t>共通男子走幅跳</t>
  </si>
  <si>
    <t>共通男子やり投(800g)</t>
  </si>
  <si>
    <t>共通男子4X800mR</t>
  </si>
  <si>
    <t>一般男子砲丸投(7.260kg)</t>
  </si>
  <si>
    <t>一般男子円盤投(2.000kg)</t>
  </si>
  <si>
    <t>一般男子ﾊﾝﾏｰ投(7.260kg)</t>
  </si>
  <si>
    <t>一般男子十種競技</t>
    <rPh sb="4" eb="5">
      <t>ジュウ</t>
    </rPh>
    <phoneticPr fontId="12"/>
  </si>
  <si>
    <t>高校男子100m</t>
  </si>
  <si>
    <t>高校男子200m</t>
  </si>
  <si>
    <t>高校男子400m</t>
  </si>
  <si>
    <t>高校男子800m</t>
  </si>
  <si>
    <t>高校男子1500m</t>
  </si>
  <si>
    <t>高校男子5000m</t>
  </si>
  <si>
    <t>高校男子110mH(1.067m)</t>
  </si>
  <si>
    <t>高校男子400mH(0.914m)</t>
  </si>
  <si>
    <t>高校男子3000mSC(0.914m)</t>
  </si>
  <si>
    <t>高校男子5000mW</t>
  </si>
  <si>
    <t>高校男子4X100mR</t>
  </si>
  <si>
    <t>高校男子4X400mR</t>
  </si>
  <si>
    <t>高校男子走高跳</t>
  </si>
  <si>
    <t>高校男子棒高跳</t>
  </si>
  <si>
    <t>高校男子走幅跳</t>
  </si>
  <si>
    <t>高校男子三段跳</t>
  </si>
  <si>
    <t>高校男子砲丸投(6.000kg)</t>
  </si>
  <si>
    <t>高校男子円盤投(1.750kg)</t>
  </si>
  <si>
    <t>高校男子ﾊﾝﾏｰ投(6.000kg)</t>
  </si>
  <si>
    <t>高校男子やり投(800g)</t>
  </si>
  <si>
    <t>高校男子八種競技</t>
  </si>
  <si>
    <t>中学男子100m</t>
  </si>
  <si>
    <t>中学男子200m</t>
  </si>
  <si>
    <t>中学男子400m</t>
  </si>
  <si>
    <t>中学男子800m</t>
  </si>
  <si>
    <t>中学男子1500m</t>
  </si>
  <si>
    <t>中学男子3000m</t>
  </si>
  <si>
    <t>中学男子110mH(0.914m)</t>
  </si>
  <si>
    <t>中学男子4X100mR</t>
  </si>
  <si>
    <t>中学男子4X200mR</t>
  </si>
  <si>
    <t>中学男子走高跳</t>
  </si>
  <si>
    <t>中学男子棒高跳</t>
  </si>
  <si>
    <t>中学男子走幅跳</t>
  </si>
  <si>
    <t>中学男子三段跳</t>
  </si>
  <si>
    <t>中学男子砲丸投(5.000kg)</t>
  </si>
  <si>
    <t>中学男子円盤投(1.500kg)</t>
  </si>
  <si>
    <t>中学男子ｼﾞｬﾍﾞﾘｯｸｽﾛｰ</t>
  </si>
  <si>
    <t>中学男子四種競技</t>
  </si>
  <si>
    <t>小学男子100m</t>
  </si>
  <si>
    <t>小学男子1年100m</t>
  </si>
  <si>
    <t>小学男子6年100m</t>
  </si>
  <si>
    <t>小学男子5年100m</t>
  </si>
  <si>
    <t>小学男子4年100m</t>
  </si>
  <si>
    <t>小学男子3年100m</t>
  </si>
  <si>
    <t>小学男子2年100m</t>
  </si>
  <si>
    <t>小学男子4年800m</t>
  </si>
  <si>
    <t>小学男子3年800m</t>
  </si>
  <si>
    <t>小学男子2年800m</t>
  </si>
  <si>
    <t>小学男子800m</t>
  </si>
  <si>
    <t>小学男子6年1500m</t>
  </si>
  <si>
    <t>小学男子5年1500m</t>
  </si>
  <si>
    <t>小学男子1500m</t>
  </si>
  <si>
    <t>小学男子4年1500m</t>
  </si>
  <si>
    <t>小学男子6年80mH</t>
  </si>
  <si>
    <t>小学男子5年80mH</t>
  </si>
  <si>
    <t>小学男子4年80mH</t>
  </si>
  <si>
    <t>小学男子80mH</t>
  </si>
  <si>
    <t>小学男子4X100mR</t>
  </si>
  <si>
    <t>小学男子3年4X100mR</t>
  </si>
  <si>
    <t>小学男子4年走高跳</t>
  </si>
  <si>
    <t>小学男子6年走高跳</t>
  </si>
  <si>
    <t>小学男子5年走高跳</t>
  </si>
  <si>
    <t>小学男子走高跳</t>
  </si>
  <si>
    <t>小学男子6年棒高跳</t>
  </si>
  <si>
    <t>小学男子6年走幅跳</t>
  </si>
  <si>
    <t>小学男子5年走幅跳</t>
  </si>
  <si>
    <t>小学男子4年走幅跳</t>
  </si>
  <si>
    <t>小学男子3年走幅跳</t>
  </si>
  <si>
    <t>小学男子走幅跳</t>
  </si>
  <si>
    <t>小学男子6年砲丸投(2.721kg)</t>
  </si>
  <si>
    <t>小学男子5年砲丸投(2.721kg)</t>
  </si>
  <si>
    <t>小学男子砲丸投(2.721kg)</t>
  </si>
  <si>
    <t>幼児男子60m</t>
  </si>
  <si>
    <t>女子</t>
    <rPh sb="0" eb="2">
      <t>ジョシ</t>
    </rPh>
    <phoneticPr fontId="4"/>
  </si>
  <si>
    <t>共通女子100m</t>
  </si>
  <si>
    <t>共通女子200m</t>
  </si>
  <si>
    <t>共通女子300m</t>
  </si>
  <si>
    <t>共通女子400m</t>
  </si>
  <si>
    <t>共通女子800m</t>
  </si>
  <si>
    <t>共通女子1000m</t>
  </si>
  <si>
    <t>共通女子1500m</t>
  </si>
  <si>
    <t>共通女子3000m</t>
  </si>
  <si>
    <t>共通女子100mYH</t>
  </si>
  <si>
    <t>共通女子100mH(0.838m)</t>
  </si>
  <si>
    <t>共通女子400mH(0.762m)</t>
  </si>
  <si>
    <t>共通女子5000mW</t>
  </si>
  <si>
    <t>共通女子4X100mR</t>
  </si>
  <si>
    <t>共通女子4X200mR</t>
  </si>
  <si>
    <t>共通女子4X400mR</t>
  </si>
  <si>
    <t>共通女子走高跳</t>
  </si>
  <si>
    <t>共通女子棒高跳</t>
  </si>
  <si>
    <t>共通女子走幅跳</t>
  </si>
  <si>
    <t>共通女子三段跳</t>
  </si>
  <si>
    <t>共通女子砲丸投(4.000kg)</t>
  </si>
  <si>
    <t>共通女子円盤投(1.000kg)</t>
  </si>
  <si>
    <t>共通女子ﾊﾝﾏｰ投(4.000kg)</t>
  </si>
  <si>
    <t>共通女子やり投(600g)</t>
  </si>
  <si>
    <t>共通女子七種競技</t>
  </si>
  <si>
    <t>高校女子100m</t>
  </si>
  <si>
    <t>高校女子200m</t>
  </si>
  <si>
    <t>高校女子400m</t>
  </si>
  <si>
    <t>高校女子800m</t>
  </si>
  <si>
    <t>高校女子1500m</t>
  </si>
  <si>
    <t>高校女子3000m</t>
  </si>
  <si>
    <t>高校女子100mH(0.838m)</t>
  </si>
  <si>
    <t>高校女子400mH(0.762m)</t>
  </si>
  <si>
    <t>高校女子5000mW</t>
  </si>
  <si>
    <t>高校女子4X400mR</t>
  </si>
  <si>
    <t>高校女子4X100mR</t>
  </si>
  <si>
    <t>高校女子走高跳</t>
  </si>
  <si>
    <t>高校女子棒高跳</t>
  </si>
  <si>
    <t>高校女子走幅跳</t>
  </si>
  <si>
    <t>高校女子砲丸投(4.000kg)</t>
  </si>
  <si>
    <t>高校女子円盤投(1.000kg)</t>
  </si>
  <si>
    <t>高校女子ﾊﾝﾏｰ投(4.000kg)</t>
  </si>
  <si>
    <t>高校女子やり投(600g)</t>
  </si>
  <si>
    <t>中学女子100m</t>
  </si>
  <si>
    <t>中学女子200m</t>
  </si>
  <si>
    <t>中学女子800m</t>
  </si>
  <si>
    <t>中学女子1500m</t>
  </si>
  <si>
    <t>中学女子3000m</t>
  </si>
  <si>
    <t>中学女子100mH(0.762m)</t>
  </si>
  <si>
    <t>中学女子4X100mR</t>
  </si>
  <si>
    <t>中学女子4X200mR</t>
  </si>
  <si>
    <t>中学女子走高跳</t>
  </si>
  <si>
    <t>中学女子棒高跳</t>
  </si>
  <si>
    <t>中学女子走幅跳</t>
  </si>
  <si>
    <t>中学女子三段跳</t>
  </si>
  <si>
    <t>中学女子砲丸投(2.721kg)</t>
  </si>
  <si>
    <t>中学女子円盤投(1.000kg)</t>
  </si>
  <si>
    <t>中学女子ｼﾞｬﾍﾞﾘｯｸｽﾛｰ</t>
  </si>
  <si>
    <t>中学女子四種競技</t>
  </si>
  <si>
    <t>小学女子6年100m</t>
  </si>
  <si>
    <t>小学女子5年100m</t>
  </si>
  <si>
    <t>小学女子4年100m</t>
  </si>
  <si>
    <t>小学女子100m</t>
  </si>
  <si>
    <t>小学女子6年800m</t>
  </si>
  <si>
    <t>小学女子5年800m</t>
  </si>
  <si>
    <t>小学女子4年800m</t>
  </si>
  <si>
    <t>小学女子3年800m</t>
  </si>
  <si>
    <t>小学女子2年800m</t>
  </si>
  <si>
    <t>小学女子800m</t>
  </si>
  <si>
    <t>小学女子6年80mH</t>
  </si>
  <si>
    <t>小学女子5年80mH</t>
  </si>
  <si>
    <t>小学女子4年80mH</t>
  </si>
  <si>
    <t>小学女子80mH</t>
  </si>
  <si>
    <t>小学女子3年4X100mR</t>
  </si>
  <si>
    <t>小学女子4X100mR</t>
  </si>
  <si>
    <t>小学女子6年走高跳</t>
  </si>
  <si>
    <t>小学女子5年走高跳</t>
  </si>
  <si>
    <t>小学女子6年走幅跳</t>
  </si>
  <si>
    <t>小学女子5年走幅跳</t>
  </si>
  <si>
    <t>小学女子4年走幅跳</t>
  </si>
  <si>
    <t>小学女子3年走幅跳</t>
  </si>
  <si>
    <t>小学女子走幅跳</t>
  </si>
  <si>
    <t>小学女子6年砲丸投(2.721kg)</t>
  </si>
  <si>
    <t>小学女子5年砲丸投(2.721kg)</t>
  </si>
  <si>
    <t>小学女子砲丸投(2.721kg)</t>
  </si>
  <si>
    <t>幼児女子60m</t>
  </si>
  <si>
    <t>参加種目</t>
    <rPh sb="0" eb="2">
      <t>サンカ</t>
    </rPh>
    <rPh sb="2" eb="4">
      <t>シュモク</t>
    </rPh>
    <phoneticPr fontId="4"/>
  </si>
  <si>
    <t>小学男子6年ｼﾞｬﾍﾞﾘｯｸﾎﾞｰﾙｽﾛｰ</t>
  </si>
  <si>
    <t>小学男子5年ｼﾞｬﾍﾞﾘｯｸﾎﾞｰﾙｽﾛｰ</t>
  </si>
  <si>
    <t>小学男子4年ｼﾞｬﾍﾞﾘｯｸﾎﾞｰﾙｽﾛｰ</t>
  </si>
  <si>
    <t>小学男子3年ｼﾞｬﾍﾞﾘｯｸﾎﾞｰﾙｽﾛｰ</t>
  </si>
  <si>
    <t>小学男子2年ｼﾞｬﾍﾞﾘｯｸﾎﾞｰﾙｽﾛｰ</t>
  </si>
  <si>
    <t>小学男子1年ｼﾞｬﾍﾞﾘｯｸﾎﾞｰﾙｽﾛｰ</t>
  </si>
  <si>
    <t>小学男子ｼﾞｬﾍﾞﾘｯｸﾎﾞｰﾙｽﾛｰ</t>
  </si>
  <si>
    <t>小学女子6年ｼﾞｬﾍﾞﾘｯｸﾎﾞｰﾙｽﾛｰ</t>
  </si>
  <si>
    <t>小学女子5年ｼﾞｬﾍﾞﾘｯｸﾎﾞｰﾙｽﾛｰ</t>
  </si>
  <si>
    <t>小学女子4年ｼﾞｬﾍﾞﾘｯｸﾎﾞｰﾙｽﾛｰ</t>
  </si>
  <si>
    <t>小学女子1年ｼﾞｬﾍﾞﾘｯｸﾎﾞｰﾙｽﾛｰ</t>
  </si>
  <si>
    <t>小学女子3年ｼﾞｬﾍﾞﾘｯｸﾎﾞｰﾙｽﾛｰ</t>
  </si>
  <si>
    <t>小学女子2年ｼﾞｬﾍﾞﾘｯｸﾎﾞｰﾙｽﾛｰ</t>
  </si>
  <si>
    <t>小学女子ｼﾞｬﾍﾞﾘｯｸﾎﾞｰﾙｽﾛｰ</t>
  </si>
  <si>
    <t>中学男子2年100m</t>
    <rPh sb="5" eb="6">
      <t>ネン</t>
    </rPh>
    <phoneticPr fontId="4"/>
  </si>
  <si>
    <t>中学男子1年100m</t>
    <rPh sb="5" eb="6">
      <t>ネン</t>
    </rPh>
    <phoneticPr fontId="4"/>
  </si>
  <si>
    <t>中学男子2・3年100m</t>
    <rPh sb="7" eb="8">
      <t>ネン</t>
    </rPh>
    <phoneticPr fontId="4"/>
  </si>
  <si>
    <t>中学男子2年1500m</t>
    <rPh sb="5" eb="6">
      <t>ネン</t>
    </rPh>
    <phoneticPr fontId="4"/>
  </si>
  <si>
    <t>中学男子1年1500m</t>
    <rPh sb="5" eb="6">
      <t>ネン</t>
    </rPh>
    <phoneticPr fontId="4"/>
  </si>
  <si>
    <t>中学男子2・3年1500m</t>
    <rPh sb="7" eb="8">
      <t>ネン</t>
    </rPh>
    <phoneticPr fontId="4"/>
  </si>
  <si>
    <t>中学男子1年100mH(0.762m)</t>
    <rPh sb="5" eb="6">
      <t>ネン</t>
    </rPh>
    <phoneticPr fontId="4"/>
  </si>
  <si>
    <t>中学男子1年砲丸投(2.721kg)</t>
    <rPh sb="5" eb="6">
      <t>ネン</t>
    </rPh>
    <phoneticPr fontId="4"/>
  </si>
  <si>
    <t>中学男子1年砲丸投(4.000kg)</t>
    <rPh sb="5" eb="6">
      <t>ネン</t>
    </rPh>
    <phoneticPr fontId="4"/>
  </si>
  <si>
    <t>小学男子6年4X100mR</t>
    <rPh sb="5" eb="6">
      <t>ネン</t>
    </rPh>
    <phoneticPr fontId="4"/>
  </si>
  <si>
    <t>小学男子5年4X100mR</t>
    <rPh sb="5" eb="6">
      <t>ネン</t>
    </rPh>
    <phoneticPr fontId="4"/>
  </si>
  <si>
    <t>小学男子4年4X100mR</t>
    <rPh sb="5" eb="6">
      <t>ネン</t>
    </rPh>
    <phoneticPr fontId="4"/>
  </si>
  <si>
    <t>中学女子3年100m</t>
    <rPh sb="5" eb="6">
      <t>ネン</t>
    </rPh>
    <phoneticPr fontId="4"/>
  </si>
  <si>
    <t>中学女子2年100m</t>
    <rPh sb="5" eb="6">
      <t>ネン</t>
    </rPh>
    <phoneticPr fontId="4"/>
  </si>
  <si>
    <t>中学女子1年100m</t>
    <rPh sb="5" eb="6">
      <t>ネン</t>
    </rPh>
    <phoneticPr fontId="4"/>
  </si>
  <si>
    <t>中学女子2・3年100m</t>
    <rPh sb="2" eb="4">
      <t>ジョシ</t>
    </rPh>
    <phoneticPr fontId="4"/>
  </si>
  <si>
    <t>中学女子1年1000m</t>
    <rPh sb="5" eb="6">
      <t>ネン</t>
    </rPh>
    <phoneticPr fontId="4"/>
  </si>
  <si>
    <t>中学女子1年80mH</t>
    <rPh sb="5" eb="6">
      <t>ネン</t>
    </rPh>
    <phoneticPr fontId="4"/>
  </si>
  <si>
    <t>小学女子6年4X100mR</t>
    <rPh sb="5" eb="6">
      <t>ネン</t>
    </rPh>
    <phoneticPr fontId="4"/>
  </si>
  <si>
    <t>小学女子5年4X100mR</t>
    <rPh sb="5" eb="6">
      <t>ネン</t>
    </rPh>
    <phoneticPr fontId="4"/>
  </si>
  <si>
    <t>小学女子4年4X100mR</t>
    <rPh sb="5" eb="6">
      <t>ネン</t>
    </rPh>
    <phoneticPr fontId="4"/>
  </si>
  <si>
    <t>小学男子1年60m</t>
    <phoneticPr fontId="4"/>
  </si>
  <si>
    <t>小学男子2年60m</t>
    <phoneticPr fontId="4"/>
  </si>
  <si>
    <t>小学女子1年60m</t>
    <phoneticPr fontId="4"/>
  </si>
  <si>
    <t>小学女子2年60m</t>
    <phoneticPr fontId="4"/>
  </si>
  <si>
    <t>小学女子3年100m</t>
    <phoneticPr fontId="4"/>
  </si>
  <si>
    <t>小学女子2年100m</t>
    <phoneticPr fontId="4"/>
  </si>
  <si>
    <t>小学女子1年100m</t>
    <phoneticPr fontId="4"/>
  </si>
  <si>
    <t>JAAF登録番号</t>
    <rPh sb="4" eb="6">
      <t>トウロク</t>
    </rPh>
    <rPh sb="6" eb="8">
      <t>バンゴウ</t>
    </rPh>
    <phoneticPr fontId="4"/>
  </si>
  <si>
    <t>中学男選択リスト</t>
    <rPh sb="0" eb="2">
      <t>チュウガク</t>
    </rPh>
    <rPh sb="2" eb="3">
      <t>オトコ</t>
    </rPh>
    <rPh sb="3" eb="5">
      <t>センタク</t>
    </rPh>
    <phoneticPr fontId="4"/>
  </si>
  <si>
    <t>小学男選択リスト</t>
    <rPh sb="0" eb="2">
      <t>ショウガク</t>
    </rPh>
    <rPh sb="2" eb="3">
      <t>オトコ</t>
    </rPh>
    <rPh sb="3" eb="5">
      <t>センタク</t>
    </rPh>
    <phoneticPr fontId="4"/>
  </si>
  <si>
    <t>一般男選択リスト</t>
    <rPh sb="0" eb="2">
      <t>イッパン</t>
    </rPh>
    <rPh sb="2" eb="3">
      <t>オトコ</t>
    </rPh>
    <rPh sb="3" eb="5">
      <t>センタク</t>
    </rPh>
    <phoneticPr fontId="4"/>
  </si>
  <si>
    <t>一般女選択リスト</t>
    <rPh sb="0" eb="2">
      <t>イッパン</t>
    </rPh>
    <rPh sb="2" eb="3">
      <t>オンナ</t>
    </rPh>
    <rPh sb="3" eb="5">
      <t>センタク</t>
    </rPh>
    <phoneticPr fontId="4"/>
  </si>
  <si>
    <t>中学女選択リスト</t>
    <rPh sb="0" eb="2">
      <t>チュウガク</t>
    </rPh>
    <rPh sb="2" eb="3">
      <t>オンナ</t>
    </rPh>
    <rPh sb="3" eb="5">
      <t>センタク</t>
    </rPh>
    <phoneticPr fontId="4"/>
  </si>
  <si>
    <t>高校男選択リスト</t>
    <rPh sb="0" eb="2">
      <t>コウコウ</t>
    </rPh>
    <rPh sb="2" eb="3">
      <t>オトコ</t>
    </rPh>
    <rPh sb="3" eb="5">
      <t>センタク</t>
    </rPh>
    <phoneticPr fontId="4"/>
  </si>
  <si>
    <t>高校女選択リスト</t>
    <rPh sb="0" eb="2">
      <t>コウコウ</t>
    </rPh>
    <rPh sb="2" eb="3">
      <t>オンナ</t>
    </rPh>
    <rPh sb="3" eb="5">
      <t>センタク</t>
    </rPh>
    <phoneticPr fontId="4"/>
  </si>
  <si>
    <t>小学女選択リスト</t>
    <rPh sb="0" eb="2">
      <t>ショウガク</t>
    </rPh>
    <rPh sb="2" eb="3">
      <t>オンナ</t>
    </rPh>
    <rPh sb="3" eb="5">
      <t>センタク</t>
    </rPh>
    <phoneticPr fontId="4"/>
  </si>
  <si>
    <t>審判員</t>
    <rPh sb="0" eb="3">
      <t>シンパンイン</t>
    </rPh>
    <phoneticPr fontId="4"/>
  </si>
  <si>
    <t>混成競技は、記入不要！</t>
    <phoneticPr fontId="4"/>
  </si>
  <si>
    <t>男4R数</t>
    <rPh sb="0" eb="1">
      <t>オトコ</t>
    </rPh>
    <rPh sb="3" eb="4">
      <t>カズ</t>
    </rPh>
    <phoneticPr fontId="4"/>
  </si>
  <si>
    <t>女4R数</t>
    <rPh sb="0" eb="1">
      <t>オンナ</t>
    </rPh>
    <rPh sb="3" eb="4">
      <t>カズ</t>
    </rPh>
    <phoneticPr fontId="4"/>
  </si>
  <si>
    <t>男16R数</t>
    <rPh sb="0" eb="1">
      <t>オトコ</t>
    </rPh>
    <rPh sb="4" eb="5">
      <t>カズ</t>
    </rPh>
    <phoneticPr fontId="4"/>
  </si>
  <si>
    <t>男Ｒ計</t>
    <rPh sb="0" eb="1">
      <t>オトコ</t>
    </rPh>
    <rPh sb="2" eb="3">
      <t>ケイ</t>
    </rPh>
    <phoneticPr fontId="4"/>
  </si>
  <si>
    <t>女Ｒ計</t>
    <rPh sb="0" eb="1">
      <t>オンナ</t>
    </rPh>
    <rPh sb="2" eb="3">
      <t>ケイ</t>
    </rPh>
    <phoneticPr fontId="4"/>
  </si>
  <si>
    <t>団体Ｒ計</t>
    <rPh sb="0" eb="2">
      <t>ダンタイ</t>
    </rPh>
    <rPh sb="3" eb="4">
      <t>ケイ</t>
    </rPh>
    <phoneticPr fontId="4"/>
  </si>
  <si>
    <t>共通</t>
    <rPh sb="0" eb="2">
      <t>キョウツウ</t>
    </rPh>
    <phoneticPr fontId="4"/>
  </si>
  <si>
    <t>00</t>
    <phoneticPr fontId="4"/>
  </si>
  <si>
    <t>共通男子三段跳</t>
    <rPh sb="4" eb="6">
      <t>サンダン</t>
    </rPh>
    <phoneticPr fontId="4"/>
  </si>
  <si>
    <t>オホーツク陸協　記録会第１戦（中学）</t>
    <rPh sb="5" eb="7">
      <t>リクキョウ</t>
    </rPh>
    <rPh sb="8" eb="10">
      <t>キロク</t>
    </rPh>
    <rPh sb="10" eb="11">
      <t>カイ</t>
    </rPh>
    <rPh sb="11" eb="12">
      <t>ダイ</t>
    </rPh>
    <rPh sb="13" eb="14">
      <t>セン</t>
    </rPh>
    <rPh sb="15" eb="17">
      <t>チュウガク</t>
    </rPh>
    <phoneticPr fontId="4"/>
  </si>
  <si>
    <r>
      <t>長距離種目についてもベスト記録は1/100まで</t>
    </r>
    <r>
      <rPr>
        <b/>
        <u val="double"/>
        <sz val="10"/>
        <color theme="1"/>
        <rFont val="ＭＳ ゴシック"/>
        <family val="3"/>
        <charset val="128"/>
      </rPr>
      <t>必ず</t>
    </r>
    <r>
      <rPr>
        <b/>
        <sz val="10"/>
        <color theme="1"/>
        <rFont val="ＭＳ ゴシック"/>
        <family val="3"/>
        <charset val="128"/>
      </rPr>
      <t>入力して下さい。</t>
    </r>
    <rPh sb="0" eb="3">
      <t>チョウキョリ</t>
    </rPh>
    <rPh sb="3" eb="5">
      <t>シュモク</t>
    </rPh>
    <rPh sb="13" eb="15">
      <t>キロク</t>
    </rPh>
    <rPh sb="23" eb="24">
      <t>カナラ</t>
    </rPh>
    <rPh sb="25" eb="27">
      <t>ニュウリョク</t>
    </rPh>
    <rPh sb="29" eb="30">
      <t>クダ</t>
    </rPh>
    <phoneticPr fontId="4"/>
  </si>
  <si>
    <t xml:space="preserve"> 1 主　　催</t>
    <phoneticPr fontId="52"/>
  </si>
  <si>
    <t>美幌町教育委員会 ・ NPO法人 美幌町スポーツ協会</t>
    <rPh sb="24" eb="26">
      <t>キョウカイ</t>
    </rPh>
    <phoneticPr fontId="52"/>
  </si>
  <si>
    <t xml:space="preserve"> 2 主　　管</t>
    <phoneticPr fontId="52"/>
  </si>
  <si>
    <t>美幌町陸上競技協会</t>
    <phoneticPr fontId="4"/>
  </si>
  <si>
    <t xml:space="preserve"> 3 後　　援</t>
    <rPh sb="3" eb="4">
      <t>アト</t>
    </rPh>
    <rPh sb="6" eb="7">
      <t>エン</t>
    </rPh>
    <phoneticPr fontId="52"/>
  </si>
  <si>
    <t xml:space="preserve"> 4 期　　日</t>
    <phoneticPr fontId="52"/>
  </si>
  <si>
    <t>競技開始　　午前 9:00(予定)</t>
    <rPh sb="14" eb="16">
      <t>ヨテイ</t>
    </rPh>
    <phoneticPr fontId="4"/>
  </si>
  <si>
    <t xml:space="preserve"> 5 会　　場</t>
    <phoneticPr fontId="52"/>
  </si>
  <si>
    <t>美幌町柏ヶ丘運動公園陸上競技場（第4種公認）</t>
    <phoneticPr fontId="4"/>
  </si>
  <si>
    <t xml:space="preserve"> 6 競技種目</t>
    <phoneticPr fontId="52"/>
  </si>
  <si>
    <t>種　別</t>
    <rPh sb="0" eb="1">
      <t>タネ</t>
    </rPh>
    <rPh sb="2" eb="3">
      <t>ベツ</t>
    </rPh>
    <phoneticPr fontId="4"/>
  </si>
  <si>
    <t>競技種目</t>
    <rPh sb="0" eb="2">
      <t>キョウギ</t>
    </rPh>
    <rPh sb="2" eb="4">
      <t>シュモク</t>
    </rPh>
    <phoneticPr fontId="4"/>
  </si>
  <si>
    <t>種目数</t>
    <rPh sb="0" eb="2">
      <t>シュモク</t>
    </rPh>
    <rPh sb="2" eb="3">
      <t>スウ</t>
    </rPh>
    <phoneticPr fontId="4"/>
  </si>
  <si>
    <t>男</t>
  </si>
  <si>
    <t>高男</t>
  </si>
  <si>
    <t>中男</t>
  </si>
  <si>
    <t>小男</t>
  </si>
  <si>
    <t>100m</t>
  </si>
  <si>
    <t>200m</t>
    <phoneticPr fontId="53"/>
  </si>
  <si>
    <t>800m</t>
    <phoneticPr fontId="4"/>
  </si>
  <si>
    <t>1500m</t>
  </si>
  <si>
    <t>3000m</t>
    <phoneticPr fontId="4"/>
  </si>
  <si>
    <t>4×100mR</t>
    <phoneticPr fontId="4"/>
  </si>
  <si>
    <t>走高跳</t>
    <rPh sb="0" eb="3">
      <t>ハシリタカトビ</t>
    </rPh>
    <phoneticPr fontId="4"/>
  </si>
  <si>
    <t>走幅跳</t>
    <rPh sb="0" eb="3">
      <t>ハシリハバトビ</t>
    </rPh>
    <phoneticPr fontId="4"/>
  </si>
  <si>
    <t>砲丸投</t>
    <phoneticPr fontId="4"/>
  </si>
  <si>
    <t>やり投</t>
    <rPh sb="2" eb="3">
      <t>ナ</t>
    </rPh>
    <phoneticPr fontId="4"/>
  </si>
  <si>
    <t>高男100m</t>
  </si>
  <si>
    <t>中男1年100m</t>
  </si>
  <si>
    <t>小男幼児60m</t>
  </si>
  <si>
    <t>200m</t>
  </si>
  <si>
    <t>高男200m</t>
  </si>
  <si>
    <t>中男2年100m</t>
  </si>
  <si>
    <t>小男1年60m</t>
  </si>
  <si>
    <t>中学男子</t>
    <rPh sb="0" eb="2">
      <t>チュウガク</t>
    </rPh>
    <rPh sb="2" eb="3">
      <t>オトコ</t>
    </rPh>
    <rPh sb="3" eb="4">
      <t>コ</t>
    </rPh>
    <phoneticPr fontId="4"/>
  </si>
  <si>
    <t>ジャベリックスロー</t>
    <phoneticPr fontId="4"/>
  </si>
  <si>
    <t/>
  </si>
  <si>
    <t>1000m</t>
  </si>
  <si>
    <t>高男1000m</t>
  </si>
  <si>
    <t>中男共通100m</t>
  </si>
  <si>
    <t>小男4年100m</t>
  </si>
  <si>
    <t xml:space="preserve">小学男子
</t>
    <rPh sb="0" eb="2">
      <t>ショウガク</t>
    </rPh>
    <rPh sb="2" eb="3">
      <t>オトコ</t>
    </rPh>
    <rPh sb="3" eb="4">
      <t>コ</t>
    </rPh>
    <phoneticPr fontId="4"/>
  </si>
  <si>
    <t>100m</t>
    <phoneticPr fontId="4"/>
  </si>
  <si>
    <t>1500m</t>
    <phoneticPr fontId="4"/>
  </si>
  <si>
    <t>走高跳</t>
    <phoneticPr fontId="4"/>
  </si>
  <si>
    <t>走幅跳</t>
    <phoneticPr fontId="4"/>
  </si>
  <si>
    <t>砲丸投</t>
    <rPh sb="0" eb="3">
      <t>ホウガンナ</t>
    </rPh>
    <phoneticPr fontId="4"/>
  </si>
  <si>
    <t>ｼﾞｬﾍﾞﾘｯｸﾎﾞｰﾙ投</t>
    <rPh sb="12" eb="13">
      <t>ナ</t>
    </rPh>
    <phoneticPr fontId="4"/>
  </si>
  <si>
    <t>5000m</t>
  </si>
  <si>
    <t>高男5000m</t>
  </si>
  <si>
    <t>中男400m</t>
  </si>
  <si>
    <t>小男6年100m</t>
  </si>
  <si>
    <t>（１～６年）</t>
    <rPh sb="4" eb="5">
      <t>ネン</t>
    </rPh>
    <phoneticPr fontId="4"/>
  </si>
  <si>
    <t>（２～４年）</t>
    <rPh sb="4" eb="5">
      <t>ネン</t>
    </rPh>
    <phoneticPr fontId="4"/>
  </si>
  <si>
    <t>（４～６年）</t>
    <rPh sb="4" eb="5">
      <t>ネン</t>
    </rPh>
    <phoneticPr fontId="4"/>
  </si>
  <si>
    <t>（３～６年）</t>
    <rPh sb="4" eb="5">
      <t>ネン</t>
    </rPh>
    <phoneticPr fontId="4"/>
  </si>
  <si>
    <t>（5～6年）</t>
    <rPh sb="4" eb="5">
      <t>ネン</t>
    </rPh>
    <phoneticPr fontId="4"/>
  </si>
  <si>
    <t>110mH(1.067m)</t>
  </si>
  <si>
    <t>高男110mH(1.067m)</t>
  </si>
  <si>
    <t>中男800m</t>
  </si>
  <si>
    <t>小男共通100m</t>
  </si>
  <si>
    <t>200m</t>
    <phoneticPr fontId="4"/>
  </si>
  <si>
    <t>400mH(0.914m)</t>
  </si>
  <si>
    <t>高男400mH(0.914m)</t>
  </si>
  <si>
    <t>中男1年1500m</t>
  </si>
  <si>
    <t>小男4年800m</t>
  </si>
  <si>
    <t>3000mSC</t>
  </si>
  <si>
    <t>高男3000mSC</t>
  </si>
  <si>
    <t>中男2年1500m</t>
  </si>
  <si>
    <t>小男共通800m</t>
  </si>
  <si>
    <t>中学女子</t>
    <rPh sb="0" eb="2">
      <t>チュウガク</t>
    </rPh>
    <rPh sb="2" eb="3">
      <t>オンナ</t>
    </rPh>
    <rPh sb="3" eb="4">
      <t>コ</t>
    </rPh>
    <phoneticPr fontId="4"/>
  </si>
  <si>
    <t>4X400mR</t>
  </si>
  <si>
    <t>高男4X400mR</t>
  </si>
  <si>
    <t>中男3000m</t>
  </si>
  <si>
    <t>小男6年1500m</t>
  </si>
  <si>
    <t xml:space="preserve">小学女子
</t>
    <rPh sb="0" eb="2">
      <t>ショウガク</t>
    </rPh>
    <rPh sb="2" eb="3">
      <t>オンナ</t>
    </rPh>
    <rPh sb="3" eb="4">
      <t>コ</t>
    </rPh>
    <phoneticPr fontId="4"/>
  </si>
  <si>
    <t>棒高跳</t>
  </si>
  <si>
    <t>高男棒高跳</t>
  </si>
  <si>
    <t>中男110mH(0.914m)</t>
  </si>
  <si>
    <t>小男共通1500m</t>
  </si>
  <si>
    <t>（２～６年）</t>
    <rPh sb="4" eb="5">
      <t>ネン</t>
    </rPh>
    <phoneticPr fontId="4"/>
  </si>
  <si>
    <t xml:space="preserve"> </t>
    <phoneticPr fontId="4"/>
  </si>
  <si>
    <t>走幅跳</t>
  </si>
  <si>
    <t>高男走幅跳</t>
  </si>
  <si>
    <t>中男4X100mR</t>
  </si>
  <si>
    <t>小男5･6年80mH</t>
  </si>
  <si>
    <t xml:space="preserve">幼児
</t>
    <rPh sb="0" eb="2">
      <t>ヨウジ</t>
    </rPh>
    <phoneticPr fontId="4"/>
  </si>
  <si>
    <t>60m</t>
    <phoneticPr fontId="4"/>
  </si>
  <si>
    <t>三段跳</t>
  </si>
  <si>
    <t>高男三段跳</t>
  </si>
  <si>
    <t>小男5年80mH</t>
  </si>
  <si>
    <t xml:space="preserve"> 7 参加資格</t>
    <phoneticPr fontId="52"/>
  </si>
  <si>
    <t>十種競技</t>
  </si>
  <si>
    <t>高男八種競技</t>
  </si>
  <si>
    <t>中男砲丸投(5.000kg)</t>
  </si>
  <si>
    <t>小男6年4X100mR</t>
  </si>
  <si>
    <t>(1)</t>
    <phoneticPr fontId="4"/>
  </si>
  <si>
    <t>300m</t>
  </si>
  <si>
    <t>高男300m</t>
  </si>
  <si>
    <t>中男円盤投(1.500kg)</t>
  </si>
  <si>
    <t>小男4年走高跳</t>
  </si>
  <si>
    <t>(2)</t>
    <phoneticPr fontId="53"/>
  </si>
  <si>
    <t>大会参加者は、運営上必要なプログラム、記録表、掲示板、HP等へ氏名、所属、学年の記載を了承するものとする。</t>
    <rPh sb="0" eb="2">
      <t>タイカイ</t>
    </rPh>
    <rPh sb="2" eb="4">
      <t>サンカ</t>
    </rPh>
    <rPh sb="4" eb="5">
      <t>シャ</t>
    </rPh>
    <rPh sb="7" eb="9">
      <t>ウンエイ</t>
    </rPh>
    <rPh sb="9" eb="10">
      <t>ジョウ</t>
    </rPh>
    <rPh sb="10" eb="12">
      <t>ヒツヨウ</t>
    </rPh>
    <rPh sb="19" eb="21">
      <t>キロク</t>
    </rPh>
    <rPh sb="21" eb="22">
      <t>ヒョウ</t>
    </rPh>
    <rPh sb="23" eb="26">
      <t>ケイジバン</t>
    </rPh>
    <phoneticPr fontId="4"/>
  </si>
  <si>
    <t>中男四種競技()</t>
  </si>
  <si>
    <t>小男5年走高跳</t>
  </si>
  <si>
    <t xml:space="preserve"> 8 出場制限</t>
    <phoneticPr fontId="52"/>
  </si>
  <si>
    <t>中男ジャベリックスロー</t>
  </si>
  <si>
    <t>小男6年走高跳</t>
  </si>
  <si>
    <t>1人</t>
    <rPh sb="0" eb="2">
      <t>ヒトリ</t>
    </rPh>
    <phoneticPr fontId="4"/>
  </si>
  <si>
    <t>2種目</t>
  </si>
  <si>
    <t>までとする。ただし、リレー競技は除く。</t>
    <phoneticPr fontId="4"/>
  </si>
  <si>
    <t>中男300m</t>
  </si>
  <si>
    <t>小男走高跳</t>
  </si>
  <si>
    <t xml:space="preserve"> 9 競技方法</t>
    <phoneticPr fontId="52"/>
  </si>
  <si>
    <t>小男5年走幅跳</t>
  </si>
  <si>
    <t>10 表　  彰</t>
    <phoneticPr fontId="52"/>
  </si>
  <si>
    <t>全員に記録証を交付する。</t>
    <phoneticPr fontId="4"/>
  </si>
  <si>
    <t>小男6年走幅跳</t>
  </si>
  <si>
    <t>最優秀選手、優秀選手には賞を授与する。</t>
    <phoneticPr fontId="53"/>
  </si>
  <si>
    <t>11 申込方法</t>
    <phoneticPr fontId="52"/>
  </si>
  <si>
    <r>
      <t>※記録は、番組編成時に必要となります。</t>
    </r>
    <r>
      <rPr>
        <b/>
        <i/>
        <u/>
        <sz val="10"/>
        <color indexed="10"/>
        <rFont val="Yu Gothic UI"/>
        <family val="3"/>
        <charset val="128"/>
      </rPr>
      <t>参考でも良いので必ず記入</t>
    </r>
    <r>
      <rPr>
        <sz val="10"/>
        <rFont val="Yu Gothic UI"/>
        <family val="3"/>
        <charset val="128"/>
      </rPr>
      <t>して下さい。</t>
    </r>
    <rPh sb="1" eb="3">
      <t>キロク</t>
    </rPh>
    <rPh sb="5" eb="7">
      <t>バングミ</t>
    </rPh>
    <rPh sb="7" eb="9">
      <t>ヘンセイ</t>
    </rPh>
    <rPh sb="9" eb="10">
      <t>ジ</t>
    </rPh>
    <rPh sb="11" eb="13">
      <t>ヒツヨウ</t>
    </rPh>
    <rPh sb="23" eb="24">
      <t>ヨ</t>
    </rPh>
    <rPh sb="27" eb="28">
      <t>カナラ</t>
    </rPh>
    <rPh sb="29" eb="31">
      <t>キニュウ</t>
    </rPh>
    <rPh sb="33" eb="34">
      <t>クダ</t>
    </rPh>
    <phoneticPr fontId="4"/>
  </si>
  <si>
    <t>小男走幅跳</t>
  </si>
  <si>
    <t>番号</t>
  </si>
  <si>
    <t>必要書類</t>
    <rPh sb="0" eb="2">
      <t>ヒツヨウ</t>
    </rPh>
    <rPh sb="2" eb="4">
      <t>ショルイ</t>
    </rPh>
    <phoneticPr fontId="4"/>
  </si>
  <si>
    <t>作成方法・提出先</t>
    <rPh sb="5" eb="8">
      <t>テイシュツサキ</t>
    </rPh>
    <phoneticPr fontId="4"/>
  </si>
  <si>
    <t>小男5年砲丸投</t>
  </si>
  <si>
    <t>（１）</t>
    <phoneticPr fontId="4"/>
  </si>
  <si>
    <t>入力表　　　</t>
    <rPh sb="0" eb="2">
      <t>ニュウリョク</t>
    </rPh>
    <rPh sb="2" eb="3">
      <t>ヒョウ</t>
    </rPh>
    <phoneticPr fontId="4"/>
  </si>
  <si>
    <r>
      <t>オホーツク陸協HP（http://www.h-ork.jp/）よりダウンロードし必要事項を記入。オホーツク陸協アドレス（orkentry@gmail.com）まで送信(メールには団体名と申込責任者を明記して下さい）。</t>
    </r>
    <r>
      <rPr>
        <sz val="9"/>
        <color rgb="FFFF0000"/>
        <rFont val="Yu Gothic UI"/>
        <family val="3"/>
        <charset val="128"/>
      </rPr>
      <t>さらにプリントアウトしたものを、現金とともに郵送、または持参。</t>
    </r>
    <rPh sb="89" eb="92">
      <t>ダンタイメイ</t>
    </rPh>
    <rPh sb="93" eb="94">
      <t>モウ</t>
    </rPh>
    <rPh sb="94" eb="95">
      <t>コ</t>
    </rPh>
    <rPh sb="95" eb="98">
      <t>セキニンシャ</t>
    </rPh>
    <rPh sb="99" eb="101">
      <t>メイキ</t>
    </rPh>
    <rPh sb="103" eb="104">
      <t>クダ</t>
    </rPh>
    <rPh sb="124" eb="126">
      <t>ゲンキン</t>
    </rPh>
    <rPh sb="130" eb="132">
      <t>ユウソウ</t>
    </rPh>
    <rPh sb="136" eb="138">
      <t>ジサン</t>
    </rPh>
    <phoneticPr fontId="4"/>
  </si>
  <si>
    <t>小男6年砲丸投</t>
  </si>
  <si>
    <t>（２）</t>
    <phoneticPr fontId="4"/>
  </si>
  <si>
    <t>参加料</t>
  </si>
  <si>
    <t>参加料を各校(団体)で算出。</t>
    <rPh sb="7" eb="9">
      <t>ダンタイ</t>
    </rPh>
    <phoneticPr fontId="4"/>
  </si>
  <si>
    <t>小男砲丸投(2.721kg)</t>
  </si>
  <si>
    <t>ﾃﾞｰﾀの送信は</t>
    <rPh sb="5" eb="7">
      <t>ソウシン</t>
    </rPh>
    <phoneticPr fontId="4"/>
  </si>
  <si>
    <t>です。</t>
    <phoneticPr fontId="4"/>
  </si>
  <si>
    <t>小男6年ｿﾌﾄﾎﾞｰﾙ投</t>
  </si>
  <si>
    <t>＊期限遅れ、当日及び電話等による申込み受付けはしない。</t>
    <rPh sb="1" eb="3">
      <t>キゲン</t>
    </rPh>
    <rPh sb="3" eb="4">
      <t>オク</t>
    </rPh>
    <phoneticPr fontId="4"/>
  </si>
  <si>
    <t>12 申込み料</t>
    <rPh sb="3" eb="5">
      <t>モウシコ</t>
    </rPh>
    <phoneticPr fontId="4"/>
  </si>
  <si>
    <t>小男5年ｿﾌﾄﾎﾞｰﾙ投</t>
  </si>
  <si>
    <t>共通(高校生含)</t>
    <rPh sb="0" eb="2">
      <t>キョウツウ</t>
    </rPh>
    <rPh sb="3" eb="6">
      <t>コウコウセイ</t>
    </rPh>
    <rPh sb="6" eb="7">
      <t>フク</t>
    </rPh>
    <phoneticPr fontId="4"/>
  </si>
  <si>
    <t>中学生</t>
  </si>
  <si>
    <t>小学生</t>
    <rPh sb="0" eb="3">
      <t>ショウガクセイ</t>
    </rPh>
    <phoneticPr fontId="4"/>
  </si>
  <si>
    <t>小男4年ｿﾌﾄﾎﾞｰﾙ投</t>
  </si>
  <si>
    <t>１種目の出場者</t>
  </si>
  <si>
    <t>参加料を徴しない</t>
    <phoneticPr fontId="4"/>
  </si>
  <si>
    <t>小男ソフトボール投</t>
  </si>
  <si>
    <t>２種目の出場者</t>
  </si>
  <si>
    <t>ﾘﾚｰ1ﾁｰﾑ</t>
    <phoneticPr fontId="4"/>
  </si>
  <si>
    <t>13 担当者</t>
    <rPh sb="3" eb="6">
      <t>タントウシャ</t>
    </rPh>
    <phoneticPr fontId="4"/>
  </si>
  <si>
    <t>女</t>
  </si>
  <si>
    <t>高女</t>
  </si>
  <si>
    <t>中女</t>
  </si>
  <si>
    <t>小女</t>
  </si>
  <si>
    <t>佐々木　俊介</t>
    <rPh sb="0" eb="3">
      <t>ササキ</t>
    </rPh>
    <rPh sb="4" eb="6">
      <t>シュンスケ</t>
    </rPh>
    <phoneticPr fontId="4"/>
  </si>
  <si>
    <t>連絡先：</t>
    <rPh sb="0" eb="3">
      <t>レンラクサキ</t>
    </rPh>
    <phoneticPr fontId="4"/>
  </si>
  <si>
    <t>090-8907-0517</t>
    <phoneticPr fontId="4"/>
  </si>
  <si>
    <t>勤務先：</t>
    <rPh sb="0" eb="3">
      <t>キンムサキ</t>
    </rPh>
    <phoneticPr fontId="4"/>
  </si>
  <si>
    <t>美幌商工会議所</t>
    <rPh sb="0" eb="2">
      <t>ビホロ</t>
    </rPh>
    <rPh sb="2" eb="7">
      <t>ショウコウカイギショ</t>
    </rPh>
    <phoneticPr fontId="53"/>
  </si>
  <si>
    <t>女100m</t>
  </si>
  <si>
    <t>高女100m</t>
  </si>
  <si>
    <t>中女1年100m</t>
  </si>
  <si>
    <t>小女幼児60m</t>
  </si>
  <si>
    <t>FAX：0152－73-5253</t>
    <phoneticPr fontId="53"/>
  </si>
  <si>
    <t>14 ﾅﾝﾊﾞｰｶｰﾄﾞ</t>
    <phoneticPr fontId="4"/>
  </si>
  <si>
    <t>女200m</t>
  </si>
  <si>
    <t>高女200m</t>
  </si>
  <si>
    <t>中女2年100m</t>
  </si>
  <si>
    <t>小女1年60m</t>
  </si>
  <si>
    <t>ﾅﾝﾊﾞｰｶｰﾄﾞは、割当番号を使用し各自用意すること。不足及び管外から申込者のﾅﾝﾊﾞｰｶｰﾄﾞは、事務局で準備する。</t>
    <phoneticPr fontId="4"/>
  </si>
  <si>
    <t>女400m</t>
  </si>
  <si>
    <t>高女400m</t>
  </si>
  <si>
    <t>中女3年100m</t>
  </si>
  <si>
    <t>小女2年60m</t>
  </si>
  <si>
    <t>15 そ の 他</t>
    <phoneticPr fontId="4"/>
  </si>
  <si>
    <t>女800m</t>
  </si>
  <si>
    <t>高女800m</t>
  </si>
  <si>
    <t>中女2･3年100m</t>
  </si>
  <si>
    <t>小女3年100m</t>
  </si>
  <si>
    <t>万一事故が起こった場合、応急処置までの用意はありますが、それ以上の場合は本人の負担で処置願います。</t>
    <phoneticPr fontId="4"/>
  </si>
  <si>
    <t>女1000m</t>
  </si>
  <si>
    <t>高女1000m</t>
  </si>
  <si>
    <t>中女共通100m</t>
  </si>
  <si>
    <t>小女4年100m</t>
  </si>
  <si>
    <t>本競技場は、フィールド部分の助走路のみ全天候型ウレタン舗装です。全天候スパイクピン（９ｍｍ以下）を使用してください。</t>
    <rPh sb="32" eb="33">
      <t>ゼン</t>
    </rPh>
    <rPh sb="49" eb="51">
      <t>シヨウ</t>
    </rPh>
    <phoneticPr fontId="4"/>
  </si>
  <si>
    <t>女1500m</t>
  </si>
  <si>
    <t>高女1500m</t>
  </si>
  <si>
    <t>中女200m</t>
  </si>
  <si>
    <t>小女5年100m</t>
  </si>
  <si>
    <t>(3)</t>
    <phoneticPr fontId="4"/>
  </si>
  <si>
    <t>申込用紙内にある登録番号は記入しないで下さい。</t>
    <rPh sb="0" eb="2">
      <t>モウシコミ</t>
    </rPh>
    <rPh sb="2" eb="4">
      <t>ヨウシ</t>
    </rPh>
    <rPh sb="4" eb="5">
      <t>ナイ</t>
    </rPh>
    <rPh sb="8" eb="10">
      <t>トウロク</t>
    </rPh>
    <rPh sb="10" eb="12">
      <t>バンゴウ</t>
    </rPh>
    <rPh sb="13" eb="15">
      <t>キニュウ</t>
    </rPh>
    <rPh sb="19" eb="20">
      <t>クダ</t>
    </rPh>
    <phoneticPr fontId="4"/>
  </si>
  <si>
    <t>(4)</t>
    <phoneticPr fontId="53"/>
  </si>
  <si>
    <t>大会前7日間の間に発熱の症状があった場合は、大会出場を辞退してください。</t>
    <rPh sb="0" eb="2">
      <t>タイカイ</t>
    </rPh>
    <rPh sb="2" eb="3">
      <t>マエ</t>
    </rPh>
    <rPh sb="4" eb="5">
      <t>ヒ</t>
    </rPh>
    <rPh sb="5" eb="6">
      <t>カン</t>
    </rPh>
    <rPh sb="7" eb="8">
      <t>アイダ</t>
    </rPh>
    <rPh sb="9" eb="11">
      <t>ハツネツ</t>
    </rPh>
    <rPh sb="12" eb="14">
      <t>ショウジョウ</t>
    </rPh>
    <rPh sb="18" eb="20">
      <t>バアイ</t>
    </rPh>
    <rPh sb="22" eb="24">
      <t>タイカイ</t>
    </rPh>
    <rPh sb="24" eb="26">
      <t>シュツジョウ</t>
    </rPh>
    <rPh sb="27" eb="29">
      <t>ジタイ</t>
    </rPh>
    <phoneticPr fontId="53"/>
  </si>
  <si>
    <t>(5)</t>
    <phoneticPr fontId="53"/>
  </si>
  <si>
    <t>同居家族や身近な知人に新型コロナウイルスの感染が疑われる方があった場合は、大会出場を辞退してください。</t>
    <rPh sb="0" eb="2">
      <t>ドウキョ</t>
    </rPh>
    <rPh sb="2" eb="4">
      <t>カゾク</t>
    </rPh>
    <rPh sb="5" eb="7">
      <t>ミジカ</t>
    </rPh>
    <rPh sb="8" eb="10">
      <t>チジン</t>
    </rPh>
    <rPh sb="11" eb="13">
      <t>シンガタ</t>
    </rPh>
    <rPh sb="21" eb="23">
      <t>カンセン</t>
    </rPh>
    <rPh sb="24" eb="25">
      <t>ウタガ</t>
    </rPh>
    <rPh sb="28" eb="29">
      <t>カタ</t>
    </rPh>
    <rPh sb="33" eb="35">
      <t>バアイ</t>
    </rPh>
    <rPh sb="37" eb="39">
      <t>タイカイ</t>
    </rPh>
    <rPh sb="39" eb="41">
      <t>シュツジョウ</t>
    </rPh>
    <rPh sb="42" eb="44">
      <t>ジタイ</t>
    </rPh>
    <phoneticPr fontId="53"/>
  </si>
  <si>
    <t>(6)</t>
    <phoneticPr fontId="53"/>
  </si>
  <si>
    <t>(7)</t>
    <phoneticPr fontId="53"/>
  </si>
  <si>
    <t>集団での行動、応援は極力控えてください。やむを得ず集団でアップする場合は可能な限り少人数で行ってください。</t>
    <rPh sb="0" eb="2">
      <t>シュウダン</t>
    </rPh>
    <rPh sb="4" eb="6">
      <t>コウドウ</t>
    </rPh>
    <rPh sb="7" eb="9">
      <t>オウエン</t>
    </rPh>
    <rPh sb="10" eb="12">
      <t>キョクリョク</t>
    </rPh>
    <rPh sb="12" eb="13">
      <t>ヒカ</t>
    </rPh>
    <rPh sb="23" eb="24">
      <t>エ</t>
    </rPh>
    <rPh sb="25" eb="27">
      <t>シュウダン</t>
    </rPh>
    <rPh sb="33" eb="35">
      <t>バアイ</t>
    </rPh>
    <rPh sb="36" eb="38">
      <t>カノウ</t>
    </rPh>
    <rPh sb="39" eb="40">
      <t>カギ</t>
    </rPh>
    <rPh sb="41" eb="44">
      <t>ショウニンズウ</t>
    </rPh>
    <rPh sb="45" eb="46">
      <t>オコナ</t>
    </rPh>
    <phoneticPr fontId="53"/>
  </si>
  <si>
    <t>閉会式に抽選会(体育祭行事)を予定しています。</t>
    <rPh sb="0" eb="3">
      <t>ヘイカイシキ</t>
    </rPh>
    <rPh sb="4" eb="7">
      <t>チュウセンカイ</t>
    </rPh>
    <rPh sb="8" eb="11">
      <t>タイイクサイ</t>
    </rPh>
    <rPh sb="11" eb="13">
      <t>ギョウジ</t>
    </rPh>
    <rPh sb="15" eb="17">
      <t>ヨテイ</t>
    </rPh>
    <phoneticPr fontId="4"/>
  </si>
  <si>
    <t>小学女子4年走高跳</t>
    <phoneticPr fontId="4"/>
  </si>
  <si>
    <t>男子6年</t>
    <rPh sb="0" eb="2">
      <t>ダンシ</t>
    </rPh>
    <rPh sb="3" eb="4">
      <t>ネン</t>
    </rPh>
    <phoneticPr fontId="4"/>
  </si>
  <si>
    <t>男子5年</t>
    <rPh sb="0" eb="2">
      <t>ダンシ</t>
    </rPh>
    <rPh sb="3" eb="4">
      <t>ネン</t>
    </rPh>
    <phoneticPr fontId="4"/>
  </si>
  <si>
    <t>男子4年</t>
    <rPh sb="0" eb="2">
      <t>ダンシ</t>
    </rPh>
    <rPh sb="3" eb="4">
      <t>ネン</t>
    </rPh>
    <phoneticPr fontId="4"/>
  </si>
  <si>
    <t>男子3年</t>
    <rPh sb="0" eb="2">
      <t>ダンシ</t>
    </rPh>
    <rPh sb="3" eb="4">
      <t>ネン</t>
    </rPh>
    <phoneticPr fontId="4"/>
  </si>
  <si>
    <t>女子6年</t>
    <rPh sb="0" eb="2">
      <t>ジョシ</t>
    </rPh>
    <rPh sb="3" eb="4">
      <t>ネン</t>
    </rPh>
    <phoneticPr fontId="4"/>
  </si>
  <si>
    <t>女子5年</t>
    <rPh sb="0" eb="2">
      <t>ジョシ</t>
    </rPh>
    <rPh sb="3" eb="4">
      <t>ネン</t>
    </rPh>
    <phoneticPr fontId="4"/>
  </si>
  <si>
    <t>女子4年</t>
    <rPh sb="0" eb="2">
      <t>ジョシ</t>
    </rPh>
    <rPh sb="3" eb="4">
      <t>ネン</t>
    </rPh>
    <phoneticPr fontId="4"/>
  </si>
  <si>
    <t>女子3年</t>
    <rPh sb="0" eb="2">
      <t>ジョシ</t>
    </rPh>
    <rPh sb="3" eb="4">
      <t>ネン</t>
    </rPh>
    <phoneticPr fontId="4"/>
  </si>
  <si>
    <t>令和4年度美幌町秋季体育祭兼第53回美幌陸上競技記録会開催要項</t>
    <rPh sb="0" eb="1">
      <t>レイ</t>
    </rPh>
    <rPh sb="1" eb="2">
      <t>ワ</t>
    </rPh>
    <rPh sb="3" eb="5">
      <t>ネンド</t>
    </rPh>
    <rPh sb="4" eb="5">
      <t>ド</t>
    </rPh>
    <rPh sb="5" eb="7">
      <t>ビホロ</t>
    </rPh>
    <rPh sb="13" eb="14">
      <t>ケン</t>
    </rPh>
    <phoneticPr fontId="4"/>
  </si>
  <si>
    <t>美幌町 ・  オホーツク陸上競技協会</t>
    <phoneticPr fontId="4"/>
  </si>
  <si>
    <t>令和4年10月2日（日）</t>
    <rPh sb="0" eb="1">
      <t>レイ</t>
    </rPh>
    <rPh sb="1" eb="2">
      <t>ワ</t>
    </rPh>
    <rPh sb="3" eb="4">
      <t>ネン</t>
    </rPh>
    <phoneticPr fontId="4"/>
  </si>
  <si>
    <r>
      <t>共通男子　　　　</t>
    </r>
    <r>
      <rPr>
        <b/>
        <sz val="6"/>
        <rFont val="Yu Gothic UI"/>
        <family val="3"/>
        <charset val="128"/>
      </rPr>
      <t>(高校生含)</t>
    </r>
    <rPh sb="0" eb="2">
      <t>キョウツウ</t>
    </rPh>
    <rPh sb="2" eb="3">
      <t>オトコ</t>
    </rPh>
    <rPh sb="3" eb="4">
      <t>コ</t>
    </rPh>
    <rPh sb="9" eb="12">
      <t>コウコウセイ</t>
    </rPh>
    <rPh sb="12" eb="13">
      <t>フク</t>
    </rPh>
    <phoneticPr fontId="4"/>
  </si>
  <si>
    <t>（3年以上共通）</t>
    <rPh sb="2" eb="3">
      <t>ネン</t>
    </rPh>
    <rPh sb="3" eb="5">
      <t>イジョウ</t>
    </rPh>
    <rPh sb="5" eb="7">
      <t>キョウツウ</t>
    </rPh>
    <phoneticPr fontId="4"/>
  </si>
  <si>
    <r>
      <t>共通女子　　　　</t>
    </r>
    <r>
      <rPr>
        <b/>
        <sz val="6"/>
        <rFont val="Yu Gothic UI"/>
        <family val="3"/>
        <charset val="128"/>
      </rPr>
      <t>(高校生含)</t>
    </r>
    <rPh sb="0" eb="2">
      <t>キョウツウ</t>
    </rPh>
    <rPh sb="2" eb="3">
      <t>オンナ</t>
    </rPh>
    <rPh sb="3" eb="4">
      <t>コ</t>
    </rPh>
    <phoneticPr fontId="4"/>
  </si>
  <si>
    <t>（３年以上共通）</t>
    <rPh sb="2" eb="3">
      <t>ネン</t>
    </rPh>
    <rPh sb="3" eb="5">
      <t>イジョウ</t>
    </rPh>
    <rPh sb="5" eb="7">
      <t>キョウツウ</t>
    </rPh>
    <phoneticPr fontId="4"/>
  </si>
  <si>
    <t>　　　　　　　　　　　　　　　　　　　　　　</t>
    <phoneticPr fontId="4"/>
  </si>
  <si>
    <t>2022年度日本陸上競技連盟登録者であること。（小中学生および体育祭参加者は除く）</t>
    <rPh sb="24" eb="28">
      <t>ショウチュウガクセイ</t>
    </rPh>
    <rPh sb="31" eb="34">
      <t>タイイクサイ</t>
    </rPh>
    <rPh sb="34" eb="37">
      <t>サンカシャ</t>
    </rPh>
    <rPh sb="38" eb="39">
      <t>ノゾ</t>
    </rPh>
    <phoneticPr fontId="4"/>
  </si>
  <si>
    <t>2022年度日本陸上競技連盟競技規則による。</t>
    <phoneticPr fontId="4"/>
  </si>
  <si>
    <r>
      <t>担当者までプリントアウトした入力表とともに現金書留で郵送または持参すること。
送付先　092-0004　美幌町字仲町1－44　美幌経済センター　　佐々木　俊介　宛　　　　　　　　　　　　　　　　　　　　　　　　　　　　　　　　　　　　　　　　　　　</t>
    </r>
    <r>
      <rPr>
        <sz val="8"/>
        <color rgb="FFFF0000"/>
        <rFont val="Yu Gothic UI"/>
        <family val="3"/>
        <charset val="128"/>
      </rPr>
      <t>（９月14日（水）必着、連絡なく参加料未納の場合は申込を受け付けない。）</t>
    </r>
    <rPh sb="0" eb="3">
      <t>タントウシャ</t>
    </rPh>
    <rPh sb="14" eb="16">
      <t>ニュウリョク</t>
    </rPh>
    <rPh sb="16" eb="17">
      <t>ヒョウ</t>
    </rPh>
    <rPh sb="21" eb="23">
      <t>ゲンキン</t>
    </rPh>
    <rPh sb="23" eb="25">
      <t>カキトメ</t>
    </rPh>
    <rPh sb="26" eb="28">
      <t>ユウソウ</t>
    </rPh>
    <rPh sb="31" eb="33">
      <t>ジサン</t>
    </rPh>
    <rPh sb="39" eb="42">
      <t>ソウフサキ</t>
    </rPh>
    <rPh sb="56" eb="58">
      <t>ナカマチ</t>
    </rPh>
    <rPh sb="63" eb="65">
      <t>ビホロ</t>
    </rPh>
    <rPh sb="65" eb="67">
      <t>ケイザイ</t>
    </rPh>
    <rPh sb="73" eb="76">
      <t>ササキ</t>
    </rPh>
    <rPh sb="77" eb="79">
      <t>シュンスケ</t>
    </rPh>
    <rPh sb="126" eb="127">
      <t>ガツ</t>
    </rPh>
    <rPh sb="129" eb="130">
      <t>ニチ</t>
    </rPh>
    <rPh sb="131" eb="132">
      <t>スイ</t>
    </rPh>
    <rPh sb="132" eb="133">
      <t>カ</t>
    </rPh>
    <rPh sb="134" eb="136">
      <t>ヒッチャク</t>
    </rPh>
    <rPh sb="137" eb="139">
      <t>レンラク</t>
    </rPh>
    <rPh sb="141" eb="144">
      <t>サンカリョウ</t>
    </rPh>
    <rPh sb="144" eb="146">
      <t>ミノウ</t>
    </rPh>
    <rPh sb="147" eb="149">
      <t>バアイ</t>
    </rPh>
    <rPh sb="150" eb="152">
      <t>モウシコミ</t>
    </rPh>
    <rPh sb="153" eb="154">
      <t>ウ</t>
    </rPh>
    <rPh sb="155" eb="156">
      <t>ツ</t>
    </rPh>
    <phoneticPr fontId="4"/>
  </si>
  <si>
    <t>令和4年9月14日（水）17：00〆切</t>
    <rPh sb="0" eb="1">
      <t>レイ</t>
    </rPh>
    <rPh sb="1" eb="2">
      <t>ワ</t>
    </rPh>
    <rPh sb="3" eb="4">
      <t>ネン</t>
    </rPh>
    <rPh sb="10" eb="11">
      <t>スイ</t>
    </rPh>
    <rPh sb="17" eb="19">
      <t>シメキリ</t>
    </rPh>
    <phoneticPr fontId="4"/>
  </si>
  <si>
    <t>大会当日は、競技とウオーミングアップ以外は可能な限りマスクを着用してください。</t>
    <rPh sb="0" eb="2">
      <t>タイカイ</t>
    </rPh>
    <rPh sb="2" eb="4">
      <t>トウジツ</t>
    </rPh>
    <rPh sb="6" eb="8">
      <t>キョウギ</t>
    </rPh>
    <rPh sb="18" eb="20">
      <t>イガイ</t>
    </rPh>
    <rPh sb="21" eb="23">
      <t>カノウ</t>
    </rPh>
    <rPh sb="24" eb="25">
      <t>カギ</t>
    </rPh>
    <rPh sb="30" eb="32">
      <t>チャクヨウ</t>
    </rPh>
    <phoneticPr fontId="53"/>
  </si>
  <si>
    <t>(8)</t>
    <phoneticPr fontId="4"/>
  </si>
  <si>
    <t>選手及び指導者、付き添いの者は、新型コロナウイルス感染症についての体調管理チェックシートの提出をお願いします。</t>
    <rPh sb="0" eb="2">
      <t>センシュ</t>
    </rPh>
    <rPh sb="2" eb="3">
      <t>オヨ</t>
    </rPh>
    <rPh sb="4" eb="7">
      <t>シドウシャ</t>
    </rPh>
    <rPh sb="8" eb="9">
      <t>ツ</t>
    </rPh>
    <rPh sb="10" eb="11">
      <t>ソ</t>
    </rPh>
    <rPh sb="13" eb="14">
      <t>モノ</t>
    </rPh>
    <rPh sb="16" eb="18">
      <t>シンガタ</t>
    </rPh>
    <rPh sb="25" eb="28">
      <t>カンセンショウ</t>
    </rPh>
    <rPh sb="33" eb="37">
      <t>タイチョウカンリ</t>
    </rPh>
    <rPh sb="45" eb="47">
      <t>テイシュツ</t>
    </rPh>
    <rPh sb="49" eb="50">
      <t>ネガ</t>
    </rPh>
    <phoneticPr fontId="4"/>
  </si>
  <si>
    <t>(9)</t>
    <phoneticPr fontId="53"/>
  </si>
  <si>
    <t>令和4年度美幌町秋季体育祭兼第53回美幌陸上競技記録会開催要項</t>
  </si>
  <si>
    <t>令和4年度美幌町秋季体育祭兼第53回美幌陸上競技記録会開催要項</t>
    <phoneticPr fontId="4"/>
  </si>
  <si>
    <t>男子G</t>
    <rPh sb="0" eb="2">
      <t>ダンシ</t>
    </rPh>
    <phoneticPr fontId="4"/>
  </si>
  <si>
    <t>男子H</t>
    <rPh sb="0" eb="2">
      <t>ダンシ</t>
    </rPh>
    <phoneticPr fontId="4"/>
  </si>
  <si>
    <t>男子I</t>
    <rPh sb="0" eb="2">
      <t>ダンシ</t>
    </rPh>
    <phoneticPr fontId="4"/>
  </si>
  <si>
    <t>男子J</t>
    <rPh sb="0" eb="2">
      <t>ダンシ</t>
    </rPh>
    <phoneticPr fontId="4"/>
  </si>
  <si>
    <t>女子A</t>
    <phoneticPr fontId="4"/>
  </si>
  <si>
    <t>女子B</t>
    <phoneticPr fontId="4"/>
  </si>
  <si>
    <t>女子C</t>
    <phoneticPr fontId="4"/>
  </si>
  <si>
    <t>女子D</t>
    <phoneticPr fontId="4"/>
  </si>
  <si>
    <t>女子G</t>
    <phoneticPr fontId="4"/>
  </si>
  <si>
    <t>女子H</t>
    <phoneticPr fontId="4"/>
  </si>
  <si>
    <t>女子I</t>
    <phoneticPr fontId="4"/>
  </si>
  <si>
    <t>女子J</t>
    <phoneticPr fontId="4"/>
  </si>
  <si>
    <t>女子G</t>
    <rPh sb="0" eb="2">
      <t>ジョシ</t>
    </rPh>
    <phoneticPr fontId="4"/>
  </si>
  <si>
    <t>女子H</t>
    <rPh sb="0" eb="2">
      <t>ジョシ</t>
    </rPh>
    <phoneticPr fontId="4"/>
  </si>
  <si>
    <t>女子I</t>
    <rPh sb="0" eb="2">
      <t>ジョシ</t>
    </rPh>
    <phoneticPr fontId="4"/>
  </si>
  <si>
    <t>女子J</t>
    <rPh sb="0" eb="2">
      <t>ジョシ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</si>
</sst>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ＨＧ丸ゴシックM"/>
      <family val="3"/>
      <charset val="128"/>
    </font>
    <font>
      <u/>
      <sz val="11"/>
      <color indexed="12"/>
      <name val="ＨＧ丸ゴシックM"/>
      <family val="3"/>
      <charset val="128"/>
    </font>
    <font>
      <sz val="10.5"/>
      <name val="ＭＳ Ｐ明朝"/>
      <family val="1"/>
      <charset val="128"/>
    </font>
    <font>
      <sz val="10.5"/>
      <name val="ＭＳ Ｐゴシック"/>
      <family val="3"/>
      <charset val="128"/>
    </font>
    <font>
      <sz val="12"/>
      <color theme="0"/>
      <name val="ＭＳ Ｐゴシック"/>
      <family val="3"/>
      <charset val="128"/>
    </font>
    <font>
      <b/>
      <sz val="10.5"/>
      <color theme="0"/>
      <name val="ＭＳ Ｐゴシック"/>
      <family val="3"/>
      <charset val="128"/>
    </font>
    <font>
      <sz val="10.5"/>
      <color theme="1"/>
      <name val="ＭＳ Ｐ明朝"/>
      <family val="1"/>
      <charset val="128"/>
    </font>
    <font>
      <sz val="10"/>
      <name val="ＭＳ Ｐ明朝"/>
      <family val="1"/>
      <charset val="128"/>
    </font>
    <font>
      <u/>
      <sz val="11"/>
      <color theme="10"/>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1"/>
      <color rgb="FFFF0000"/>
      <name val="ＭＳ ゴシック"/>
      <family val="3"/>
      <charset val="128"/>
    </font>
    <font>
      <sz val="24"/>
      <color theme="1"/>
      <name val="ＭＳ ゴシック"/>
      <family val="3"/>
      <charset val="128"/>
    </font>
    <font>
      <b/>
      <sz val="16"/>
      <color theme="1"/>
      <name val="ＭＳ ゴシック"/>
      <family val="3"/>
      <charset val="128"/>
    </font>
    <font>
      <b/>
      <sz val="10"/>
      <color theme="1"/>
      <name val="ＭＳ ゴシック"/>
      <family val="3"/>
      <charset val="128"/>
    </font>
    <font>
      <b/>
      <sz val="10.5"/>
      <color theme="1"/>
      <name val="ＭＳ ゴシック"/>
      <family val="3"/>
      <charset val="128"/>
    </font>
    <font>
      <b/>
      <u/>
      <sz val="11"/>
      <color theme="1"/>
      <name val="ＭＳ ゴシック"/>
      <family val="3"/>
      <charset val="128"/>
    </font>
    <font>
      <sz val="14"/>
      <name val="ＭＳ ゴシック"/>
      <family val="3"/>
      <charset val="128"/>
    </font>
    <font>
      <sz val="14"/>
      <color theme="0"/>
      <name val="ＭＳ ゴシック"/>
      <family val="3"/>
      <charset val="128"/>
    </font>
    <font>
      <b/>
      <sz val="14"/>
      <name val="ＭＳ ゴシック"/>
      <family val="3"/>
      <charset val="128"/>
    </font>
    <font>
      <b/>
      <sz val="14"/>
      <color rgb="FFFF0000"/>
      <name val="ＭＳ ゴシック"/>
      <family val="3"/>
      <charset val="128"/>
    </font>
    <font>
      <b/>
      <sz val="12"/>
      <name val="ＭＳ ゴシック"/>
      <family val="3"/>
      <charset val="128"/>
    </font>
    <font>
      <b/>
      <sz val="14"/>
      <color theme="0"/>
      <name val="ＭＳ ゴシック"/>
      <family val="3"/>
      <charset val="128"/>
    </font>
    <font>
      <b/>
      <sz val="14"/>
      <color theme="1"/>
      <name val="ＭＳ ゴシック"/>
      <family val="3"/>
      <charset val="128"/>
    </font>
    <font>
      <b/>
      <sz val="11"/>
      <color theme="0"/>
      <name val="ＭＳ ゴシック"/>
      <family val="3"/>
      <charset val="128"/>
    </font>
    <font>
      <b/>
      <sz val="14"/>
      <color rgb="FF0070C0"/>
      <name val="ＭＳ ゴシック"/>
      <family val="3"/>
      <charset val="128"/>
    </font>
    <font>
      <b/>
      <sz val="11"/>
      <color rgb="FF0070C0"/>
      <name val="ＭＳ ゴシック"/>
      <family val="3"/>
      <charset val="128"/>
    </font>
    <font>
      <b/>
      <sz val="12"/>
      <color rgb="FF0070C0"/>
      <name val="ＭＳ ゴシック"/>
      <family val="3"/>
      <charset val="128"/>
    </font>
    <font>
      <b/>
      <sz val="12"/>
      <color rgb="FFFF0000"/>
      <name val="ＭＳ ゴシック"/>
      <family val="3"/>
      <charset val="128"/>
    </font>
    <font>
      <sz val="11"/>
      <color theme="0"/>
      <name val="ＭＳ ゴシック"/>
      <family val="3"/>
      <charset val="128"/>
    </font>
    <font>
      <b/>
      <sz val="16"/>
      <name val="ＭＳ ゴシック"/>
      <family val="3"/>
      <charset val="128"/>
    </font>
    <font>
      <sz val="8"/>
      <name val="ＭＳ Ｐ明朝"/>
      <family val="1"/>
      <charset val="128"/>
    </font>
    <font>
      <sz val="11"/>
      <color rgb="FFFF0000"/>
      <name val="ＭＳ ゴシック"/>
      <family val="3"/>
      <charset val="128"/>
    </font>
    <font>
      <sz val="22"/>
      <color theme="1"/>
      <name val="ＭＳ ゴシック"/>
      <family val="3"/>
      <charset val="128"/>
    </font>
    <font>
      <sz val="18"/>
      <color theme="1"/>
      <name val="ＭＳ ゴシック"/>
      <family val="3"/>
      <charset val="128"/>
    </font>
    <font>
      <b/>
      <sz val="9"/>
      <color theme="1"/>
      <name val="ＭＳ ゴシック"/>
      <family val="3"/>
      <charset val="128"/>
    </font>
    <font>
      <b/>
      <u val="double"/>
      <sz val="10"/>
      <color theme="1"/>
      <name val="ＭＳ ゴシック"/>
      <family val="3"/>
      <charset val="128"/>
    </font>
    <font>
      <sz val="11"/>
      <name val="Yu Gothic UI"/>
      <family val="3"/>
      <charset val="128"/>
    </font>
    <font>
      <sz val="12"/>
      <name val="Yu Gothic UI"/>
      <family val="3"/>
      <charset val="128"/>
    </font>
    <font>
      <sz val="10"/>
      <name val="Yu Gothic UI"/>
      <family val="3"/>
      <charset val="128"/>
    </font>
    <font>
      <b/>
      <sz val="10"/>
      <name val="Yu Gothic UI"/>
      <family val="3"/>
      <charset val="128"/>
    </font>
    <font>
      <sz val="9"/>
      <name val="Yu Gothic UI"/>
      <family val="3"/>
      <charset val="128"/>
    </font>
    <font>
      <sz val="6"/>
      <name val="ＨＧ丸ゴシックM"/>
      <family val="3"/>
      <charset val="128"/>
    </font>
    <font>
      <sz val="6"/>
      <name val="ＭＳ Ｐゴシック"/>
      <family val="2"/>
      <charset val="128"/>
      <scheme val="minor"/>
    </font>
    <font>
      <b/>
      <i/>
      <u/>
      <sz val="10"/>
      <color indexed="10"/>
      <name val="Yu Gothic UI"/>
      <family val="3"/>
      <charset val="128"/>
    </font>
    <font>
      <sz val="9"/>
      <color rgb="FFFF0000"/>
      <name val="Yu Gothic UI"/>
      <family val="3"/>
      <charset val="128"/>
    </font>
    <font>
      <sz val="8"/>
      <name val="Yu Gothic UI"/>
      <family val="3"/>
      <charset val="128"/>
    </font>
    <font>
      <sz val="8"/>
      <color rgb="FFFF0000"/>
      <name val="Yu Gothic UI"/>
      <family val="3"/>
      <charset val="128"/>
    </font>
    <font>
      <sz val="10"/>
      <color indexed="10"/>
      <name val="Yu Gothic UI"/>
      <family val="3"/>
      <charset val="128"/>
    </font>
    <font>
      <sz val="9"/>
      <color indexed="10"/>
      <name val="Yu Gothic UI"/>
      <family val="3"/>
      <charset val="128"/>
    </font>
    <font>
      <u/>
      <sz val="10"/>
      <name val="Yu Gothic UI"/>
      <family val="3"/>
      <charset val="128"/>
    </font>
    <font>
      <sz val="11"/>
      <color rgb="FF000000"/>
      <name val="ＭＳ Ｐゴシック"/>
      <family val="3"/>
      <charset val="128"/>
    </font>
    <font>
      <b/>
      <sz val="6"/>
      <name val="Yu Gothic UI"/>
      <family val="3"/>
      <charset val="128"/>
    </font>
  </fonts>
  <fills count="1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dashed">
        <color indexed="64"/>
      </top>
      <bottom/>
      <diagonal/>
    </border>
    <border>
      <left style="hair">
        <color indexed="64"/>
      </left>
      <right style="hair">
        <color indexed="64"/>
      </right>
      <top/>
      <bottom/>
      <diagonal/>
    </border>
    <border>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0">
    <xf numFmtId="0" fontId="0" fillId="0" borderId="0">
      <alignment vertical="center"/>
    </xf>
    <xf numFmtId="0" fontId="7"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6" fillId="0" borderId="0"/>
    <xf numFmtId="0" fontId="14" fillId="0" borderId="0" applyNumberFormat="0" applyFill="0" applyBorder="0" applyAlignment="0" applyProtection="0">
      <alignment vertical="center"/>
    </xf>
    <xf numFmtId="0" fontId="6" fillId="0" borderId="0"/>
    <xf numFmtId="0" fontId="6" fillId="0" borderId="0"/>
    <xf numFmtId="38" fontId="2"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8" fillId="0" borderId="0" xfId="0" applyFont="1" applyFill="1" applyBorder="1" applyAlignment="1" applyProtection="1">
      <alignment vertical="center" shrinkToFit="1"/>
    </xf>
    <xf numFmtId="2" fontId="8" fillId="0" borderId="0" xfId="0" applyNumberFormat="1" applyFont="1" applyFill="1" applyBorder="1" applyAlignment="1" applyProtection="1">
      <alignment horizontal="right" vertical="center" shrinkToFit="1"/>
    </xf>
    <xf numFmtId="2" fontId="8" fillId="0" borderId="0" xfId="0" applyNumberFormat="1" applyFont="1" applyFill="1" applyBorder="1" applyAlignment="1" applyProtection="1">
      <alignment vertical="center" shrinkToFit="1"/>
    </xf>
    <xf numFmtId="0" fontId="8"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5" fillId="0" borderId="1" xfId="0" applyNumberFormat="1" applyFont="1" applyFill="1" applyBorder="1" applyAlignment="1" applyProtection="1">
      <alignment horizontal="center" vertical="center" shrinkToFit="1"/>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horizontal="center" vertical="center" shrinkToFit="1"/>
    </xf>
    <xf numFmtId="0" fontId="8" fillId="0" borderId="1" xfId="0" applyFont="1" applyFill="1" applyBorder="1" applyAlignment="1" applyProtection="1">
      <alignment vertical="center" shrinkToFit="1"/>
    </xf>
    <xf numFmtId="0" fontId="12" fillId="0" borderId="1" xfId="0" applyFont="1" applyFill="1" applyBorder="1" applyAlignment="1" applyProtection="1">
      <alignment vertical="center" shrinkToFit="1"/>
    </xf>
    <xf numFmtId="0" fontId="15" fillId="0" borderId="1" xfId="0" applyFont="1" applyFill="1" applyBorder="1" applyAlignment="1" applyProtection="1">
      <alignment horizontal="distributed" vertical="center" shrinkToFit="1"/>
    </xf>
    <xf numFmtId="0" fontId="12" fillId="3" borderId="1" xfId="0" applyFont="1" applyFill="1" applyBorder="1" applyAlignment="1" applyProtection="1">
      <alignment vertical="center" shrinkToFit="1"/>
    </xf>
    <xf numFmtId="0" fontId="10" fillId="5" borderId="13" xfId="0" applyFont="1" applyFill="1" applyBorder="1" applyAlignment="1" applyProtection="1">
      <alignment horizontal="center" vertical="center" shrinkToFit="1"/>
    </xf>
    <xf numFmtId="2" fontId="10" fillId="5" borderId="14" xfId="0" applyNumberFormat="1" applyFont="1" applyFill="1" applyBorder="1" applyAlignment="1" applyProtection="1">
      <alignment horizontal="center" vertical="center" shrinkToFit="1"/>
    </xf>
    <xf numFmtId="0" fontId="10" fillId="5" borderId="14" xfId="0" applyFont="1" applyFill="1" applyBorder="1" applyAlignment="1" applyProtection="1">
      <alignment horizontal="center" vertical="center" shrinkToFit="1"/>
    </xf>
    <xf numFmtId="1" fontId="5" fillId="0" borderId="2" xfId="0" applyNumberFormat="1" applyFont="1" applyFill="1" applyBorder="1" applyAlignment="1" applyProtection="1">
      <alignment vertical="center" shrinkToFit="1"/>
    </xf>
    <xf numFmtId="1" fontId="5" fillId="0" borderId="7" xfId="0" applyNumberFormat="1" applyFont="1" applyFill="1" applyBorder="1" applyAlignment="1" applyProtection="1">
      <alignment vertical="center" shrinkToFit="1"/>
    </xf>
    <xf numFmtId="1" fontId="9" fillId="0" borderId="7" xfId="0" applyNumberFormat="1" applyFont="1" applyFill="1" applyBorder="1" applyAlignment="1" applyProtection="1">
      <alignment vertical="center" shrinkToFit="1"/>
    </xf>
    <xf numFmtId="1" fontId="5" fillId="0" borderId="22" xfId="0" applyNumberFormat="1" applyFont="1" applyFill="1" applyBorder="1" applyAlignment="1" applyProtection="1">
      <alignment vertical="center" shrinkToFit="1"/>
    </xf>
    <xf numFmtId="1" fontId="9" fillId="0" borderId="22" xfId="0" applyNumberFormat="1" applyFont="1" applyFill="1" applyBorder="1" applyAlignment="1" applyProtection="1">
      <alignment vertical="center" shrinkToFit="1"/>
    </xf>
    <xf numFmtId="0" fontId="9" fillId="0" borderId="2" xfId="0" applyFont="1" applyFill="1" applyBorder="1" applyAlignment="1" applyProtection="1">
      <alignment vertical="center" shrinkToFit="1"/>
    </xf>
    <xf numFmtId="0" fontId="9" fillId="0" borderId="2" xfId="0" applyFont="1" applyFill="1" applyBorder="1" applyAlignment="1" applyProtection="1">
      <alignment horizontal="center" vertical="center" shrinkToFit="1"/>
    </xf>
    <xf numFmtId="0" fontId="9" fillId="0" borderId="7" xfId="0" applyFont="1" applyFill="1" applyBorder="1" applyAlignment="1" applyProtection="1">
      <alignment vertical="center" shrinkToFit="1"/>
    </xf>
    <xf numFmtId="0" fontId="9" fillId="0" borderId="7" xfId="0" applyFont="1" applyFill="1" applyBorder="1" applyAlignment="1" applyProtection="1">
      <alignment horizontal="center" vertical="center" shrinkToFit="1"/>
    </xf>
    <xf numFmtId="0" fontId="9" fillId="0" borderId="22" xfId="0" applyFont="1" applyFill="1" applyBorder="1" applyAlignment="1" applyProtection="1">
      <alignment vertical="center" shrinkToFit="1"/>
    </xf>
    <xf numFmtId="0" fontId="9" fillId="0" borderId="22" xfId="0" applyFont="1" applyFill="1" applyBorder="1" applyAlignment="1" applyProtection="1">
      <alignment horizontal="center" vertical="center" shrinkToFit="1"/>
    </xf>
    <xf numFmtId="0" fontId="5" fillId="0" borderId="1"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6" fillId="0" borderId="0" xfId="0" applyFont="1" applyFill="1" applyAlignment="1" applyProtection="1">
      <alignment vertical="center" shrinkToFit="1"/>
    </xf>
    <xf numFmtId="0" fontId="16" fillId="0" borderId="0" xfId="0" applyFont="1" applyFill="1" applyBorder="1" applyAlignment="1" applyProtection="1">
      <alignment vertical="center" shrinkToFit="1"/>
    </xf>
    <xf numFmtId="0" fontId="20" fillId="0" borderId="1" xfId="0" applyFont="1" applyFill="1" applyBorder="1" applyAlignment="1" applyProtection="1">
      <alignment vertical="center"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16"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0" fillId="0" borderId="0" xfId="0" applyFont="1" applyFill="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16" fillId="0" borderId="0" xfId="0" applyFont="1" applyFill="1" applyAlignment="1" applyProtection="1">
      <alignment horizontal="center" vertical="center" shrinkToFit="1"/>
    </xf>
    <xf numFmtId="0" fontId="18" fillId="0" borderId="0" xfId="0" applyFont="1" applyFill="1" applyAlignment="1" applyProtection="1">
      <alignment vertical="center" shrinkToFit="1"/>
    </xf>
    <xf numFmtId="0" fontId="18" fillId="0" borderId="0"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5" fillId="0" borderId="0" xfId="0" applyFont="1" applyFill="1" applyAlignment="1" applyProtection="1">
      <alignment vertical="center" shrinkToFit="1"/>
    </xf>
    <xf numFmtId="0" fontId="25" fillId="0" borderId="0" xfId="0" applyFont="1" applyFill="1" applyBorder="1" applyAlignment="1" applyProtection="1">
      <alignment vertical="center" shrinkToFit="1"/>
    </xf>
    <xf numFmtId="0" fontId="18" fillId="0" borderId="0" xfId="0" applyFont="1" applyFill="1" applyBorder="1" applyAlignment="1" applyProtection="1">
      <alignment horizontal="center" vertical="center" shrinkToFit="1"/>
    </xf>
    <xf numFmtId="0" fontId="25" fillId="0" borderId="0" xfId="0" applyFont="1" applyFill="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shrinkToFit="1"/>
    </xf>
    <xf numFmtId="0" fontId="25" fillId="0" borderId="0" xfId="0" applyFont="1" applyFill="1" applyBorder="1" applyAlignment="1" applyProtection="1">
      <alignment horizontal="center" vertical="center" shrinkToFit="1"/>
    </xf>
    <xf numFmtId="1" fontId="24" fillId="0" borderId="0" xfId="0" applyNumberFormat="1"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2" fontId="25" fillId="0" borderId="0" xfId="0" applyNumberFormat="1" applyFont="1" applyFill="1" applyAlignment="1" applyProtection="1">
      <alignment horizontal="center" vertical="center" shrinkToFit="1"/>
    </xf>
    <xf numFmtId="0" fontId="29" fillId="0" borderId="0" xfId="0" applyFont="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0" xfId="0" applyFont="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5" fillId="0" borderId="28" xfId="0" applyFont="1" applyFill="1" applyBorder="1" applyAlignment="1" applyProtection="1">
      <alignment horizontal="center" vertical="center" shrinkToFit="1"/>
      <protection locked="0"/>
    </xf>
    <xf numFmtId="0" fontId="35" fillId="0" borderId="15" xfId="0" applyFont="1" applyFill="1" applyBorder="1" applyAlignment="1" applyProtection="1">
      <alignment horizontal="center" vertical="center" shrinkToFit="1"/>
      <protection locked="0"/>
    </xf>
    <xf numFmtId="0" fontId="35" fillId="6" borderId="15" xfId="0" applyFont="1" applyFill="1" applyBorder="1" applyAlignment="1" applyProtection="1">
      <alignment horizontal="center" vertical="center" shrinkToFit="1"/>
      <protection locked="0"/>
    </xf>
    <xf numFmtId="0" fontId="33" fillId="0" borderId="4" xfId="0" applyFont="1" applyFill="1" applyBorder="1" applyAlignment="1" applyProtection="1">
      <alignment horizontal="center" vertical="center" shrinkToFit="1"/>
      <protection locked="0"/>
    </xf>
    <xf numFmtId="0" fontId="33" fillId="0" borderId="15" xfId="0" applyFont="1" applyFill="1" applyBorder="1" applyAlignment="1" applyProtection="1">
      <alignment horizontal="center" vertical="center" shrinkToFit="1"/>
      <protection locked="0"/>
    </xf>
    <xf numFmtId="0" fontId="33" fillId="7" borderId="4" xfId="0" applyFont="1" applyFill="1" applyBorder="1" applyAlignment="1" applyProtection="1">
      <alignment horizontal="center" vertical="center" shrinkToFit="1"/>
      <protection locked="0"/>
    </xf>
    <xf numFmtId="0" fontId="33" fillId="7" borderId="15" xfId="0" applyFont="1" applyFill="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xf>
    <xf numFmtId="0" fontId="37" fillId="0" borderId="1" xfId="0" applyFont="1" applyBorder="1" applyAlignment="1" applyProtection="1">
      <alignment horizontal="center" vertical="center" shrinkToFit="1"/>
    </xf>
    <xf numFmtId="0" fontId="35" fillId="0" borderId="0" xfId="0" applyFont="1" applyAlignment="1" applyProtection="1">
      <alignment horizontal="center" vertical="center" shrinkToFit="1"/>
    </xf>
    <xf numFmtId="0" fontId="16" fillId="3" borderId="1" xfId="0" applyFont="1" applyFill="1" applyBorder="1" applyAlignment="1" applyProtection="1">
      <alignment horizontal="center" vertical="center" shrinkToFit="1"/>
    </xf>
    <xf numFmtId="0" fontId="16" fillId="3" borderId="0" xfId="0" applyFont="1" applyFill="1" applyBorder="1" applyAlignment="1" applyProtection="1">
      <alignment horizontal="center" vertical="center" shrinkToFit="1"/>
    </xf>
    <xf numFmtId="0" fontId="16" fillId="3" borderId="2" xfId="0" applyFont="1" applyFill="1" applyBorder="1" applyAlignment="1" applyProtection="1">
      <alignment horizontal="center" vertical="center" shrinkToFit="1"/>
    </xf>
    <xf numFmtId="0" fontId="19" fillId="3" borderId="1" xfId="0" applyFont="1" applyFill="1" applyBorder="1" applyAlignment="1" applyProtection="1">
      <alignment horizontal="center" vertical="center" shrinkToFit="1"/>
    </xf>
    <xf numFmtId="0" fontId="20" fillId="3" borderId="1" xfId="0" applyFont="1" applyFill="1" applyBorder="1" applyAlignment="1" applyProtection="1">
      <alignment horizontal="center" vertical="center" shrinkToFit="1"/>
    </xf>
    <xf numFmtId="0" fontId="20" fillId="3" borderId="0" xfId="0" applyFont="1" applyFill="1" applyAlignment="1" applyProtection="1">
      <alignment horizontal="center" vertical="center" shrinkToFit="1"/>
    </xf>
    <xf numFmtId="0" fontId="16" fillId="3" borderId="0" xfId="0" applyFont="1" applyFill="1" applyAlignment="1" applyProtection="1">
      <alignment horizontal="center" vertical="center" shrinkToFit="1"/>
    </xf>
    <xf numFmtId="0" fontId="16" fillId="0" borderId="2"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4"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shrinkToFit="1"/>
    </xf>
    <xf numFmtId="49" fontId="24" fillId="0" borderId="0" xfId="0" applyNumberFormat="1" applyFont="1" applyFill="1" applyBorder="1" applyAlignment="1" applyProtection="1">
      <alignment horizontal="center" vertical="center" shrinkToFit="1"/>
    </xf>
    <xf numFmtId="0" fontId="29" fillId="0" borderId="27" xfId="0" applyFont="1" applyFill="1" applyBorder="1" applyAlignment="1" applyProtection="1">
      <alignment horizontal="left" vertical="center" shrinkToFit="1"/>
    </xf>
    <xf numFmtId="0" fontId="29" fillId="0" borderId="0" xfId="0" applyFont="1" applyAlignment="1" applyProtection="1">
      <alignment horizontal="left" vertical="center" shrinkToFit="1"/>
    </xf>
    <xf numFmtId="0" fontId="29" fillId="0" borderId="0" xfId="0" applyFont="1" applyBorder="1" applyAlignment="1" applyProtection="1">
      <alignment horizontal="left" vertical="center" shrinkToFit="1"/>
    </xf>
    <xf numFmtId="0" fontId="29" fillId="0" borderId="0" xfId="0" applyFont="1" applyFill="1" applyBorder="1" applyAlignment="1" applyProtection="1">
      <alignment horizontal="left" vertical="center" shrinkToFit="1"/>
    </xf>
    <xf numFmtId="0" fontId="33" fillId="0" borderId="0" xfId="0" applyFont="1" applyAlignment="1" applyProtection="1">
      <alignment horizontal="left" vertical="center" shrinkToFit="1"/>
    </xf>
    <xf numFmtId="0" fontId="34" fillId="0" borderId="0" xfId="0" applyFont="1" applyAlignment="1" applyProtection="1">
      <alignment horizontal="left" vertical="center" shrinkToFit="1"/>
    </xf>
    <xf numFmtId="0" fontId="32" fillId="0" borderId="0" xfId="0" applyFont="1" applyAlignment="1" applyProtection="1">
      <alignment horizontal="left" vertical="center" shrinkToFit="1"/>
    </xf>
    <xf numFmtId="0" fontId="31" fillId="9" borderId="27" xfId="0" applyFont="1" applyFill="1" applyBorder="1" applyAlignment="1" applyProtection="1">
      <alignment horizontal="left" vertical="center" shrinkToFit="1"/>
      <protection locked="0"/>
    </xf>
    <xf numFmtId="0" fontId="31" fillId="0" borderId="0" xfId="0" applyFont="1" applyFill="1" applyBorder="1" applyAlignment="1" applyProtection="1">
      <alignment horizontal="left" vertical="center" shrinkToFit="1"/>
    </xf>
    <xf numFmtId="0" fontId="29" fillId="0" borderId="0" xfId="0" applyFont="1" applyFill="1" applyAlignment="1" applyProtection="1">
      <alignment horizontal="left" vertical="center" shrinkToFit="1"/>
    </xf>
    <xf numFmtId="0" fontId="32" fillId="0" borderId="0" xfId="0" applyFont="1" applyFill="1" applyBorder="1" applyAlignment="1" applyProtection="1">
      <alignment horizontal="left" vertical="center" shrinkToFit="1"/>
    </xf>
    <xf numFmtId="0" fontId="35" fillId="0" borderId="0" xfId="0" applyFont="1" applyAlignment="1" applyProtection="1">
      <alignment horizontal="left" vertical="center" shrinkToFit="1"/>
    </xf>
    <xf numFmtId="0" fontId="33" fillId="0" borderId="0"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0" xfId="0" applyFont="1" applyBorder="1" applyAlignment="1" applyProtection="1">
      <alignment horizontal="center" vertical="center" shrinkToFit="1"/>
    </xf>
    <xf numFmtId="0" fontId="32" fillId="0" borderId="0" xfId="0" applyFont="1" applyBorder="1" applyAlignment="1" applyProtection="1">
      <alignment horizontal="center" vertical="center" shrinkToFit="1"/>
    </xf>
    <xf numFmtId="0" fontId="35" fillId="6" borderId="28" xfId="0" applyFont="1" applyFill="1" applyBorder="1" applyAlignment="1" applyProtection="1">
      <alignment horizontal="center" vertical="center" shrinkToFit="1"/>
      <protection locked="0"/>
    </xf>
    <xf numFmtId="0" fontId="35" fillId="0" borderId="15" xfId="0" applyFont="1" applyBorder="1" applyAlignment="1" applyProtection="1">
      <alignment horizontal="center" vertical="center" shrinkToFit="1"/>
      <protection locked="0"/>
    </xf>
    <xf numFmtId="0" fontId="35" fillId="0" borderId="33"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13" fillId="0" borderId="36" xfId="0" applyFont="1" applyFill="1" applyBorder="1" applyAlignment="1" applyProtection="1">
      <alignment vertical="center" shrinkToFit="1"/>
      <protection locked="0"/>
    </xf>
    <xf numFmtId="0" fontId="13" fillId="0" borderId="26" xfId="0" applyFont="1" applyFill="1" applyBorder="1" applyAlignment="1" applyProtection="1">
      <alignment vertical="center" shrinkToFit="1"/>
    </xf>
    <xf numFmtId="0" fontId="13" fillId="0" borderId="1" xfId="0" applyFont="1" applyFill="1" applyBorder="1" applyAlignment="1" applyProtection="1">
      <alignment vertical="center" shrinkToFit="1"/>
      <protection locked="0"/>
    </xf>
    <xf numFmtId="0" fontId="13" fillId="0" borderId="8" xfId="0" applyFont="1" applyFill="1" applyBorder="1" applyAlignment="1" applyProtection="1">
      <alignment vertical="center" shrinkToFit="1"/>
      <protection locked="0"/>
    </xf>
    <xf numFmtId="0" fontId="13" fillId="0" borderId="10" xfId="0" applyFont="1" applyFill="1" applyBorder="1" applyAlignment="1" applyProtection="1">
      <alignment vertical="center" shrinkToFit="1"/>
      <protection locked="0"/>
    </xf>
    <xf numFmtId="0" fontId="10" fillId="5" borderId="24" xfId="0" applyFont="1" applyFill="1" applyBorder="1" applyAlignment="1" applyProtection="1">
      <alignment horizontal="center" vertical="center" shrinkToFit="1"/>
    </xf>
    <xf numFmtId="0" fontId="8" fillId="0" borderId="10" xfId="0" applyFont="1" applyFill="1" applyBorder="1" applyAlignment="1" applyProtection="1">
      <alignment vertical="center" shrinkToFit="1"/>
    </xf>
    <xf numFmtId="0" fontId="41" fillId="0" borderId="0"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42" fillId="0" borderId="2" xfId="0" applyFont="1" applyFill="1" applyBorder="1" applyAlignment="1" applyProtection="1">
      <alignment horizontal="center" vertical="center" shrinkToFit="1"/>
      <protection locked="0"/>
    </xf>
    <xf numFmtId="0" fontId="42" fillId="0" borderId="22" xfId="0" applyFont="1" applyFill="1" applyBorder="1" applyAlignment="1" applyProtection="1">
      <alignment horizontal="center" vertical="center" shrinkToFit="1"/>
    </xf>
    <xf numFmtId="0" fontId="42" fillId="0" borderId="22" xfId="0" applyFont="1" applyFill="1" applyBorder="1" applyAlignment="1" applyProtection="1">
      <alignment horizontal="center" vertical="center" shrinkToFit="1"/>
      <protection locked="0"/>
    </xf>
    <xf numFmtId="0" fontId="42" fillId="0" borderId="7" xfId="0" applyFont="1" applyFill="1" applyBorder="1" applyAlignment="1" applyProtection="1">
      <alignment horizontal="center" vertical="center" shrinkToFit="1"/>
      <protection locked="0"/>
    </xf>
    <xf numFmtId="0" fontId="18" fillId="0" borderId="26" xfId="0" applyFont="1" applyFill="1" applyBorder="1" applyAlignment="1" applyProtection="1">
      <alignment vertical="center" shrinkToFit="1"/>
    </xf>
    <xf numFmtId="1" fontId="16" fillId="0" borderId="2" xfId="0" applyNumberFormat="1" applyFont="1" applyFill="1" applyBorder="1" applyAlignment="1" applyProtection="1">
      <alignment horizontal="center" vertical="center" shrinkToFit="1"/>
      <protection locked="0"/>
    </xf>
    <xf numFmtId="1" fontId="16" fillId="0" borderId="22" xfId="0" applyNumberFormat="1" applyFont="1" applyFill="1" applyBorder="1" applyAlignment="1" applyProtection="1">
      <alignment horizontal="center" vertical="center" shrinkToFit="1"/>
      <protection locked="0"/>
    </xf>
    <xf numFmtId="1" fontId="16" fillId="0" borderId="22" xfId="0" applyNumberFormat="1" applyFont="1" applyFill="1" applyBorder="1" applyAlignment="1" applyProtection="1">
      <alignment horizontal="center" vertical="center" shrinkToFit="1"/>
    </xf>
    <xf numFmtId="1" fontId="16" fillId="0" borderId="7" xfId="0" applyNumberFormat="1" applyFont="1" applyFill="1" applyBorder="1" applyAlignment="1" applyProtection="1">
      <alignment horizontal="center" vertical="center" shrinkToFit="1"/>
      <protection locked="0"/>
    </xf>
    <xf numFmtId="0" fontId="25" fillId="0" borderId="1" xfId="0" applyFont="1" applyFill="1" applyBorder="1" applyAlignment="1" applyProtection="1">
      <alignment vertical="center" shrinkToFit="1"/>
    </xf>
    <xf numFmtId="0" fontId="16" fillId="0" borderId="4"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31" fillId="9" borderId="27" xfId="0" quotePrefix="1" applyFont="1" applyFill="1" applyBorder="1" applyAlignment="1" applyProtection="1">
      <alignment horizontal="left" vertical="center" shrinkToFit="1"/>
      <protection locked="0"/>
    </xf>
    <xf numFmtId="0" fontId="16" fillId="0" borderId="11" xfId="0" applyFont="1" applyFill="1" applyBorder="1" applyAlignment="1" applyProtection="1">
      <alignment horizontal="center" vertical="center" shrinkToFit="1"/>
    </xf>
    <xf numFmtId="0" fontId="48" fillId="0" borderId="0" xfId="3" applyFont="1"/>
    <xf numFmtId="0" fontId="49" fillId="0" borderId="0" xfId="3" applyFont="1"/>
    <xf numFmtId="0" fontId="50" fillId="0" borderId="0" xfId="3" applyFont="1"/>
    <xf numFmtId="0" fontId="51" fillId="0" borderId="0" xfId="3" applyFont="1"/>
    <xf numFmtId="0" fontId="49" fillId="0" borderId="0" xfId="3" applyFont="1" applyAlignment="1">
      <alignment vertical="center"/>
    </xf>
    <xf numFmtId="0" fontId="47" fillId="0" borderId="0" xfId="3" applyFont="1"/>
    <xf numFmtId="0" fontId="51" fillId="0" borderId="0" xfId="3" applyFont="1" applyAlignment="1">
      <alignment vertical="center"/>
    </xf>
    <xf numFmtId="0" fontId="49" fillId="0" borderId="0" xfId="5" applyFont="1" applyAlignment="1">
      <alignment vertical="center"/>
    </xf>
    <xf numFmtId="0" fontId="50" fillId="0" borderId="25" xfId="5" applyFont="1" applyBorder="1" applyAlignment="1">
      <alignment vertical="center"/>
    </xf>
    <xf numFmtId="0" fontId="51" fillId="0" borderId="7" xfId="5" applyFont="1" applyBorder="1" applyAlignment="1">
      <alignment horizontal="center" vertical="center"/>
    </xf>
    <xf numFmtId="0" fontId="51" fillId="0" borderId="1" xfId="5" applyFont="1" applyBorder="1" applyAlignment="1">
      <alignment horizontal="center" vertical="center"/>
    </xf>
    <xf numFmtId="0" fontId="51" fillId="0" borderId="0" xfId="5" applyFont="1" applyAlignment="1">
      <alignment vertical="center"/>
    </xf>
    <xf numFmtId="0" fontId="49" fillId="0" borderId="25" xfId="5" applyFont="1" applyBorder="1" applyAlignment="1">
      <alignment vertical="center"/>
    </xf>
    <xf numFmtId="0" fontId="49" fillId="0" borderId="0" xfId="5" applyFont="1" applyAlignment="1">
      <alignment horizontal="center" vertical="center"/>
    </xf>
    <xf numFmtId="0" fontId="49" fillId="0" borderId="0" xfId="5" applyFont="1" applyAlignment="1">
      <alignment horizontal="left" vertical="center"/>
    </xf>
    <xf numFmtId="0" fontId="47" fillId="0" borderId="0" xfId="5" applyFont="1" applyAlignment="1">
      <alignment vertical="center"/>
    </xf>
    <xf numFmtId="49" fontId="49" fillId="0" borderId="0" xfId="3" applyNumberFormat="1" applyFont="1"/>
    <xf numFmtId="49" fontId="49" fillId="0" borderId="0" xfId="6" applyNumberFormat="1" applyFont="1" applyAlignment="1">
      <alignment vertical="center"/>
    </xf>
    <xf numFmtId="49" fontId="49" fillId="0" borderId="0" xfId="3" applyNumberFormat="1" applyFont="1" applyAlignment="1">
      <alignment vertical="center" wrapText="1"/>
    </xf>
    <xf numFmtId="49" fontId="51" fillId="0" borderId="0" xfId="3" applyNumberFormat="1" applyFont="1" applyAlignment="1" applyProtection="1">
      <alignment vertical="center" wrapText="1"/>
      <protection locked="0"/>
    </xf>
    <xf numFmtId="49" fontId="56" fillId="0" borderId="0" xfId="3" applyNumberFormat="1" applyFont="1" applyAlignment="1" applyProtection="1">
      <alignment vertical="center" wrapText="1"/>
      <protection locked="0"/>
    </xf>
    <xf numFmtId="0" fontId="49" fillId="0" borderId="10" xfId="3" quotePrefix="1" applyFont="1" applyBorder="1" applyAlignment="1">
      <alignment vertical="center"/>
    </xf>
    <xf numFmtId="0" fontId="49" fillId="0" borderId="0" xfId="3" quotePrefix="1" applyFont="1" applyAlignment="1">
      <alignment vertical="center"/>
    </xf>
    <xf numFmtId="0" fontId="49" fillId="0" borderId="66" xfId="3" quotePrefix="1" applyFont="1" applyBorder="1" applyAlignment="1">
      <alignment vertical="center"/>
    </xf>
    <xf numFmtId="0" fontId="59" fillId="0" borderId="1" xfId="3" applyFont="1" applyBorder="1" applyAlignment="1">
      <alignment horizontal="center"/>
    </xf>
    <xf numFmtId="0" fontId="49" fillId="0" borderId="3" xfId="3" applyFont="1" applyBorder="1"/>
    <xf numFmtId="0" fontId="49" fillId="0" borderId="36" xfId="3" applyFont="1" applyBorder="1"/>
    <xf numFmtId="0" fontId="49" fillId="0" borderId="0" xfId="3" quotePrefix="1" applyFont="1" applyAlignment="1">
      <alignment horizontal="left" vertical="center"/>
    </xf>
    <xf numFmtId="0" fontId="60" fillId="0" borderId="0" xfId="1" applyFont="1" applyBorder="1" applyAlignment="1" applyProtection="1">
      <alignment horizontal="left" vertical="center"/>
    </xf>
    <xf numFmtId="0" fontId="49" fillId="0" borderId="0" xfId="3" applyFont="1" applyAlignment="1">
      <alignment horizontal="centerContinuous" vertical="center"/>
    </xf>
    <xf numFmtId="49" fontId="51" fillId="0" borderId="0" xfId="3" applyNumberFormat="1" applyFont="1" applyAlignment="1" applyProtection="1">
      <alignment horizontal="left" vertical="center"/>
      <protection locked="0"/>
    </xf>
    <xf numFmtId="0" fontId="51" fillId="0" borderId="0" xfId="3" applyFont="1" applyAlignment="1" applyProtection="1">
      <alignment vertical="center"/>
      <protection locked="0"/>
    </xf>
    <xf numFmtId="49" fontId="51" fillId="0" borderId="0" xfId="6" applyNumberFormat="1" applyFont="1" applyAlignment="1" applyProtection="1">
      <alignment vertical="center"/>
      <protection locked="0"/>
    </xf>
    <xf numFmtId="0" fontId="49" fillId="0" borderId="0" xfId="3" applyFont="1" applyAlignment="1">
      <alignment horizontal="left" vertical="center"/>
    </xf>
    <xf numFmtId="0" fontId="49" fillId="0" borderId="0" xfId="3" applyFont="1" applyAlignment="1">
      <alignment horizontal="center" vertical="center"/>
    </xf>
    <xf numFmtId="0" fontId="50" fillId="0" borderId="0" xfId="3" applyFont="1" applyAlignment="1">
      <alignment horizontal="left" vertical="center" shrinkToFit="1"/>
    </xf>
    <xf numFmtId="0" fontId="51" fillId="0" borderId="1" xfId="3" applyFont="1" applyBorder="1" applyAlignment="1">
      <alignment horizontal="center"/>
    </xf>
    <xf numFmtId="0" fontId="51" fillId="0" borderId="7" xfId="3" applyFont="1" applyBorder="1" applyAlignment="1">
      <alignment horizontal="center"/>
    </xf>
    <xf numFmtId="0" fontId="49" fillId="0" borderId="0" xfId="3" applyFont="1" applyAlignment="1">
      <alignment horizontal="center"/>
    </xf>
    <xf numFmtId="0" fontId="49" fillId="0" borderId="0" xfId="3" applyFont="1" applyAlignment="1">
      <alignment horizontal="right"/>
    </xf>
    <xf numFmtId="0" fontId="16" fillId="0" borderId="5"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49" fontId="51" fillId="0" borderId="0" xfId="8" applyNumberFormat="1" applyFont="1" applyAlignment="1" applyProtection="1">
      <alignment vertical="center" wrapText="1"/>
      <protection locked="0"/>
    </xf>
    <xf numFmtId="49" fontId="51" fillId="0" borderId="26" xfId="8" applyNumberFormat="1" applyFont="1" applyBorder="1" applyAlignment="1" applyProtection="1">
      <alignment vertical="center" wrapText="1"/>
      <protection locked="0"/>
    </xf>
    <xf numFmtId="0" fontId="50" fillId="0" borderId="0" xfId="3" applyFont="1" applyAlignment="1">
      <alignment horizontal="left" vertical="center" shrinkToFit="1"/>
    </xf>
    <xf numFmtId="0" fontId="51" fillId="0" borderId="0" xfId="3" applyFont="1" applyAlignment="1" applyProtection="1">
      <alignment horizontal="left" vertical="center"/>
      <protection locked="0"/>
    </xf>
    <xf numFmtId="49" fontId="51" fillId="0" borderId="0" xfId="8" applyNumberFormat="1" applyFont="1" applyAlignment="1" applyProtection="1">
      <alignment horizontal="left" vertical="center" wrapText="1"/>
      <protection locked="0"/>
    </xf>
    <xf numFmtId="49" fontId="51" fillId="0" borderId="26" xfId="8" applyNumberFormat="1" applyFont="1" applyBorder="1" applyAlignment="1" applyProtection="1">
      <alignment horizontal="left" vertical="center" wrapText="1"/>
      <protection locked="0"/>
    </xf>
    <xf numFmtId="0" fontId="49" fillId="0" borderId="3" xfId="3" applyFont="1" applyBorder="1" applyAlignment="1">
      <alignment horizontal="center" vertical="center"/>
    </xf>
    <xf numFmtId="0" fontId="49" fillId="0" borderId="0" xfId="3" applyFont="1" applyAlignment="1">
      <alignment horizontal="center"/>
    </xf>
    <xf numFmtId="0" fontId="49" fillId="0" borderId="3" xfId="3" applyFont="1" applyBorder="1" applyAlignment="1">
      <alignment horizontal="center"/>
    </xf>
    <xf numFmtId="0" fontId="49" fillId="0" borderId="0" xfId="3" applyFont="1" applyAlignment="1">
      <alignment horizontal="right"/>
    </xf>
    <xf numFmtId="0" fontId="51" fillId="0" borderId="0" xfId="3" applyFont="1" applyAlignment="1">
      <alignment horizontal="left" vertical="center"/>
    </xf>
    <xf numFmtId="0" fontId="51" fillId="0" borderId="6" xfId="3" quotePrefix="1" applyFont="1" applyBorder="1" applyAlignment="1">
      <alignment horizontal="center" vertical="center"/>
    </xf>
    <xf numFmtId="0" fontId="51" fillId="0" borderId="9" xfId="3" applyFont="1" applyBorder="1" applyAlignment="1">
      <alignment horizontal="center"/>
    </xf>
    <xf numFmtId="0" fontId="51" fillId="0" borderId="3" xfId="3" applyFont="1" applyBorder="1" applyAlignment="1">
      <alignment horizontal="center"/>
    </xf>
    <xf numFmtId="0" fontId="51" fillId="0" borderId="12" xfId="3" applyFont="1" applyBorder="1" applyAlignment="1">
      <alignment horizontal="center"/>
    </xf>
    <xf numFmtId="0" fontId="51" fillId="0" borderId="28" xfId="3" quotePrefix="1" applyFont="1" applyBorder="1" applyAlignment="1">
      <alignment horizontal="center" vertical="center"/>
    </xf>
    <xf numFmtId="0" fontId="51" fillId="0" borderId="29" xfId="3" applyFont="1" applyBorder="1" applyAlignment="1">
      <alignment horizontal="center"/>
    </xf>
    <xf numFmtId="0" fontId="51" fillId="0" borderId="30" xfId="3" applyFont="1" applyBorder="1" applyAlignment="1">
      <alignment horizontal="center"/>
    </xf>
    <xf numFmtId="0" fontId="51" fillId="0" borderId="31" xfId="3" applyFont="1" applyBorder="1" applyAlignment="1">
      <alignment horizontal="center"/>
    </xf>
    <xf numFmtId="0" fontId="51" fillId="0" borderId="67" xfId="3" quotePrefix="1" applyFont="1" applyBorder="1" applyAlignment="1">
      <alignment horizontal="center" vertical="center"/>
    </xf>
    <xf numFmtId="0" fontId="51" fillId="0" borderId="68" xfId="3" applyFont="1" applyBorder="1" applyAlignment="1">
      <alignment horizontal="center"/>
    </xf>
    <xf numFmtId="0" fontId="51" fillId="0" borderId="69" xfId="3" applyFont="1" applyBorder="1" applyAlignment="1">
      <alignment horizontal="center"/>
    </xf>
    <xf numFmtId="0" fontId="51" fillId="0" borderId="70" xfId="3" applyFont="1" applyBorder="1" applyAlignment="1">
      <alignment horizontal="center"/>
    </xf>
    <xf numFmtId="0" fontId="51" fillId="0" borderId="1" xfId="3" applyFont="1" applyBorder="1" applyAlignment="1">
      <alignment horizontal="center"/>
    </xf>
    <xf numFmtId="0" fontId="51" fillId="0" borderId="1" xfId="3" applyFont="1" applyBorder="1" applyAlignment="1">
      <alignment horizontal="center" vertical="center"/>
    </xf>
    <xf numFmtId="0" fontId="51" fillId="0" borderId="2" xfId="3" applyFont="1" applyBorder="1" applyAlignment="1">
      <alignment horizontal="center"/>
    </xf>
    <xf numFmtId="0" fontId="51" fillId="0" borderId="36" xfId="3" applyFont="1" applyBorder="1" applyAlignment="1">
      <alignment horizontal="center"/>
    </xf>
    <xf numFmtId="0" fontId="51" fillId="0" borderId="7" xfId="3" applyFont="1" applyBorder="1" applyAlignment="1">
      <alignment horizontal="center"/>
    </xf>
    <xf numFmtId="49" fontId="49" fillId="10" borderId="1" xfId="3" applyNumberFormat="1" applyFont="1" applyFill="1" applyBorder="1" applyAlignment="1">
      <alignment horizontal="center" vertical="center" wrapText="1"/>
    </xf>
    <xf numFmtId="49" fontId="49" fillId="10" borderId="2" xfId="3" applyNumberFormat="1" applyFont="1" applyFill="1" applyBorder="1" applyAlignment="1">
      <alignment horizontal="center" vertical="center" wrapText="1"/>
    </xf>
    <xf numFmtId="49" fontId="49" fillId="10" borderId="36" xfId="3" applyNumberFormat="1" applyFont="1" applyFill="1" applyBorder="1" applyAlignment="1">
      <alignment horizontal="center" vertical="center" wrapText="1"/>
    </xf>
    <xf numFmtId="49" fontId="49" fillId="10" borderId="7" xfId="3" applyNumberFormat="1" applyFont="1" applyFill="1" applyBorder="1" applyAlignment="1">
      <alignment horizontal="center" vertical="center" wrapText="1"/>
    </xf>
    <xf numFmtId="49" fontId="51" fillId="10" borderId="2" xfId="3" applyNumberFormat="1" applyFont="1" applyFill="1" applyBorder="1" applyAlignment="1" applyProtection="1">
      <alignment vertical="center" wrapText="1"/>
      <protection locked="0"/>
    </xf>
    <xf numFmtId="49" fontId="51" fillId="10" borderId="36" xfId="3" applyNumberFormat="1" applyFont="1" applyFill="1" applyBorder="1" applyAlignment="1" applyProtection="1">
      <alignment vertical="center" wrapText="1"/>
      <protection locked="0"/>
    </xf>
    <xf numFmtId="49" fontId="56" fillId="10" borderId="36" xfId="3" applyNumberFormat="1" applyFont="1" applyFill="1" applyBorder="1" applyAlignment="1" applyProtection="1">
      <alignment vertical="center" wrapText="1"/>
      <protection locked="0"/>
    </xf>
    <xf numFmtId="49" fontId="56" fillId="10" borderId="7" xfId="3" applyNumberFormat="1" applyFont="1" applyFill="1" applyBorder="1" applyAlignment="1" applyProtection="1">
      <alignment vertical="center" wrapText="1"/>
      <protection locked="0"/>
    </xf>
    <xf numFmtId="49" fontId="49" fillId="0" borderId="10" xfId="3" applyNumberFormat="1" applyFont="1" applyBorder="1" applyAlignment="1">
      <alignment horizontal="center" vertical="center" wrapText="1"/>
    </xf>
    <xf numFmtId="0" fontId="58" fillId="12" borderId="65" xfId="3" applyFont="1" applyFill="1" applyBorder="1" applyAlignment="1">
      <alignment horizontal="center" vertical="center" shrinkToFit="1"/>
    </xf>
    <xf numFmtId="49" fontId="49" fillId="0" borderId="0" xfId="3" applyNumberFormat="1" applyFont="1" applyAlignment="1">
      <alignment horizontal="left" vertical="center" wrapText="1"/>
    </xf>
    <xf numFmtId="49" fontId="49" fillId="11" borderId="3" xfId="6" applyNumberFormat="1" applyFont="1" applyFill="1" applyBorder="1" applyAlignment="1">
      <alignment horizontal="center" vertical="center"/>
    </xf>
    <xf numFmtId="49" fontId="51" fillId="10" borderId="7" xfId="3" applyNumberFormat="1" applyFont="1" applyFill="1" applyBorder="1" applyAlignment="1" applyProtection="1">
      <alignment vertical="center" wrapText="1"/>
      <protection locked="0"/>
    </xf>
    <xf numFmtId="0" fontId="49" fillId="0" borderId="0" xfId="3" applyFont="1" applyAlignment="1">
      <alignment horizontal="left" vertical="center" shrinkToFit="1"/>
    </xf>
    <xf numFmtId="0" fontId="49" fillId="0" borderId="22" xfId="5" applyFont="1" applyBorder="1" applyAlignment="1">
      <alignment horizontal="center" vertical="center" shrinkToFit="1"/>
    </xf>
    <xf numFmtId="0" fontId="51" fillId="0" borderId="39" xfId="5" applyFont="1" applyBorder="1" applyAlignment="1">
      <alignment horizontal="center" vertical="center"/>
    </xf>
    <xf numFmtId="0" fontId="51" fillId="0" borderId="40" xfId="5" applyFont="1" applyBorder="1" applyAlignment="1">
      <alignment horizontal="center" vertical="center"/>
    </xf>
    <xf numFmtId="0" fontId="49" fillId="0" borderId="63" xfId="5" applyFont="1" applyBorder="1" applyAlignment="1">
      <alignment horizontal="center" vertical="center" shrinkToFit="1"/>
    </xf>
    <xf numFmtId="0" fontId="49" fillId="0" borderId="64" xfId="5" applyFont="1" applyBorder="1" applyAlignment="1">
      <alignment horizontal="center" vertical="center" shrinkToFit="1"/>
    </xf>
    <xf numFmtId="0" fontId="49" fillId="0" borderId="2" xfId="5" applyFont="1" applyBorder="1" applyAlignment="1">
      <alignment horizontal="center" vertical="center"/>
    </xf>
    <xf numFmtId="0" fontId="49" fillId="0" borderId="36" xfId="5" applyFont="1" applyBorder="1" applyAlignment="1">
      <alignment horizontal="center" vertical="center"/>
    </xf>
    <xf numFmtId="0" fontId="49" fillId="0" borderId="7" xfId="5" applyFont="1" applyBorder="1" applyAlignment="1">
      <alignment horizontal="center" vertical="center"/>
    </xf>
    <xf numFmtId="0" fontId="49" fillId="0" borderId="10" xfId="5" applyFont="1" applyBorder="1" applyAlignment="1">
      <alignment horizontal="center" vertical="center"/>
    </xf>
    <xf numFmtId="0" fontId="49" fillId="0" borderId="16" xfId="5" applyFont="1" applyBorder="1" applyAlignment="1">
      <alignment horizontal="center" vertical="center" shrinkToFit="1"/>
    </xf>
    <xf numFmtId="0" fontId="49" fillId="0" borderId="49" xfId="5" applyFont="1" applyBorder="1" applyAlignment="1">
      <alignment horizontal="center" vertical="center" shrinkToFit="1"/>
    </xf>
    <xf numFmtId="0" fontId="49" fillId="0" borderId="50" xfId="5" applyFont="1" applyBorder="1" applyAlignment="1">
      <alignment horizontal="center" vertical="center" shrinkToFit="1"/>
    </xf>
    <xf numFmtId="0" fontId="50" fillId="10" borderId="8" xfId="5" applyFont="1" applyFill="1" applyBorder="1" applyAlignment="1">
      <alignment horizontal="center" vertical="center"/>
    </xf>
    <xf numFmtId="0" fontId="50" fillId="10" borderId="10" xfId="5" applyFont="1" applyFill="1" applyBorder="1" applyAlignment="1">
      <alignment horizontal="center" vertical="center"/>
    </xf>
    <xf numFmtId="0" fontId="50" fillId="10" borderId="11" xfId="5" applyFont="1" applyFill="1" applyBorder="1" applyAlignment="1">
      <alignment horizontal="center" vertical="center"/>
    </xf>
    <xf numFmtId="0" fontId="49" fillId="0" borderId="58" xfId="5" applyFont="1" applyBorder="1" applyAlignment="1">
      <alignment horizontal="center" vertical="center" shrinkToFit="1"/>
    </xf>
    <xf numFmtId="0" fontId="49" fillId="0" borderId="59" xfId="5" applyFont="1" applyBorder="1" applyAlignment="1">
      <alignment horizontal="center" vertical="center" shrinkToFit="1"/>
    </xf>
    <xf numFmtId="0" fontId="49" fillId="0" borderId="8" xfId="5" applyFont="1" applyBorder="1" applyAlignment="1">
      <alignment horizontal="center" vertical="center"/>
    </xf>
    <xf numFmtId="0" fontId="49" fillId="0" borderId="11" xfId="5" applyFont="1" applyBorder="1" applyAlignment="1">
      <alignment horizontal="center" vertical="center"/>
    </xf>
    <xf numFmtId="0" fontId="49" fillId="0" borderId="9" xfId="5" applyFont="1" applyBorder="1" applyAlignment="1">
      <alignment horizontal="center" vertical="center"/>
    </xf>
    <xf numFmtId="0" fontId="49" fillId="0" borderId="3" xfId="5" applyFont="1" applyBorder="1" applyAlignment="1">
      <alignment horizontal="center" vertical="center"/>
    </xf>
    <xf numFmtId="0" fontId="49" fillId="0" borderId="12" xfId="5" applyFont="1" applyBorder="1" applyAlignment="1">
      <alignment horizontal="center" vertical="center"/>
    </xf>
    <xf numFmtId="0" fontId="49" fillId="0" borderId="47" xfId="5" applyFont="1" applyBorder="1" applyAlignment="1">
      <alignment horizontal="center" vertical="center" shrinkToFit="1"/>
    </xf>
    <xf numFmtId="0" fontId="49" fillId="0" borderId="48" xfId="5" applyFont="1" applyBorder="1" applyAlignment="1">
      <alignment horizontal="center" vertical="center" shrinkToFit="1"/>
    </xf>
    <xf numFmtId="0" fontId="49" fillId="0" borderId="44" xfId="5" applyFont="1" applyBorder="1" applyAlignment="1">
      <alignment horizontal="center" vertical="center" shrinkToFit="1"/>
    </xf>
    <xf numFmtId="0" fontId="49" fillId="0" borderId="45" xfId="5" applyFont="1" applyBorder="1" applyAlignment="1">
      <alignment horizontal="center" vertical="center" shrinkToFit="1"/>
    </xf>
    <xf numFmtId="0" fontId="49" fillId="0" borderId="46" xfId="5" applyFont="1" applyBorder="1" applyAlignment="1">
      <alignment horizontal="center" vertical="center" shrinkToFit="1"/>
    </xf>
    <xf numFmtId="0" fontId="49" fillId="0" borderId="39" xfId="5" applyFont="1" applyBorder="1" applyAlignment="1">
      <alignment horizontal="center" vertical="center" shrinkToFit="1"/>
    </xf>
    <xf numFmtId="0" fontId="49" fillId="0" borderId="40" xfId="5" applyFont="1" applyBorder="1" applyAlignment="1">
      <alignment horizontal="center" vertical="center" shrinkToFit="1"/>
    </xf>
    <xf numFmtId="0" fontId="49" fillId="0" borderId="54" xfId="5" applyFont="1" applyBorder="1" applyAlignment="1">
      <alignment horizontal="center" vertical="center" shrinkToFit="1"/>
    </xf>
    <xf numFmtId="0" fontId="49" fillId="0" borderId="61" xfId="5" applyFont="1" applyBorder="1" applyAlignment="1">
      <alignment horizontal="center" vertical="center" shrinkToFit="1"/>
    </xf>
    <xf numFmtId="0" fontId="49" fillId="0" borderId="62" xfId="5" applyFont="1" applyBorder="1" applyAlignment="1">
      <alignment horizontal="center" vertical="center" shrinkToFit="1"/>
    </xf>
    <xf numFmtId="0" fontId="50" fillId="10" borderId="9" xfId="5" applyFont="1" applyFill="1" applyBorder="1" applyAlignment="1">
      <alignment horizontal="center" vertical="center"/>
    </xf>
    <xf numFmtId="0" fontId="50" fillId="10" borderId="3" xfId="5" applyFont="1" applyFill="1" applyBorder="1" applyAlignment="1">
      <alignment horizontal="center" vertical="center"/>
    </xf>
    <xf numFmtId="0" fontId="50" fillId="10" borderId="12" xfId="5" applyFont="1" applyFill="1" applyBorder="1" applyAlignment="1">
      <alignment horizontal="center" vertical="center"/>
    </xf>
    <xf numFmtId="0" fontId="49" fillId="0" borderId="42" xfId="5" applyFont="1" applyBorder="1" applyAlignment="1">
      <alignment horizontal="center" vertical="center" shrinkToFit="1"/>
    </xf>
    <xf numFmtId="0" fontId="49" fillId="0" borderId="43" xfId="5" applyFont="1" applyBorder="1" applyAlignment="1">
      <alignment horizontal="center" vertical="center" shrinkToFit="1"/>
    </xf>
    <xf numFmtId="0" fontId="50" fillId="10" borderId="2" xfId="5" applyFont="1" applyFill="1" applyBorder="1" applyAlignment="1">
      <alignment horizontal="center" vertical="center"/>
    </xf>
    <xf numFmtId="0" fontId="50" fillId="10" borderId="36" xfId="5" applyFont="1" applyFill="1" applyBorder="1" applyAlignment="1">
      <alignment horizontal="center" vertical="center"/>
    </xf>
    <xf numFmtId="0" fontId="50" fillId="10" borderId="7" xfId="5" applyFont="1" applyFill="1" applyBorder="1" applyAlignment="1">
      <alignment horizontal="center" vertical="center"/>
    </xf>
    <xf numFmtId="0" fontId="49" fillId="0" borderId="60" xfId="5" applyFont="1" applyBorder="1" applyAlignment="1">
      <alignment horizontal="center" vertical="center" shrinkToFit="1"/>
    </xf>
    <xf numFmtId="0" fontId="50" fillId="0" borderId="44" xfId="5" applyFont="1" applyBorder="1" applyAlignment="1">
      <alignment horizontal="center" vertical="center" shrinkToFit="1"/>
    </xf>
    <xf numFmtId="0" fontId="50" fillId="0" borderId="16" xfId="5" applyFont="1" applyBorder="1" applyAlignment="1">
      <alignment horizontal="center" vertical="center" shrinkToFit="1"/>
    </xf>
    <xf numFmtId="0" fontId="50" fillId="0" borderId="49" xfId="5" applyFont="1" applyBorder="1" applyAlignment="1">
      <alignment horizontal="center" vertical="center" shrinkToFit="1"/>
    </xf>
    <xf numFmtId="0" fontId="50" fillId="0" borderId="50" xfId="5" applyFont="1" applyBorder="1" applyAlignment="1">
      <alignment horizontal="center" vertical="center" shrinkToFit="1"/>
    </xf>
    <xf numFmtId="0" fontId="50" fillId="10" borderId="8" xfId="5" applyFont="1" applyFill="1" applyBorder="1" applyAlignment="1">
      <alignment horizontal="center" vertical="center" wrapText="1"/>
    </xf>
    <xf numFmtId="0" fontId="50" fillId="10" borderId="10" xfId="5" applyFont="1" applyFill="1" applyBorder="1" applyAlignment="1">
      <alignment horizontal="center" vertical="center" wrapText="1"/>
    </xf>
    <xf numFmtId="0" fontId="50" fillId="10" borderId="11" xfId="5" applyFont="1" applyFill="1" applyBorder="1" applyAlignment="1">
      <alignment horizontal="center" vertical="center" wrapText="1"/>
    </xf>
    <xf numFmtId="0" fontId="50" fillId="10" borderId="9" xfId="5" applyFont="1" applyFill="1" applyBorder="1" applyAlignment="1">
      <alignment horizontal="center" vertical="center" wrapText="1"/>
    </xf>
    <xf numFmtId="0" fontId="50" fillId="10" borderId="3" xfId="5" applyFont="1" applyFill="1" applyBorder="1" applyAlignment="1">
      <alignment horizontal="center" vertical="center" wrapText="1"/>
    </xf>
    <xf numFmtId="0" fontId="50" fillId="10" borderId="12" xfId="5" applyFont="1" applyFill="1" applyBorder="1" applyAlignment="1">
      <alignment horizontal="center" vertical="center" wrapText="1"/>
    </xf>
    <xf numFmtId="0" fontId="49" fillId="0" borderId="55" xfId="5" applyFont="1" applyBorder="1" applyAlignment="1">
      <alignment horizontal="center" vertical="center" shrinkToFit="1"/>
    </xf>
    <xf numFmtId="0" fontId="50" fillId="0" borderId="56" xfId="5" applyFont="1" applyBorder="1" applyAlignment="1">
      <alignment horizontal="center" vertical="center" shrinkToFit="1"/>
    </xf>
    <xf numFmtId="0" fontId="50" fillId="0" borderId="57" xfId="5" applyFont="1" applyBorder="1" applyAlignment="1">
      <alignment horizontal="center" vertical="center" shrinkToFit="1"/>
    </xf>
    <xf numFmtId="0" fontId="50" fillId="0" borderId="45" xfId="5" applyFont="1" applyBorder="1" applyAlignment="1">
      <alignment horizontal="center" vertical="center" shrinkToFit="1"/>
    </xf>
    <xf numFmtId="0" fontId="50" fillId="0" borderId="46" xfId="5" applyFont="1" applyBorder="1" applyAlignment="1">
      <alignment horizontal="center" vertical="center" shrinkToFit="1"/>
    </xf>
    <xf numFmtId="0" fontId="49" fillId="0" borderId="51" xfId="5" applyFont="1" applyBorder="1" applyAlignment="1">
      <alignment horizontal="center" vertical="center" shrinkToFit="1"/>
    </xf>
    <xf numFmtId="0" fontId="49" fillId="0" borderId="52" xfId="5" applyFont="1" applyBorder="1" applyAlignment="1">
      <alignment horizontal="center" vertical="center" shrinkToFit="1"/>
    </xf>
    <xf numFmtId="0" fontId="49" fillId="0" borderId="53" xfId="5" applyFont="1" applyBorder="1" applyAlignment="1">
      <alignment horizontal="center" vertical="center" shrinkToFit="1"/>
    </xf>
    <xf numFmtId="0" fontId="49" fillId="0" borderId="0" xfId="3" applyFont="1" applyAlignment="1">
      <alignment vertical="center" shrinkToFit="1"/>
    </xf>
    <xf numFmtId="0" fontId="49" fillId="0" borderId="0" xfId="3" applyFont="1" applyAlignment="1">
      <alignment horizontal="left" vertical="center"/>
    </xf>
    <xf numFmtId="0" fontId="50" fillId="10" borderId="1" xfId="5" applyFont="1" applyFill="1" applyBorder="1" applyAlignment="1">
      <alignment horizontal="center" vertical="center"/>
    </xf>
    <xf numFmtId="0" fontId="50" fillId="0" borderId="1" xfId="5" applyFont="1" applyBorder="1" applyAlignment="1">
      <alignment horizontal="center" vertical="center"/>
    </xf>
    <xf numFmtId="0" fontId="50" fillId="0" borderId="2" xfId="5" applyFont="1" applyBorder="1" applyAlignment="1">
      <alignment horizontal="center" vertical="center"/>
    </xf>
    <xf numFmtId="0" fontId="50" fillId="0" borderId="36" xfId="5" applyFont="1" applyBorder="1" applyAlignment="1">
      <alignment horizontal="center" vertical="center"/>
    </xf>
    <xf numFmtId="0" fontId="50" fillId="0" borderId="7" xfId="5" applyFont="1" applyBorder="1" applyAlignment="1">
      <alignment horizontal="center" vertical="center"/>
    </xf>
    <xf numFmtId="0" fontId="47" fillId="0" borderId="0" xfId="3" applyFont="1" applyAlignment="1">
      <alignment horizontal="center" vertical="center"/>
    </xf>
    <xf numFmtId="0" fontId="49" fillId="0" borderId="0" xfId="3" applyFont="1" applyAlignment="1">
      <alignment horizontal="center" vertical="center"/>
    </xf>
    <xf numFmtId="0" fontId="16" fillId="8" borderId="1"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protection locked="0"/>
    </xf>
    <xf numFmtId="0" fontId="16" fillId="8" borderId="7" xfId="0" applyFont="1" applyFill="1" applyBorder="1" applyAlignment="1" applyProtection="1">
      <alignment horizontal="center" vertical="center" shrinkToFit="1"/>
    </xf>
    <xf numFmtId="0" fontId="16" fillId="8" borderId="37" xfId="0" applyFont="1" applyFill="1" applyBorder="1" applyAlignment="1" applyProtection="1">
      <alignment horizontal="center" vertical="center" shrinkToFit="1"/>
    </xf>
    <xf numFmtId="0" fontId="16" fillId="8" borderId="38" xfId="0" applyFont="1" applyFill="1" applyBorder="1" applyAlignment="1" applyProtection="1">
      <alignment horizontal="center" vertical="center" shrinkToFit="1"/>
    </xf>
    <xf numFmtId="0" fontId="40" fillId="0" borderId="1" xfId="0" applyFont="1" applyFill="1" applyBorder="1" applyAlignment="1" applyProtection="1">
      <alignment horizontal="center" vertical="center" shrinkToFit="1"/>
    </xf>
    <xf numFmtId="0" fontId="17" fillId="8" borderId="1" xfId="0" applyFont="1" applyFill="1" applyBorder="1" applyAlignment="1" applyProtection="1">
      <alignment horizontal="center" vertical="center" shrinkToFit="1"/>
    </xf>
    <xf numFmtId="38" fontId="16" fillId="0" borderId="1" xfId="2" applyFont="1" applyFill="1" applyBorder="1" applyAlignment="1" applyProtection="1">
      <alignment horizontal="center" vertical="center" shrinkToFit="1"/>
    </xf>
    <xf numFmtId="0" fontId="18" fillId="0" borderId="37"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18" fillId="0" borderId="38"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shrinkToFit="1"/>
      <protection locked="0"/>
    </xf>
    <xf numFmtId="0" fontId="16" fillId="8" borderId="2"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42" fillId="0" borderId="1" xfId="0" applyFont="1" applyFill="1" applyBorder="1" applyAlignment="1" applyProtection="1">
      <alignment horizontal="center" vertical="center" shrinkToFit="1"/>
    </xf>
    <xf numFmtId="0" fontId="44" fillId="0" borderId="1" xfId="0" applyFont="1" applyFill="1" applyBorder="1" applyAlignment="1" applyProtection="1">
      <alignment horizontal="center" vertical="center" shrinkToFit="1"/>
      <protection locked="0"/>
    </xf>
    <xf numFmtId="38" fontId="43" fillId="0" borderId="1" xfId="2" applyFont="1" applyFill="1" applyBorder="1" applyAlignment="1" applyProtection="1">
      <alignment horizontal="center" vertical="center" shrinkToFit="1"/>
    </xf>
    <xf numFmtId="0" fontId="24" fillId="0" borderId="0" xfId="4" applyFont="1" applyFill="1" applyBorder="1" applyAlignment="1" applyProtection="1">
      <alignment horizontal="center" vertical="center" shrinkToFit="1"/>
    </xf>
    <xf numFmtId="0" fontId="45" fillId="8" borderId="1"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protection locked="0"/>
    </xf>
    <xf numFmtId="0" fontId="45" fillId="8" borderId="7"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protection locked="0"/>
    </xf>
    <xf numFmtId="0" fontId="45" fillId="8" borderId="22" xfId="0" applyFont="1" applyFill="1" applyBorder="1" applyAlignment="1" applyProtection="1">
      <alignment horizontal="center" vertical="center" shrinkToFit="1"/>
    </xf>
    <xf numFmtId="0" fontId="16" fillId="0" borderId="39" xfId="0" applyFont="1" applyFill="1" applyBorder="1" applyAlignment="1" applyProtection="1">
      <alignment horizontal="center" vertical="center" shrinkToFit="1"/>
      <protection locked="0"/>
    </xf>
    <xf numFmtId="0" fontId="16" fillId="0" borderId="36" xfId="0" applyFont="1" applyFill="1" applyBorder="1" applyAlignment="1" applyProtection="1">
      <alignment horizontal="center" vertical="center" shrinkToFit="1"/>
      <protection locked="0"/>
    </xf>
    <xf numFmtId="0" fontId="16" fillId="0" borderId="40" xfId="0"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45" fillId="8" borderId="2"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16" fillId="0" borderId="4"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wrapText="1" shrinkToFit="1"/>
    </xf>
    <xf numFmtId="0" fontId="11" fillId="5" borderId="13" xfId="0" applyFont="1" applyFill="1" applyBorder="1" applyAlignment="1" applyProtection="1">
      <alignment horizontal="center" vertical="center" shrinkToFit="1"/>
    </xf>
    <xf numFmtId="0" fontId="11" fillId="5" borderId="14" xfId="0" applyFont="1" applyFill="1" applyBorder="1" applyAlignment="1" applyProtection="1">
      <alignment horizontal="center" vertical="center" shrinkToFit="1"/>
    </xf>
    <xf numFmtId="0" fontId="11" fillId="5" borderId="24" xfId="0" applyFont="1" applyFill="1" applyBorder="1" applyAlignment="1" applyProtection="1">
      <alignment horizontal="center" vertical="center" shrinkToFit="1"/>
    </xf>
    <xf numFmtId="0" fontId="10" fillId="5" borderId="14" xfId="0" applyFont="1" applyFill="1" applyBorder="1" applyAlignment="1" applyProtection="1">
      <alignment horizontal="center" vertical="center" shrinkToFit="1"/>
    </xf>
    <xf numFmtId="0" fontId="36" fillId="0" borderId="17" xfId="0" applyFont="1" applyFill="1" applyBorder="1" applyAlignment="1" applyProtection="1">
      <alignment horizontal="left" vertical="center" shrinkToFit="1"/>
    </xf>
    <xf numFmtId="0" fontId="36" fillId="0" borderId="32" xfId="0" applyFont="1" applyFill="1" applyBorder="1" applyAlignment="1" applyProtection="1">
      <alignment horizontal="left" vertical="center" shrinkToFit="1"/>
    </xf>
    <xf numFmtId="0" fontId="36" fillId="0" borderId="18" xfId="0" applyFont="1" applyFill="1" applyBorder="1" applyAlignment="1" applyProtection="1">
      <alignment horizontal="left" vertical="center" shrinkToFit="1"/>
    </xf>
    <xf numFmtId="0" fontId="21" fillId="0" borderId="17"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18" xfId="0" applyFont="1" applyFill="1" applyBorder="1" applyAlignment="1" applyProtection="1">
      <alignment horizontal="left" vertical="center" shrinkToFit="1"/>
    </xf>
    <xf numFmtId="0" fontId="39" fillId="0" borderId="0" xfId="0" applyFont="1" applyFill="1" applyBorder="1" applyAlignment="1" applyProtection="1">
      <alignment horizontal="center" vertical="center" shrinkToFit="1"/>
    </xf>
    <xf numFmtId="0" fontId="27" fillId="0" borderId="1" xfId="0" applyFont="1" applyFill="1" applyBorder="1" applyAlignment="1" applyProtection="1">
      <alignment horizontal="left" vertical="center" shrinkToFit="1"/>
    </xf>
    <xf numFmtId="0" fontId="27" fillId="0" borderId="2" xfId="0" applyFont="1" applyFill="1" applyBorder="1" applyAlignment="1" applyProtection="1">
      <alignment horizontal="left" vertical="center" shrinkToFit="1"/>
    </xf>
    <xf numFmtId="0" fontId="28" fillId="2" borderId="10" xfId="0" applyFont="1" applyFill="1" applyBorder="1" applyAlignment="1" applyProtection="1">
      <alignment horizontal="left" vertical="center" shrinkToFit="1"/>
    </xf>
    <xf numFmtId="0" fontId="32" fillId="2" borderId="0" xfId="0" applyFont="1" applyFill="1" applyBorder="1" applyAlignment="1" applyProtection="1">
      <alignment horizontal="left" vertical="center" shrinkToFit="1"/>
    </xf>
    <xf numFmtId="0" fontId="31" fillId="9" borderId="19" xfId="0" applyFont="1" applyFill="1" applyBorder="1" applyAlignment="1" applyProtection="1">
      <alignment horizontal="left" vertical="center" shrinkToFit="1"/>
      <protection locked="0"/>
    </xf>
    <xf numFmtId="0" fontId="31" fillId="9" borderId="20" xfId="0" applyFont="1" applyFill="1" applyBorder="1" applyAlignment="1" applyProtection="1">
      <alignment horizontal="left" vertical="center" shrinkToFit="1"/>
      <protection locked="0"/>
    </xf>
    <xf numFmtId="0" fontId="31" fillId="9" borderId="21" xfId="0" applyFont="1" applyFill="1" applyBorder="1" applyAlignment="1" applyProtection="1">
      <alignment horizontal="left" vertical="center" shrinkToFit="1"/>
      <protection locked="0"/>
    </xf>
    <xf numFmtId="0" fontId="31" fillId="0" borderId="1" xfId="0" applyFont="1" applyFill="1" applyBorder="1" applyAlignment="1" applyProtection="1">
      <alignment horizontal="left" vertical="center" shrinkToFit="1"/>
    </xf>
    <xf numFmtId="0" fontId="29" fillId="0" borderId="23" xfId="0" applyFont="1" applyFill="1" applyBorder="1" applyAlignment="1" applyProtection="1">
      <alignment horizontal="left" vertical="center" shrinkToFit="1"/>
    </xf>
    <xf numFmtId="0" fontId="29" fillId="0" borderId="20" xfId="0" applyFont="1" applyFill="1" applyBorder="1" applyAlignment="1" applyProtection="1">
      <alignment horizontal="left" vertical="center" shrinkToFit="1"/>
    </xf>
    <xf numFmtId="0" fontId="29" fillId="0" borderId="21" xfId="0" applyFont="1" applyFill="1" applyBorder="1" applyAlignment="1" applyProtection="1">
      <alignment horizontal="left" vertical="center" shrinkToFit="1"/>
    </xf>
    <xf numFmtId="0" fontId="29" fillId="0" borderId="34" xfId="0" applyFont="1" applyFill="1" applyBorder="1" applyAlignment="1" applyProtection="1">
      <alignment horizontal="left" vertical="center" shrinkToFit="1"/>
    </xf>
    <xf numFmtId="0" fontId="29" fillId="0" borderId="35" xfId="0" applyFont="1" applyFill="1" applyBorder="1" applyAlignment="1" applyProtection="1">
      <alignment horizontal="left" vertical="center" shrinkToFit="1"/>
    </xf>
    <xf numFmtId="0" fontId="28" fillId="2" borderId="0" xfId="0" applyFont="1" applyFill="1" applyBorder="1" applyAlignment="1" applyProtection="1">
      <alignment horizontal="left" vertical="center" shrinkToFit="1"/>
    </xf>
    <xf numFmtId="0" fontId="32" fillId="5" borderId="1" xfId="0" applyFont="1" applyFill="1" applyBorder="1" applyAlignment="1" applyProtection="1">
      <alignment horizontal="left" vertical="center" shrinkToFit="1"/>
    </xf>
    <xf numFmtId="0" fontId="29" fillId="4" borderId="0" xfId="0" applyFont="1" applyFill="1" applyAlignment="1" applyProtection="1">
      <alignment horizontal="left" vertical="center" shrinkToFit="1"/>
    </xf>
    <xf numFmtId="0" fontId="27" fillId="0" borderId="7" xfId="0" applyFont="1" applyFill="1" applyBorder="1" applyAlignment="1" applyProtection="1">
      <alignment horizontal="left" vertical="center" shrinkToFit="1"/>
    </xf>
    <xf numFmtId="0" fontId="27" fillId="9" borderId="41" xfId="0" applyFont="1" applyFill="1" applyBorder="1" applyAlignment="1" applyProtection="1">
      <alignment horizontal="center" vertical="center" shrinkToFit="1"/>
      <protection locked="0"/>
    </xf>
    <xf numFmtId="0" fontId="27" fillId="9" borderId="34" xfId="0" applyFont="1" applyFill="1" applyBorder="1" applyAlignment="1" applyProtection="1">
      <alignment horizontal="center" vertical="center" shrinkToFit="1"/>
      <protection locked="0"/>
    </xf>
    <xf numFmtId="0" fontId="27" fillId="9" borderId="35" xfId="0" applyFont="1" applyFill="1" applyBorder="1" applyAlignment="1" applyProtection="1">
      <alignment horizontal="center" vertical="center" shrinkToFit="1"/>
      <protection locked="0"/>
    </xf>
    <xf numFmtId="0" fontId="27" fillId="9" borderId="19" xfId="0" applyFont="1" applyFill="1" applyBorder="1" applyAlignment="1" applyProtection="1">
      <alignment horizontal="center" vertical="center" shrinkToFit="1"/>
      <protection locked="0"/>
    </xf>
    <xf numFmtId="0" fontId="27" fillId="9" borderId="20" xfId="0" applyFont="1" applyFill="1" applyBorder="1" applyAlignment="1" applyProtection="1">
      <alignment horizontal="center" vertical="center" shrinkToFit="1"/>
      <protection locked="0"/>
    </xf>
    <xf numFmtId="0" fontId="27" fillId="9" borderId="21" xfId="0" applyFont="1" applyFill="1" applyBorder="1" applyAlignment="1" applyProtection="1">
      <alignment horizontal="center" vertical="center" shrinkToFit="1"/>
      <protection locked="0"/>
    </xf>
    <xf numFmtId="0" fontId="27" fillId="0" borderId="10" xfId="0" applyFont="1" applyBorder="1" applyAlignment="1" applyProtection="1">
      <alignment horizontal="left" vertical="center" shrinkToFit="1"/>
    </xf>
    <xf numFmtId="0" fontId="27" fillId="0" borderId="0" xfId="0" applyFont="1" applyBorder="1" applyAlignment="1" applyProtection="1">
      <alignment horizontal="left" vertical="center" shrinkToFit="1"/>
    </xf>
    <xf numFmtId="0" fontId="37" fillId="0" borderId="1" xfId="0" applyFont="1" applyFill="1" applyBorder="1" applyAlignment="1" applyProtection="1">
      <alignment horizontal="center" vertical="center" textRotation="255" shrinkToFit="1"/>
    </xf>
    <xf numFmtId="0" fontId="36" fillId="0" borderId="29" xfId="0" applyFont="1" applyFill="1" applyBorder="1" applyAlignment="1" applyProtection="1">
      <alignment horizontal="left" vertical="center" shrinkToFit="1"/>
    </xf>
    <xf numFmtId="0" fontId="36" fillId="0" borderId="30" xfId="0" applyFont="1" applyFill="1" applyBorder="1" applyAlignment="1" applyProtection="1">
      <alignment horizontal="left" vertical="center" shrinkToFit="1"/>
    </xf>
    <xf numFmtId="0" fontId="36" fillId="0" borderId="31" xfId="0" applyFont="1" applyFill="1" applyBorder="1" applyAlignment="1" applyProtection="1">
      <alignment horizontal="left" vertical="center" shrinkToFit="1"/>
    </xf>
    <xf numFmtId="0" fontId="35" fillId="0" borderId="1" xfId="0" applyFont="1" applyBorder="1" applyAlignment="1" applyProtection="1">
      <alignment horizontal="center" vertical="center" shrinkToFit="1"/>
    </xf>
    <xf numFmtId="0" fontId="30" fillId="0" borderId="1" xfId="0" applyFont="1" applyBorder="1" applyAlignment="1" applyProtection="1">
      <alignment horizontal="center" vertical="center" shrinkToFit="1"/>
    </xf>
    <xf numFmtId="0" fontId="38" fillId="0" borderId="1" xfId="0" applyFont="1" applyFill="1" applyBorder="1" applyAlignment="1" applyProtection="1">
      <alignment horizontal="center" vertical="center" textRotation="255" shrinkToFit="1"/>
    </xf>
    <xf numFmtId="0" fontId="21" fillId="0" borderId="8" xfId="0" applyFont="1" applyFill="1" applyBorder="1" applyAlignment="1" applyProtection="1">
      <alignment horizontal="left" vertical="center" shrinkToFit="1"/>
    </xf>
    <xf numFmtId="0" fontId="21" fillId="0" borderId="10" xfId="0" applyFont="1" applyFill="1" applyBorder="1" applyAlignment="1" applyProtection="1">
      <alignment horizontal="left" vertical="center" shrinkToFit="1"/>
    </xf>
    <xf numFmtId="0" fontId="21" fillId="0" borderId="11" xfId="0" applyFont="1" applyFill="1" applyBorder="1" applyAlignment="1" applyProtection="1">
      <alignment horizontal="left" vertical="center" shrinkToFit="1"/>
    </xf>
    <xf numFmtId="0" fontId="21" fillId="0" borderId="9"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12" xfId="0" applyFont="1" applyFill="1" applyBorder="1" applyAlignment="1" applyProtection="1">
      <alignment horizontal="left" vertical="center" shrinkToFit="1"/>
    </xf>
    <xf numFmtId="0" fontId="37" fillId="0" borderId="1" xfId="0" applyFont="1" applyFill="1" applyBorder="1" applyAlignment="1" applyProtection="1">
      <alignment horizontal="center" vertical="center" shrinkToFit="1"/>
    </xf>
    <xf numFmtId="0" fontId="38" fillId="0" borderId="1"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textRotation="255" shrinkToFit="1"/>
    </xf>
    <xf numFmtId="49" fontId="49" fillId="10" borderId="1" xfId="3" applyNumberFormat="1" applyFont="1" applyFill="1" applyBorder="1" applyAlignment="1">
      <alignment horizontal="center" vertical="center" shrinkToFit="1"/>
    </xf>
    <xf numFmtId="49" fontId="51" fillId="10" borderId="40" xfId="3" applyNumberFormat="1" applyFont="1" applyFill="1" applyBorder="1" applyAlignment="1" applyProtection="1">
      <alignment vertical="center" wrapText="1"/>
      <protection locked="0"/>
    </xf>
    <xf numFmtId="38" fontId="51" fillId="0" borderId="28" xfId="9" applyFont="1" applyFill="1" applyBorder="1" applyAlignment="1" applyProtection="1">
      <alignment horizontal="right" vertical="center"/>
    </xf>
    <xf numFmtId="38" fontId="51" fillId="0" borderId="67" xfId="9" applyFont="1" applyFill="1" applyBorder="1" applyAlignment="1" applyProtection="1">
      <alignment horizontal="right" vertical="center"/>
    </xf>
    <xf numFmtId="38" fontId="51" fillId="0" borderId="6" xfId="9" applyFont="1" applyFill="1" applyBorder="1" applyAlignment="1" applyProtection="1">
      <alignment horizontal="right" vertical="center"/>
    </xf>
    <xf numFmtId="0" fontId="23" fillId="0" borderId="25"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26" xfId="0" applyFont="1" applyFill="1" applyBorder="1" applyAlignment="1" applyProtection="1">
      <alignment horizontal="center" vertical="center" shrinkToFit="1"/>
    </xf>
    <xf numFmtId="0" fontId="45" fillId="8" borderId="36" xfId="0" applyFont="1" applyFill="1" applyBorder="1" applyAlignment="1" applyProtection="1">
      <alignment horizontal="center" vertical="center" shrinkToFit="1"/>
    </xf>
  </cellXfs>
  <cellStyles count="10">
    <cellStyle name="ハイパーリンク" xfId="4" builtinId="8"/>
    <cellStyle name="ハイパーリンク 2" xfId="1" xr:uid="{00000000-0005-0000-0000-000001000000}"/>
    <cellStyle name="桁区切り" xfId="2" builtinId="6"/>
    <cellStyle name="桁区切り 3" xfId="7" xr:uid="{0A787135-9D49-4152-BDAD-ABAA030638E8}"/>
    <cellStyle name="桁区切り 3 2" xfId="9" xr:uid="{C3BBEE0D-D0CF-452E-AA18-D2EE1E26DB27}"/>
    <cellStyle name="標準" xfId="0" builtinId="0"/>
    <cellStyle name="標準 3" xfId="3" xr:uid="{00000000-0005-0000-0000-000004000000}"/>
    <cellStyle name="標準_Sheet1" xfId="6" xr:uid="{055B345C-3073-410A-892A-454DC95989C7}"/>
    <cellStyle name="標準_開催要項等" xfId="8" xr:uid="{728FD7A6-2EE4-4047-B9BF-A8B44DB6F8D8}"/>
    <cellStyle name="標準_大会要項" xfId="5" xr:uid="{2A425BA7-85FE-44A1-B6D5-E688113E49B8}"/>
  </cellStyles>
  <dxfs count="4">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FFFFE1"/>
      <color rgb="FFD9E8FF"/>
      <color rgb="FFFEEFEC"/>
      <color rgb="FFFEE3D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8</xdr:col>
      <xdr:colOff>0</xdr:colOff>
      <xdr:row>27</xdr:row>
      <xdr:rowOff>0</xdr:rowOff>
    </xdr:from>
    <xdr:to>
      <xdr:col>8</xdr:col>
      <xdr:colOff>0</xdr:colOff>
      <xdr:row>27</xdr:row>
      <xdr:rowOff>0</xdr:rowOff>
    </xdr:to>
    <xdr:sp macro="" textlink="">
      <xdr:nvSpPr>
        <xdr:cNvPr id="2" name="Line 3">
          <a:extLst>
            <a:ext uri="{FF2B5EF4-FFF2-40B4-BE49-F238E27FC236}">
              <a16:creationId xmlns:a16="http://schemas.microsoft.com/office/drawing/2014/main" id="{3475AD64-C9BB-40A0-9B4B-1884180415AE}"/>
            </a:ext>
          </a:extLst>
        </xdr:cNvPr>
        <xdr:cNvSpPr>
          <a:spLocks noChangeShapeType="1"/>
        </xdr:cNvSpPr>
      </xdr:nvSpPr>
      <xdr:spPr bwMode="auto">
        <a:xfrm>
          <a:off x="1866900" y="4343400"/>
          <a:ext cx="0" cy="0"/>
        </a:xfrm>
        <a:prstGeom prst="line">
          <a:avLst/>
        </a:prstGeom>
        <a:noFill/>
        <a:ln w="127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0</xdr:colOff>
      <xdr:row>13</xdr:row>
      <xdr:rowOff>0</xdr:rowOff>
    </xdr:from>
    <xdr:to>
      <xdr:col>75</xdr:col>
      <xdr:colOff>0</xdr:colOff>
      <xdr:row>53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715375" y="2030016"/>
          <a:ext cx="2000250" cy="6191250"/>
        </a:xfrm>
        <a:prstGeom prst="rect">
          <a:avLst/>
        </a:prstGeom>
        <a:solidFill>
          <a:schemeClr val="bg1">
            <a:lumMod val="75000"/>
          </a:schemeClr>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142874</xdr:colOff>
      <xdr:row>7</xdr:row>
      <xdr:rowOff>0</xdr:rowOff>
    </xdr:from>
    <xdr:to>
      <xdr:col>37</xdr:col>
      <xdr:colOff>142874</xdr:colOff>
      <xdr:row>8</xdr:row>
      <xdr:rowOff>0</xdr:rowOff>
    </xdr:to>
    <xdr:sp macro="" textlink="">
      <xdr:nvSpPr>
        <xdr:cNvPr id="2" name="正方形/長方形 1">
          <a:extLst>
            <a:ext uri="{FF2B5EF4-FFF2-40B4-BE49-F238E27FC236}">
              <a16:creationId xmlns:a16="http://schemas.microsoft.com/office/drawing/2014/main" id="{D42D1499-C5C3-DBAB-7322-AF50706C40CC}"/>
            </a:ext>
          </a:extLst>
        </xdr:cNvPr>
        <xdr:cNvSpPr/>
      </xdr:nvSpPr>
      <xdr:spPr>
        <a:xfrm>
          <a:off x="3286124" y="1066800"/>
          <a:ext cx="2143125" cy="1524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47625</xdr:colOff>
          <xdr:row>9</xdr:row>
          <xdr:rowOff>0</xdr:rowOff>
        </xdr:from>
        <xdr:to>
          <xdr:col>35</xdr:col>
          <xdr:colOff>0</xdr:colOff>
          <xdr:row>12</xdr:row>
          <xdr:rowOff>66675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入力表・申込確認</a:t>
              </a:r>
            </a:p>
            <a:p>
              <a:pPr algn="ctr" rtl="0">
                <a:defRPr sz="1000"/>
              </a:pPr>
              <a:r>
                <a:rPr lang="ja-JP" altLang="en-US" sz="1100" b="0" i="0" u="none" strike="noStrike" baseline="0">
                  <a:solidFill>
                    <a:srgbClr val="000000"/>
                  </a:solidFill>
                  <a:latin typeface="ＭＳ Ｐゴシック"/>
                  <a:ea typeface="ＭＳ Ｐゴシック"/>
                </a:rPr>
                <a:t>印刷ボタン</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ajhstf\AppData\Local\Microsoft\Windows\Temporary%2520Internet%2520Files\Content.IE5\JAUB2H4N\&#65320;29&#12458;&#12507;&#12540;&#12484;&#12463;&#36984;&#25163;&#27177;&#35201;&#389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ownloads\&#32654;&#24140;&#35352;&#37682;&#20250;&#35201;&#38917;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jhstf\AppData\Local\Microsoft\Windows\Temporary%20Internet%20Files\Content.IE5\JAUB2H4N\&#65320;29&#12458;&#12507;&#12540;&#12484;&#12463;&#36984;&#25163;&#27177;&#35201;&#38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入力表"/>
      <sheetName val="申込確認"/>
      <sheetName val="申込確認シート"/>
      <sheetName val="●貼付（事務局）"/>
      <sheetName val="●初期設定（事務局）"/>
    </sheetNames>
    <sheetDataSet>
      <sheetData sheetId="0"/>
      <sheetData sheetId="1" refreshError="1"/>
      <sheetData sheetId="2" refreshError="1"/>
      <sheetData sheetId="3" refreshError="1"/>
      <sheetData sheetId="4" refreshError="1"/>
      <sheetData sheetId="5">
        <row r="3">
          <cell r="S3">
            <v>0</v>
          </cell>
          <cell r="T3" t="str">
            <v>幼児男子60m</v>
          </cell>
          <cell r="V3">
            <v>0</v>
          </cell>
          <cell r="W3" t="str">
            <v>幼児女子60m</v>
          </cell>
          <cell r="Y3">
            <v>0</v>
          </cell>
          <cell r="Z3" t="str">
            <v>小学男1年60m</v>
          </cell>
          <cell r="AB3">
            <v>0</v>
          </cell>
          <cell r="AC3" t="str">
            <v>小学女1年60m</v>
          </cell>
          <cell r="AE3">
            <v>0</v>
          </cell>
          <cell r="AF3" t="str">
            <v>中学男2・3年100m</v>
          </cell>
          <cell r="AH3">
            <v>0</v>
          </cell>
          <cell r="AI3" t="str">
            <v>中学女2・3年100m</v>
          </cell>
          <cell r="AK3">
            <v>1</v>
          </cell>
          <cell r="AL3" t="str">
            <v>男100m</v>
          </cell>
          <cell r="AN3">
            <v>1</v>
          </cell>
          <cell r="AO3" t="str">
            <v>女100m</v>
          </cell>
          <cell r="AQ3">
            <v>1</v>
          </cell>
          <cell r="AR3" t="str">
            <v>男100m</v>
          </cell>
          <cell r="AT3">
            <v>1</v>
          </cell>
          <cell r="AU3" t="str">
            <v>女100m</v>
          </cell>
        </row>
        <row r="4">
          <cell r="S4">
            <v>0</v>
          </cell>
          <cell r="V4">
            <v>0</v>
          </cell>
          <cell r="Y4">
            <v>0</v>
          </cell>
          <cell r="Z4" t="str">
            <v>小学男2年60m</v>
          </cell>
          <cell r="AB4">
            <v>0</v>
          </cell>
          <cell r="AC4" t="str">
            <v>小学女2年60m</v>
          </cell>
          <cell r="AE4">
            <v>0</v>
          </cell>
          <cell r="AF4" t="str">
            <v>中学男1年100m</v>
          </cell>
          <cell r="AH4">
            <v>0</v>
          </cell>
          <cell r="AI4" t="str">
            <v>中学女1年100m</v>
          </cell>
          <cell r="AK4">
            <v>2</v>
          </cell>
          <cell r="AL4" t="str">
            <v>男200m</v>
          </cell>
          <cell r="AN4">
            <v>2</v>
          </cell>
          <cell r="AO4" t="str">
            <v>女200m</v>
          </cell>
          <cell r="AQ4">
            <v>2</v>
          </cell>
          <cell r="AR4" t="str">
            <v>男200m</v>
          </cell>
          <cell r="AT4">
            <v>2</v>
          </cell>
          <cell r="AU4" t="str">
            <v>女200m</v>
          </cell>
        </row>
        <row r="5">
          <cell r="S5">
            <v>0</v>
          </cell>
          <cell r="V5">
            <v>0</v>
          </cell>
          <cell r="Y5">
            <v>0</v>
          </cell>
          <cell r="Z5" t="str">
            <v>小学男2年100m</v>
          </cell>
          <cell r="AB5">
            <v>0</v>
          </cell>
          <cell r="AC5" t="str">
            <v>小学女2年100m</v>
          </cell>
          <cell r="AE5">
            <v>0</v>
          </cell>
          <cell r="AF5" t="str">
            <v>中学男2年100m</v>
          </cell>
          <cell r="AH5">
            <v>0</v>
          </cell>
          <cell r="AI5" t="str">
            <v>中学女2年100m</v>
          </cell>
          <cell r="AK5">
            <v>3</v>
          </cell>
          <cell r="AL5" t="str">
            <v>男400m</v>
          </cell>
          <cell r="AN5">
            <v>3</v>
          </cell>
          <cell r="AO5" t="str">
            <v>女400m</v>
          </cell>
          <cell r="AQ5">
            <v>3</v>
          </cell>
          <cell r="AR5" t="str">
            <v>男400m</v>
          </cell>
          <cell r="AT5">
            <v>3</v>
          </cell>
          <cell r="AU5" t="str">
            <v>女400m</v>
          </cell>
        </row>
        <row r="6">
          <cell r="S6">
            <v>0</v>
          </cell>
          <cell r="V6">
            <v>0</v>
          </cell>
          <cell r="Y6">
            <v>0</v>
          </cell>
          <cell r="Z6" t="str">
            <v>小学男3年100m</v>
          </cell>
          <cell r="AB6">
            <v>0</v>
          </cell>
          <cell r="AC6" t="str">
            <v>小学女3年100m</v>
          </cell>
          <cell r="AE6">
            <v>0</v>
          </cell>
          <cell r="AF6" t="str">
            <v>中学男3年100m</v>
          </cell>
          <cell r="AH6">
            <v>0</v>
          </cell>
          <cell r="AI6" t="str">
            <v>中学女3年100m</v>
          </cell>
          <cell r="AK6">
            <v>4</v>
          </cell>
          <cell r="AL6" t="str">
            <v>男800m</v>
          </cell>
          <cell r="AN6">
            <v>4</v>
          </cell>
          <cell r="AO6" t="str">
            <v>女800m</v>
          </cell>
          <cell r="AQ6">
            <v>4</v>
          </cell>
          <cell r="AR6" t="str">
            <v>男800m</v>
          </cell>
          <cell r="AT6">
            <v>4</v>
          </cell>
          <cell r="AU6" t="str">
            <v>女800m</v>
          </cell>
        </row>
        <row r="7">
          <cell r="S7">
            <v>0</v>
          </cell>
          <cell r="V7">
            <v>0</v>
          </cell>
          <cell r="Y7">
            <v>0</v>
          </cell>
          <cell r="Z7" t="str">
            <v>小学男4年100m</v>
          </cell>
          <cell r="AB7">
            <v>0</v>
          </cell>
          <cell r="AC7" t="str">
            <v>小学女4年100m</v>
          </cell>
          <cell r="AE7">
            <v>1</v>
          </cell>
          <cell r="AF7" t="str">
            <v>中学男共通100m</v>
          </cell>
          <cell r="AH7">
            <v>1</v>
          </cell>
          <cell r="AI7" t="str">
            <v>中学女共通100m</v>
          </cell>
          <cell r="AK7">
            <v>4</v>
          </cell>
          <cell r="AL7" t="str">
            <v>男1000m</v>
          </cell>
          <cell r="AN7">
            <v>4</v>
          </cell>
          <cell r="AO7" t="str">
            <v>女1000m</v>
          </cell>
          <cell r="AQ7">
            <v>4</v>
          </cell>
          <cell r="AR7" t="str">
            <v>男1000m</v>
          </cell>
          <cell r="AT7">
            <v>4</v>
          </cell>
          <cell r="AU7" t="str">
            <v>女1000m</v>
          </cell>
        </row>
        <row r="8">
          <cell r="S8">
            <v>0</v>
          </cell>
          <cell r="V8">
            <v>0</v>
          </cell>
          <cell r="Y8">
            <v>0</v>
          </cell>
          <cell r="Z8" t="str">
            <v>小学男5年100m</v>
          </cell>
          <cell r="AB8">
            <v>0</v>
          </cell>
          <cell r="AC8" t="str">
            <v>小学女5年100m</v>
          </cell>
          <cell r="AE8">
            <v>1</v>
          </cell>
          <cell r="AF8" t="str">
            <v>中学男200m</v>
          </cell>
          <cell r="AH8">
            <v>1</v>
          </cell>
          <cell r="AI8" t="str">
            <v>中学女200m</v>
          </cell>
          <cell r="AK8">
            <v>5</v>
          </cell>
          <cell r="AL8" t="str">
            <v>男1500m</v>
          </cell>
          <cell r="AN8">
            <v>5</v>
          </cell>
          <cell r="AO8" t="str">
            <v>女1500m</v>
          </cell>
          <cell r="AQ8">
            <v>5</v>
          </cell>
          <cell r="AR8" t="str">
            <v>男1500m</v>
          </cell>
          <cell r="AT8">
            <v>5</v>
          </cell>
          <cell r="AU8" t="str">
            <v>女1500m</v>
          </cell>
        </row>
        <row r="9">
          <cell r="S9">
            <v>0</v>
          </cell>
          <cell r="V9">
            <v>0</v>
          </cell>
          <cell r="Y9">
            <v>0</v>
          </cell>
          <cell r="Z9" t="str">
            <v>小学男6年100m</v>
          </cell>
          <cell r="AB9">
            <v>0</v>
          </cell>
          <cell r="AC9" t="str">
            <v>小学女6年100m</v>
          </cell>
          <cell r="AE9">
            <v>1</v>
          </cell>
          <cell r="AF9" t="str">
            <v>中学男400m</v>
          </cell>
          <cell r="AH9">
            <v>1</v>
          </cell>
          <cell r="AI9" t="str">
            <v>中学女400m</v>
          </cell>
          <cell r="AK9">
            <v>5</v>
          </cell>
          <cell r="AL9" t="str">
            <v>男3000m</v>
          </cell>
          <cell r="AN9">
            <v>6</v>
          </cell>
          <cell r="AO9" t="str">
            <v>女3000m</v>
          </cell>
          <cell r="AQ9">
            <v>5</v>
          </cell>
          <cell r="AR9" t="str">
            <v>男3000m</v>
          </cell>
          <cell r="AT9">
            <v>6</v>
          </cell>
          <cell r="AU9" t="str">
            <v>女3000m</v>
          </cell>
        </row>
        <row r="10">
          <cell r="S10">
            <v>0</v>
          </cell>
          <cell r="V10">
            <v>0</v>
          </cell>
          <cell r="Y10">
            <v>1</v>
          </cell>
          <cell r="Z10" t="str">
            <v>小学男共通100m</v>
          </cell>
          <cell r="AB10">
            <v>1</v>
          </cell>
          <cell r="AC10" t="str">
            <v>小学女共通100m</v>
          </cell>
          <cell r="AE10">
            <v>1</v>
          </cell>
          <cell r="AF10" t="str">
            <v>中学男800m</v>
          </cell>
          <cell r="AH10">
            <v>1</v>
          </cell>
          <cell r="AI10" t="str">
            <v>中学女800m</v>
          </cell>
          <cell r="AK10">
            <v>5</v>
          </cell>
          <cell r="AL10" t="str">
            <v>高校男混合3000m</v>
          </cell>
          <cell r="AN10">
            <v>6</v>
          </cell>
          <cell r="AO10" t="str">
            <v>高校女混合3000m</v>
          </cell>
          <cell r="AQ10">
            <v>5</v>
          </cell>
          <cell r="AR10" t="str">
            <v>一般男混合3000m</v>
          </cell>
          <cell r="AT10">
            <v>6</v>
          </cell>
          <cell r="AU10" t="str">
            <v>一般女混合3000m</v>
          </cell>
        </row>
        <row r="11">
          <cell r="S11">
            <v>0</v>
          </cell>
          <cell r="V11">
            <v>0</v>
          </cell>
          <cell r="Y11">
            <v>1</v>
          </cell>
          <cell r="Z11" t="str">
            <v>小学男2年800m</v>
          </cell>
          <cell r="AB11">
            <v>1</v>
          </cell>
          <cell r="AC11" t="str">
            <v>小学女2年800m</v>
          </cell>
          <cell r="AE11">
            <v>1</v>
          </cell>
          <cell r="AF11" t="str">
            <v>中学男1年1500m</v>
          </cell>
          <cell r="AH11">
            <v>1</v>
          </cell>
          <cell r="AI11" t="str">
            <v>中学女1500m</v>
          </cell>
          <cell r="AK11">
            <v>6</v>
          </cell>
          <cell r="AL11" t="str">
            <v>男5000m</v>
          </cell>
          <cell r="AN11">
            <v>7</v>
          </cell>
          <cell r="AO11" t="str">
            <v>女100mH(0.838m)</v>
          </cell>
          <cell r="AQ11">
            <v>6</v>
          </cell>
          <cell r="AR11" t="str">
            <v>男5000m</v>
          </cell>
          <cell r="AT11">
            <v>7</v>
          </cell>
          <cell r="AU11" t="str">
            <v>女100mH(0.838m)</v>
          </cell>
        </row>
        <row r="12">
          <cell r="S12">
            <v>0</v>
          </cell>
          <cell r="V12">
            <v>0</v>
          </cell>
          <cell r="Y12">
            <v>1</v>
          </cell>
          <cell r="Z12" t="str">
            <v>小学男3年800m</v>
          </cell>
          <cell r="AB12">
            <v>1</v>
          </cell>
          <cell r="AC12" t="str">
            <v>小学女3年800m</v>
          </cell>
          <cell r="AE12">
            <v>1</v>
          </cell>
          <cell r="AF12" t="str">
            <v>中学男2・3年1500m</v>
          </cell>
          <cell r="AH12">
            <v>1</v>
          </cell>
          <cell r="AI12" t="str">
            <v>中学女混合3000m</v>
          </cell>
          <cell r="AK12">
            <v>7</v>
          </cell>
          <cell r="AL12" t="str">
            <v>男110mH(1.067m)</v>
          </cell>
          <cell r="AN12">
            <v>8</v>
          </cell>
          <cell r="AO12" t="str">
            <v>女400mH(0.762m)</v>
          </cell>
          <cell r="AQ12">
            <v>7</v>
          </cell>
          <cell r="AR12" t="str">
            <v>男110mH(1.067m)</v>
          </cell>
          <cell r="AT12">
            <v>8</v>
          </cell>
          <cell r="AU12" t="str">
            <v>女400mH(0.762m)</v>
          </cell>
        </row>
        <row r="13">
          <cell r="S13">
            <v>0</v>
          </cell>
          <cell r="V13">
            <v>0</v>
          </cell>
          <cell r="Y13">
            <v>1</v>
          </cell>
          <cell r="Z13" t="str">
            <v>小学男4年800m</v>
          </cell>
          <cell r="AB13">
            <v>1</v>
          </cell>
          <cell r="AC13" t="str">
            <v>小学女4年800m</v>
          </cell>
          <cell r="AE13">
            <v>1</v>
          </cell>
          <cell r="AF13" t="str">
            <v>中学男2年1500m</v>
          </cell>
          <cell r="AH13">
            <v>1</v>
          </cell>
          <cell r="AI13" t="str">
            <v>中学女3000m</v>
          </cell>
          <cell r="AK13">
            <v>8</v>
          </cell>
          <cell r="AL13" t="str">
            <v>男400mH(0.914m)</v>
          </cell>
          <cell r="AN13">
            <v>9</v>
          </cell>
          <cell r="AO13" t="str">
            <v>女5000mW</v>
          </cell>
          <cell r="AQ13">
            <v>8</v>
          </cell>
          <cell r="AR13" t="str">
            <v>男400mH(0.914m)</v>
          </cell>
          <cell r="AT13">
            <v>9</v>
          </cell>
          <cell r="AU13" t="str">
            <v>女5000mW</v>
          </cell>
        </row>
        <row r="14">
          <cell r="S14">
            <v>0</v>
          </cell>
          <cell r="V14">
            <v>0</v>
          </cell>
          <cell r="Y14">
            <v>2</v>
          </cell>
          <cell r="Z14" t="str">
            <v>小学男共通800m</v>
          </cell>
          <cell r="AB14">
            <v>1</v>
          </cell>
          <cell r="AC14" t="str">
            <v>小学女5年800m</v>
          </cell>
          <cell r="AE14">
            <v>1</v>
          </cell>
          <cell r="AF14" t="str">
            <v>中学男混合3000m</v>
          </cell>
          <cell r="AH14">
            <v>1</v>
          </cell>
          <cell r="AI14" t="str">
            <v>中学女1年80mH</v>
          </cell>
          <cell r="AK14">
            <v>9</v>
          </cell>
          <cell r="AL14" t="str">
            <v>男3000mSC</v>
          </cell>
          <cell r="AN14">
            <v>10</v>
          </cell>
          <cell r="AO14" t="str">
            <v>女走高跳</v>
          </cell>
          <cell r="AQ14">
            <v>9</v>
          </cell>
          <cell r="AR14" t="str">
            <v>男3000mSC</v>
          </cell>
          <cell r="AT14">
            <v>10</v>
          </cell>
          <cell r="AU14" t="str">
            <v>女走高跳</v>
          </cell>
        </row>
        <row r="15">
          <cell r="S15">
            <v>0</v>
          </cell>
          <cell r="V15">
            <v>0</v>
          </cell>
          <cell r="Y15">
            <v>2</v>
          </cell>
          <cell r="Z15" t="str">
            <v>小学男4年1500m</v>
          </cell>
          <cell r="AB15">
            <v>1</v>
          </cell>
          <cell r="AC15" t="str">
            <v>小学女6年800m</v>
          </cell>
          <cell r="AE15">
            <v>2</v>
          </cell>
          <cell r="AF15" t="str">
            <v>中学男3000m</v>
          </cell>
          <cell r="AH15">
            <v>2</v>
          </cell>
          <cell r="AI15" t="str">
            <v>中学女100mH(0.762m)</v>
          </cell>
          <cell r="AK15">
            <v>10</v>
          </cell>
          <cell r="AL15" t="str">
            <v>男5000mW</v>
          </cell>
          <cell r="AN15">
            <v>11</v>
          </cell>
          <cell r="AO15" t="str">
            <v>女棒高跳</v>
          </cell>
          <cell r="AQ15">
            <v>10</v>
          </cell>
          <cell r="AR15" t="str">
            <v>男5000mW</v>
          </cell>
          <cell r="AT15">
            <v>11</v>
          </cell>
          <cell r="AU15" t="str">
            <v>女棒高跳</v>
          </cell>
        </row>
        <row r="16">
          <cell r="S16">
            <v>0</v>
          </cell>
          <cell r="V16">
            <v>0</v>
          </cell>
          <cell r="Y16">
            <v>2</v>
          </cell>
          <cell r="Z16" t="str">
            <v>小学男5･6年1500m</v>
          </cell>
          <cell r="AB16">
            <v>2</v>
          </cell>
          <cell r="AC16" t="str">
            <v>小学女共通800m</v>
          </cell>
          <cell r="AE16">
            <v>2</v>
          </cell>
          <cell r="AF16" t="str">
            <v>男5000m</v>
          </cell>
          <cell r="AH16">
            <v>3</v>
          </cell>
          <cell r="AI16" t="str">
            <v>中学女走高跳</v>
          </cell>
          <cell r="AK16">
            <v>11</v>
          </cell>
          <cell r="AL16" t="str">
            <v>男走高跳</v>
          </cell>
          <cell r="AN16">
            <v>12</v>
          </cell>
          <cell r="AO16" t="str">
            <v>女走幅跳</v>
          </cell>
          <cell r="AQ16">
            <v>11</v>
          </cell>
          <cell r="AR16" t="str">
            <v>男走高跳</v>
          </cell>
          <cell r="AT16">
            <v>12</v>
          </cell>
          <cell r="AU16" t="str">
            <v>女走幅跳</v>
          </cell>
        </row>
        <row r="17">
          <cell r="S17">
            <v>0</v>
          </cell>
          <cell r="V17">
            <v>0</v>
          </cell>
          <cell r="Y17">
            <v>2</v>
          </cell>
          <cell r="Z17" t="str">
            <v>小学男5年1500m</v>
          </cell>
          <cell r="AB17">
            <v>2</v>
          </cell>
          <cell r="AC17" t="str">
            <v>小学女4年80mH</v>
          </cell>
          <cell r="AE17">
            <v>2</v>
          </cell>
          <cell r="AF17" t="str">
            <v>中学男1年100mH(0.762m)</v>
          </cell>
          <cell r="AH17">
            <v>4</v>
          </cell>
          <cell r="AI17" t="str">
            <v>中学女走幅跳</v>
          </cell>
          <cell r="AK17">
            <v>12</v>
          </cell>
          <cell r="AL17" t="str">
            <v>男棒高跳</v>
          </cell>
          <cell r="AN17">
            <v>13</v>
          </cell>
          <cell r="AO17" t="str">
            <v>女三段跳</v>
          </cell>
          <cell r="AQ17">
            <v>12</v>
          </cell>
          <cell r="AR17" t="str">
            <v>男棒高跳</v>
          </cell>
          <cell r="AT17">
            <v>13</v>
          </cell>
          <cell r="AU17" t="str">
            <v>女三段跳</v>
          </cell>
        </row>
        <row r="18">
          <cell r="S18">
            <v>0</v>
          </cell>
          <cell r="V18">
            <v>0</v>
          </cell>
          <cell r="Y18">
            <v>2</v>
          </cell>
          <cell r="Z18" t="str">
            <v>小学男6年1500m</v>
          </cell>
          <cell r="AB18">
            <v>2</v>
          </cell>
          <cell r="AC18" t="str">
            <v>小学女5･6年80mH</v>
          </cell>
          <cell r="AE18">
            <v>3</v>
          </cell>
          <cell r="AF18" t="str">
            <v>中学男110mH(0.914m)</v>
          </cell>
          <cell r="AH18">
            <v>5</v>
          </cell>
          <cell r="AI18" t="str">
            <v>中学女砲丸投(2.721kg)</v>
          </cell>
          <cell r="AK18">
            <v>13</v>
          </cell>
          <cell r="AL18" t="str">
            <v>男走幅跳</v>
          </cell>
          <cell r="AN18">
            <v>14</v>
          </cell>
          <cell r="AO18" t="str">
            <v>女砲丸投(4.000kg)</v>
          </cell>
          <cell r="AQ18">
            <v>13</v>
          </cell>
          <cell r="AR18" t="str">
            <v>男走幅跳</v>
          </cell>
          <cell r="AT18">
            <v>14</v>
          </cell>
          <cell r="AU18" t="str">
            <v>女砲丸投(4.000kg)</v>
          </cell>
        </row>
        <row r="19">
          <cell r="S19">
            <v>0</v>
          </cell>
          <cell r="V19">
            <v>0</v>
          </cell>
          <cell r="Y19">
            <v>3</v>
          </cell>
          <cell r="Z19" t="str">
            <v>小学男共通1500m</v>
          </cell>
          <cell r="AB19">
            <v>2</v>
          </cell>
          <cell r="AC19" t="str">
            <v>小学女5年80mH</v>
          </cell>
          <cell r="AE19">
            <v>4</v>
          </cell>
          <cell r="AF19" t="str">
            <v>中学男走高跳</v>
          </cell>
          <cell r="AH19">
            <v>6</v>
          </cell>
          <cell r="AI19" t="str">
            <v>中学女円盤投(1.000kg)</v>
          </cell>
          <cell r="AK19">
            <v>14</v>
          </cell>
          <cell r="AL19" t="str">
            <v>男三段跳</v>
          </cell>
          <cell r="AN19">
            <v>15</v>
          </cell>
          <cell r="AO19" t="str">
            <v>女円盤投(1.000kg)</v>
          </cell>
          <cell r="AQ19">
            <v>14</v>
          </cell>
          <cell r="AR19" t="str">
            <v>男三段跳</v>
          </cell>
          <cell r="AT19">
            <v>15</v>
          </cell>
          <cell r="AU19" t="str">
            <v>女円盤投(1.000kg)</v>
          </cell>
        </row>
        <row r="20">
          <cell r="S20">
            <v>0</v>
          </cell>
          <cell r="V20">
            <v>0</v>
          </cell>
          <cell r="Y20">
            <v>3</v>
          </cell>
          <cell r="Z20" t="str">
            <v>小学男4年80mH</v>
          </cell>
          <cell r="AB20">
            <v>2</v>
          </cell>
          <cell r="AC20" t="str">
            <v>小学女6年80mH</v>
          </cell>
          <cell r="AE20">
            <v>5</v>
          </cell>
          <cell r="AF20" t="str">
            <v>中学男棒高跳</v>
          </cell>
          <cell r="AH20">
            <v>7</v>
          </cell>
          <cell r="AI20" t="str">
            <v>中学女四種競技</v>
          </cell>
          <cell r="AK20">
            <v>15</v>
          </cell>
          <cell r="AL20" t="str">
            <v>高校男砲丸投(6.000kg)</v>
          </cell>
          <cell r="AN20">
            <v>16</v>
          </cell>
          <cell r="AO20" t="str">
            <v>女ﾊﾝﾏｰ投(4.000kg)</v>
          </cell>
          <cell r="AQ20">
            <v>15</v>
          </cell>
          <cell r="AR20" t="str">
            <v>男砲丸投(7.260kg)</v>
          </cell>
          <cell r="AT20">
            <v>16</v>
          </cell>
          <cell r="AU20" t="str">
            <v>女ﾊﾝﾏｰ投(4.000kg)</v>
          </cell>
        </row>
        <row r="21">
          <cell r="S21">
            <v>0</v>
          </cell>
          <cell r="V21">
            <v>0</v>
          </cell>
          <cell r="Y21">
            <v>3</v>
          </cell>
          <cell r="Z21" t="str">
            <v>小学男5･6年80mH</v>
          </cell>
          <cell r="AB21">
            <v>3</v>
          </cell>
          <cell r="AC21" t="str">
            <v>小学女共通80mH</v>
          </cell>
          <cell r="AE21">
            <v>6</v>
          </cell>
          <cell r="AF21" t="str">
            <v>中学男走幅跳</v>
          </cell>
          <cell r="AH21">
            <v>8</v>
          </cell>
          <cell r="AI21" t="str">
            <v>中学女ｼﾞｬﾍﾞﾘｯｸｽﾛｰ</v>
          </cell>
          <cell r="AK21">
            <v>16</v>
          </cell>
          <cell r="AL21" t="str">
            <v>高校男円盤投(1.750kg)</v>
          </cell>
          <cell r="AN21">
            <v>17</v>
          </cell>
          <cell r="AO21" t="str">
            <v>女やり投(600kg)</v>
          </cell>
          <cell r="AQ21">
            <v>16</v>
          </cell>
          <cell r="AR21" t="str">
            <v>男円盤投(2.000kg)</v>
          </cell>
          <cell r="AT21">
            <v>17</v>
          </cell>
          <cell r="AU21" t="str">
            <v>女やり投(600kg)</v>
          </cell>
        </row>
        <row r="22">
          <cell r="S22">
            <v>0</v>
          </cell>
          <cell r="V22">
            <v>0</v>
          </cell>
          <cell r="Y22">
            <v>3</v>
          </cell>
          <cell r="Z22" t="str">
            <v>小学男5年80mH</v>
          </cell>
          <cell r="AB22">
            <v>3</v>
          </cell>
          <cell r="AC22" t="str">
            <v>小学女4年走高跳</v>
          </cell>
          <cell r="AE22">
            <v>6</v>
          </cell>
          <cell r="AF22" t="str">
            <v>中学男1年砲丸投(4.000kg)</v>
          </cell>
          <cell r="AH22">
            <v>9</v>
          </cell>
          <cell r="AI22" t="str">
            <v>女200m</v>
          </cell>
          <cell r="AK22">
            <v>16</v>
          </cell>
          <cell r="AL22" t="str">
            <v>ｼﾞｭﾆｱ男円盤投(1.750kg)</v>
          </cell>
          <cell r="AN22">
            <v>18</v>
          </cell>
          <cell r="AO22" t="str">
            <v>女七種競技</v>
          </cell>
          <cell r="AQ22">
            <v>17</v>
          </cell>
          <cell r="AR22" t="str">
            <v>男ﾊﾝﾏｰ投(7.260kg)</v>
          </cell>
          <cell r="AT22">
            <v>17</v>
          </cell>
          <cell r="AU22" t="str">
            <v>女七種競技</v>
          </cell>
        </row>
        <row r="23">
          <cell r="S23">
            <v>0</v>
          </cell>
          <cell r="V23">
            <v>0</v>
          </cell>
          <cell r="Y23">
            <v>3</v>
          </cell>
          <cell r="Z23" t="str">
            <v>小学男6年80mH</v>
          </cell>
          <cell r="AB23">
            <v>3</v>
          </cell>
          <cell r="AC23" t="str">
            <v>小学女5年走高跳</v>
          </cell>
          <cell r="AE23">
            <v>7</v>
          </cell>
          <cell r="AF23" t="str">
            <v>中学男砲丸投(5.000kg)</v>
          </cell>
          <cell r="AH23">
            <v>10</v>
          </cell>
          <cell r="AI23" t="str">
            <v>女400m</v>
          </cell>
          <cell r="AK23">
            <v>17</v>
          </cell>
          <cell r="AL23" t="str">
            <v>高校男ﾊﾝﾏｰ投(6.000kg)</v>
          </cell>
          <cell r="AN23">
            <v>18</v>
          </cell>
          <cell r="AO23" t="str">
            <v>女300m</v>
          </cell>
          <cell r="AQ23">
            <v>18</v>
          </cell>
          <cell r="AR23" t="str">
            <v>男やり投(800kg)</v>
          </cell>
          <cell r="AT23">
            <v>17</v>
          </cell>
          <cell r="AU23" t="str">
            <v>女300m</v>
          </cell>
        </row>
        <row r="24">
          <cell r="S24">
            <v>0</v>
          </cell>
          <cell r="V24">
            <v>0</v>
          </cell>
          <cell r="Y24">
            <v>4</v>
          </cell>
          <cell r="Z24" t="str">
            <v>小学男共通80mH</v>
          </cell>
          <cell r="AB24">
            <v>3</v>
          </cell>
          <cell r="AC24" t="str">
            <v>小学女6年走高跳</v>
          </cell>
          <cell r="AE24">
            <v>8</v>
          </cell>
          <cell r="AF24" t="str">
            <v>中学男円盤投(1.500kg)</v>
          </cell>
          <cell r="AH24">
            <v>11</v>
          </cell>
          <cell r="AI24" t="str">
            <v>女800m</v>
          </cell>
          <cell r="AK24">
            <v>18</v>
          </cell>
          <cell r="AL24" t="str">
            <v>高校男八種競技</v>
          </cell>
          <cell r="AN24">
            <v>18</v>
          </cell>
          <cell r="AO24" t="str">
            <v>女100mYH</v>
          </cell>
          <cell r="AQ24">
            <v>18</v>
          </cell>
          <cell r="AR24" t="str">
            <v>男十種競技</v>
          </cell>
          <cell r="AT24">
            <v>17</v>
          </cell>
          <cell r="AU24" t="str">
            <v>女100mYH</v>
          </cell>
        </row>
        <row r="25">
          <cell r="S25">
            <v>0</v>
          </cell>
          <cell r="V25">
            <v>0</v>
          </cell>
          <cell r="Y25">
            <v>4</v>
          </cell>
          <cell r="Z25" t="str">
            <v>小学男4年走高跳</v>
          </cell>
          <cell r="AB25">
            <v>4</v>
          </cell>
          <cell r="AC25" t="str">
            <v>小学女走高跳</v>
          </cell>
          <cell r="AE25">
            <v>9</v>
          </cell>
          <cell r="AF25" t="str">
            <v>中学男四種競技</v>
          </cell>
          <cell r="AH25">
            <v>11</v>
          </cell>
          <cell r="AI25" t="str">
            <v>女1000m</v>
          </cell>
          <cell r="AK25">
            <v>19</v>
          </cell>
          <cell r="AL25" t="str">
            <v>男やり投(800kg)</v>
          </cell>
          <cell r="AN25">
            <v>18</v>
          </cell>
          <cell r="AQ25">
            <v>18</v>
          </cell>
          <cell r="AR25" t="str">
            <v>男300m</v>
          </cell>
          <cell r="AT25">
            <v>17</v>
          </cell>
        </row>
        <row r="26">
          <cell r="S26">
            <v>0</v>
          </cell>
          <cell r="V26">
            <v>0</v>
          </cell>
          <cell r="Y26">
            <v>4</v>
          </cell>
          <cell r="Z26" t="str">
            <v>小学男5年走高跳</v>
          </cell>
          <cell r="AB26">
            <v>4</v>
          </cell>
          <cell r="AC26" t="str">
            <v>小学女3年走幅跳</v>
          </cell>
          <cell r="AE26">
            <v>10</v>
          </cell>
          <cell r="AF26" t="str">
            <v>中学男ｼﾞｬﾍﾞﾘｯｸｽﾛｰ</v>
          </cell>
          <cell r="AH26">
            <v>12</v>
          </cell>
          <cell r="AI26" t="str">
            <v>女1500m</v>
          </cell>
          <cell r="AK26">
            <v>19</v>
          </cell>
          <cell r="AL26" t="str">
            <v>男300m</v>
          </cell>
          <cell r="AN26">
            <v>18</v>
          </cell>
          <cell r="AQ26">
            <v>18</v>
          </cell>
          <cell r="AR26" t="str">
            <v>男110mJH</v>
          </cell>
          <cell r="AT26">
            <v>17</v>
          </cell>
        </row>
        <row r="27">
          <cell r="S27">
            <v>0</v>
          </cell>
          <cell r="V27">
            <v>0</v>
          </cell>
          <cell r="Y27">
            <v>4</v>
          </cell>
          <cell r="Z27" t="str">
            <v>小学男6年走高跳</v>
          </cell>
          <cell r="AB27">
            <v>4</v>
          </cell>
          <cell r="AC27" t="str">
            <v>小学女4年走幅跳</v>
          </cell>
          <cell r="AE27">
            <v>11</v>
          </cell>
          <cell r="AF27" t="str">
            <v>男200m</v>
          </cell>
          <cell r="AH27">
            <v>13</v>
          </cell>
          <cell r="AI27" t="str">
            <v>女3000m</v>
          </cell>
          <cell r="AK27">
            <v>19</v>
          </cell>
          <cell r="AL27" t="str">
            <v>男110mJH</v>
          </cell>
          <cell r="AN27">
            <v>18</v>
          </cell>
          <cell r="AQ27">
            <v>18</v>
          </cell>
          <cell r="AT27">
            <v>17</v>
          </cell>
        </row>
        <row r="28">
          <cell r="S28">
            <v>0</v>
          </cell>
          <cell r="V28">
            <v>0</v>
          </cell>
          <cell r="Y28">
            <v>5</v>
          </cell>
          <cell r="Z28" t="str">
            <v>小学男走高跳</v>
          </cell>
          <cell r="AB28">
            <v>4</v>
          </cell>
          <cell r="AC28" t="str">
            <v>小学女5年走幅跳</v>
          </cell>
          <cell r="AE28">
            <v>12</v>
          </cell>
          <cell r="AF28" t="str">
            <v>男400m</v>
          </cell>
          <cell r="AH28">
            <v>13</v>
          </cell>
          <cell r="AK28">
            <v>19</v>
          </cell>
          <cell r="AN28">
            <v>18</v>
          </cell>
          <cell r="AQ28">
            <v>18</v>
          </cell>
          <cell r="AT28">
            <v>17</v>
          </cell>
        </row>
        <row r="29">
          <cell r="S29">
            <v>0</v>
          </cell>
          <cell r="V29">
            <v>0</v>
          </cell>
          <cell r="Y29">
            <v>5</v>
          </cell>
          <cell r="Z29" t="str">
            <v>小学男3年走幅跳</v>
          </cell>
          <cell r="AB29">
            <v>4</v>
          </cell>
          <cell r="AC29" t="str">
            <v>小学女6年走幅跳</v>
          </cell>
          <cell r="AE29">
            <v>13</v>
          </cell>
          <cell r="AF29" t="str">
            <v>男800m</v>
          </cell>
          <cell r="AH29">
            <v>13</v>
          </cell>
          <cell r="AK29">
            <v>19</v>
          </cell>
          <cell r="AN29">
            <v>18</v>
          </cell>
          <cell r="AQ29">
            <v>18</v>
          </cell>
          <cell r="AT29">
            <v>17</v>
          </cell>
        </row>
        <row r="30">
          <cell r="S30">
            <v>0</v>
          </cell>
          <cell r="V30">
            <v>0</v>
          </cell>
          <cell r="Y30">
            <v>5</v>
          </cell>
          <cell r="Z30" t="str">
            <v>小学男4年走幅跳</v>
          </cell>
          <cell r="AB30">
            <v>5</v>
          </cell>
          <cell r="AC30" t="str">
            <v>小学女走幅跳</v>
          </cell>
          <cell r="AE30">
            <v>14</v>
          </cell>
          <cell r="AF30" t="str">
            <v>男1500m</v>
          </cell>
          <cell r="AH30">
            <v>13</v>
          </cell>
          <cell r="AK30">
            <v>19</v>
          </cell>
          <cell r="AN30">
            <v>18</v>
          </cell>
          <cell r="AQ30">
            <v>18</v>
          </cell>
          <cell r="AT30">
            <v>17</v>
          </cell>
        </row>
        <row r="31">
          <cell r="S31">
            <v>0</v>
          </cell>
          <cell r="V31">
            <v>0</v>
          </cell>
          <cell r="Y31">
            <v>5</v>
          </cell>
          <cell r="Z31" t="str">
            <v>小学男5年走幅跳</v>
          </cell>
          <cell r="AB31">
            <v>5</v>
          </cell>
          <cell r="AC31" t="str">
            <v>小学女5年砲丸投(2.721kg)</v>
          </cell>
          <cell r="AE31">
            <v>14</v>
          </cell>
          <cell r="AH31">
            <v>13</v>
          </cell>
          <cell r="AK31">
            <v>19</v>
          </cell>
          <cell r="AN31">
            <v>18</v>
          </cell>
          <cell r="AQ31">
            <v>18</v>
          </cell>
          <cell r="AT31">
            <v>17</v>
          </cell>
        </row>
        <row r="32">
          <cell r="S32">
            <v>0</v>
          </cell>
          <cell r="V32">
            <v>0</v>
          </cell>
          <cell r="Y32">
            <v>5</v>
          </cell>
          <cell r="Z32" t="str">
            <v>小学男6年走幅跳</v>
          </cell>
          <cell r="AB32">
            <v>5</v>
          </cell>
          <cell r="AC32" t="str">
            <v>小学女6年砲丸投(2.721kg)</v>
          </cell>
          <cell r="AE32">
            <v>14</v>
          </cell>
          <cell r="AH32">
            <v>13</v>
          </cell>
          <cell r="AK32">
            <v>19</v>
          </cell>
          <cell r="AN32">
            <v>18</v>
          </cell>
          <cell r="AQ32">
            <v>18</v>
          </cell>
          <cell r="AT32">
            <v>17</v>
          </cell>
        </row>
        <row r="33">
          <cell r="S33">
            <v>0</v>
          </cell>
          <cell r="V33">
            <v>0</v>
          </cell>
          <cell r="Y33">
            <v>6</v>
          </cell>
          <cell r="Z33" t="str">
            <v>小学男走幅跳</v>
          </cell>
          <cell r="AB33">
            <v>6</v>
          </cell>
          <cell r="AC33" t="str">
            <v>小学女砲丸投(2.721kg)</v>
          </cell>
          <cell r="AE33">
            <v>14</v>
          </cell>
          <cell r="AH33">
            <v>13</v>
          </cell>
          <cell r="AK33">
            <v>19</v>
          </cell>
          <cell r="AN33">
            <v>18</v>
          </cell>
          <cell r="AQ33">
            <v>18</v>
          </cell>
          <cell r="AT33">
            <v>17</v>
          </cell>
        </row>
        <row r="34">
          <cell r="S34">
            <v>0</v>
          </cell>
          <cell r="V34">
            <v>0</v>
          </cell>
          <cell r="Y34">
            <v>6</v>
          </cell>
          <cell r="Z34" t="str">
            <v>小学男5年砲丸投(2.721kg)</v>
          </cell>
          <cell r="AB34">
            <v>6</v>
          </cell>
          <cell r="AC34" t="str">
            <v>小学女3年ｿﾌﾄﾎﾞｰﾙ投</v>
          </cell>
          <cell r="AE34">
            <v>14</v>
          </cell>
          <cell r="AH34">
            <v>13</v>
          </cell>
          <cell r="AK34">
            <v>19</v>
          </cell>
          <cell r="AN34">
            <v>18</v>
          </cell>
          <cell r="AQ34">
            <v>18</v>
          </cell>
          <cell r="AT34">
            <v>17</v>
          </cell>
        </row>
        <row r="35">
          <cell r="S35">
            <v>0</v>
          </cell>
          <cell r="V35">
            <v>0</v>
          </cell>
          <cell r="Y35">
            <v>6</v>
          </cell>
          <cell r="Z35" t="str">
            <v>小学男6年砲丸投(2.721kg)</v>
          </cell>
          <cell r="AB35">
            <v>6</v>
          </cell>
          <cell r="AC35" t="str">
            <v>小学女4年ｿﾌﾄﾎﾞｰﾙ投</v>
          </cell>
          <cell r="AE35">
            <v>14</v>
          </cell>
          <cell r="AH35">
            <v>13</v>
          </cell>
          <cell r="AK35">
            <v>19</v>
          </cell>
          <cell r="AN35">
            <v>18</v>
          </cell>
          <cell r="AQ35">
            <v>18</v>
          </cell>
          <cell r="AT35">
            <v>17</v>
          </cell>
        </row>
        <row r="36">
          <cell r="S36">
            <v>0</v>
          </cell>
          <cell r="V36">
            <v>0</v>
          </cell>
          <cell r="Y36">
            <v>7</v>
          </cell>
          <cell r="Z36" t="str">
            <v>小学男砲丸投(2.721kg)</v>
          </cell>
          <cell r="AB36">
            <v>6</v>
          </cell>
          <cell r="AC36" t="str">
            <v>小学女5年ｿﾌﾄﾎﾞｰﾙ投</v>
          </cell>
          <cell r="AE36">
            <v>14</v>
          </cell>
          <cell r="AH36">
            <v>13</v>
          </cell>
          <cell r="AK36">
            <v>19</v>
          </cell>
          <cell r="AN36">
            <v>18</v>
          </cell>
          <cell r="AQ36">
            <v>18</v>
          </cell>
          <cell r="AT36">
            <v>17</v>
          </cell>
        </row>
        <row r="37">
          <cell r="S37">
            <v>0</v>
          </cell>
          <cell r="V37">
            <v>0</v>
          </cell>
          <cell r="Y37">
            <v>7</v>
          </cell>
          <cell r="Z37" t="str">
            <v>小学男3年ｿﾌﾄﾎﾞｰﾙ投</v>
          </cell>
          <cell r="AB37">
            <v>6</v>
          </cell>
          <cell r="AC37" t="str">
            <v>小学女6年ｿﾌﾄﾎﾞｰﾙ投</v>
          </cell>
          <cell r="AE37">
            <v>14</v>
          </cell>
          <cell r="AH37">
            <v>13</v>
          </cell>
          <cell r="AK37">
            <v>19</v>
          </cell>
          <cell r="AN37">
            <v>18</v>
          </cell>
          <cell r="AQ37">
            <v>18</v>
          </cell>
          <cell r="AT37">
            <v>17</v>
          </cell>
        </row>
        <row r="38">
          <cell r="S38">
            <v>0</v>
          </cell>
          <cell r="V38">
            <v>0</v>
          </cell>
          <cell r="Y38">
            <v>7</v>
          </cell>
          <cell r="Z38" t="str">
            <v>小学男4年ｿﾌﾄﾎﾞｰﾙ投</v>
          </cell>
          <cell r="AB38">
            <v>7</v>
          </cell>
          <cell r="AC38" t="str">
            <v>小学女ｿﾌﾄﾎﾞｰﾙ投</v>
          </cell>
          <cell r="AE38">
            <v>14</v>
          </cell>
          <cell r="AH38">
            <v>13</v>
          </cell>
          <cell r="AK38">
            <v>19</v>
          </cell>
          <cell r="AN38">
            <v>18</v>
          </cell>
          <cell r="AQ38">
            <v>18</v>
          </cell>
          <cell r="AT38">
            <v>17</v>
          </cell>
        </row>
        <row r="39">
          <cell r="S39">
            <v>0</v>
          </cell>
          <cell r="V39">
            <v>0</v>
          </cell>
          <cell r="Y39">
            <v>7</v>
          </cell>
          <cell r="Z39" t="str">
            <v>小学男5年ｿﾌﾄﾎﾞｰﾙ投</v>
          </cell>
          <cell r="AB39">
            <v>7</v>
          </cell>
          <cell r="AE39">
            <v>14</v>
          </cell>
          <cell r="AH39">
            <v>13</v>
          </cell>
          <cell r="AK39">
            <v>19</v>
          </cell>
          <cell r="AN39">
            <v>18</v>
          </cell>
          <cell r="AQ39">
            <v>18</v>
          </cell>
          <cell r="AT39">
            <v>17</v>
          </cell>
        </row>
        <row r="40">
          <cell r="S40">
            <v>0</v>
          </cell>
          <cell r="V40">
            <v>0</v>
          </cell>
          <cell r="Y40">
            <v>7</v>
          </cell>
          <cell r="Z40" t="str">
            <v>小学男6年ｿﾌﾄﾎﾞｰﾙ投</v>
          </cell>
          <cell r="AB40">
            <v>7</v>
          </cell>
          <cell r="AE40">
            <v>14</v>
          </cell>
          <cell r="AH40">
            <v>13</v>
          </cell>
          <cell r="AK40">
            <v>19</v>
          </cell>
          <cell r="AN40">
            <v>18</v>
          </cell>
          <cell r="AQ40">
            <v>18</v>
          </cell>
          <cell r="AT40">
            <v>17</v>
          </cell>
        </row>
        <row r="41">
          <cell r="S41">
            <v>0</v>
          </cell>
          <cell r="V41">
            <v>0</v>
          </cell>
          <cell r="Y41">
            <v>8</v>
          </cell>
          <cell r="Z41" t="str">
            <v>小学男ｿﾌﾄﾎﾞｰﾙ投</v>
          </cell>
          <cell r="AB41">
            <v>7</v>
          </cell>
          <cell r="AE41">
            <v>14</v>
          </cell>
          <cell r="AH41">
            <v>13</v>
          </cell>
          <cell r="AK41">
            <v>19</v>
          </cell>
          <cell r="AN41">
            <v>18</v>
          </cell>
          <cell r="AQ41">
            <v>18</v>
          </cell>
          <cell r="AT41">
            <v>17</v>
          </cell>
        </row>
        <row r="42">
          <cell r="S42">
            <v>0</v>
          </cell>
          <cell r="V42">
            <v>0</v>
          </cell>
          <cell r="Y42">
            <v>8</v>
          </cell>
          <cell r="AB42">
            <v>7</v>
          </cell>
          <cell r="AE42">
            <v>14</v>
          </cell>
          <cell r="AH42">
            <v>13</v>
          </cell>
          <cell r="AK42">
            <v>19</v>
          </cell>
          <cell r="AN42">
            <v>18</v>
          </cell>
          <cell r="AQ42">
            <v>18</v>
          </cell>
          <cell r="AT42">
            <v>17</v>
          </cell>
        </row>
        <row r="43">
          <cell r="S43">
            <v>0</v>
          </cell>
          <cell r="V43">
            <v>0</v>
          </cell>
          <cell r="Y43">
            <v>8</v>
          </cell>
          <cell r="AB43">
            <v>7</v>
          </cell>
          <cell r="AE43">
            <v>14</v>
          </cell>
          <cell r="AH43">
            <v>13</v>
          </cell>
          <cell r="AK43">
            <v>19</v>
          </cell>
          <cell r="AN43">
            <v>18</v>
          </cell>
          <cell r="AQ43">
            <v>18</v>
          </cell>
          <cell r="AT43">
            <v>17</v>
          </cell>
        </row>
        <row r="44">
          <cell r="S44">
            <v>0</v>
          </cell>
          <cell r="V44">
            <v>0</v>
          </cell>
          <cell r="Y44">
            <v>8</v>
          </cell>
          <cell r="AB44">
            <v>7</v>
          </cell>
          <cell r="AE44">
            <v>14</v>
          </cell>
          <cell r="AH44">
            <v>13</v>
          </cell>
          <cell r="AK44">
            <v>19</v>
          </cell>
          <cell r="AN44">
            <v>18</v>
          </cell>
          <cell r="AQ44">
            <v>18</v>
          </cell>
          <cell r="AT44">
            <v>17</v>
          </cell>
        </row>
        <row r="45">
          <cell r="S45">
            <v>0</v>
          </cell>
          <cell r="V45">
            <v>0</v>
          </cell>
          <cell r="Y45">
            <v>8</v>
          </cell>
          <cell r="AB45">
            <v>7</v>
          </cell>
          <cell r="AE45">
            <v>14</v>
          </cell>
          <cell r="AH45">
            <v>13</v>
          </cell>
          <cell r="AK45">
            <v>19</v>
          </cell>
          <cell r="AN45">
            <v>18</v>
          </cell>
          <cell r="AQ45">
            <v>18</v>
          </cell>
          <cell r="AT45">
            <v>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
      <sheetName val="申込確認シート"/>
      <sheetName val="①初期設定"/>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入力表"/>
      <sheetName val="申込確認"/>
      <sheetName val="申込確認シート"/>
      <sheetName val="●貼付（事務局）"/>
      <sheetName val="●初期設定（事務局）"/>
    </sheetNames>
    <sheetDataSet>
      <sheetData sheetId="0"/>
      <sheetData sheetId="1" refreshError="1"/>
      <sheetData sheetId="2" refreshError="1"/>
      <sheetData sheetId="3" refreshError="1"/>
      <sheetData sheetId="4" refreshError="1"/>
      <sheetData sheetId="5">
        <row r="3">
          <cell r="S3">
            <v>0</v>
          </cell>
          <cell r="T3" t="str">
            <v>幼児男子60m</v>
          </cell>
          <cell r="V3">
            <v>0</v>
          </cell>
          <cell r="W3" t="str">
            <v>幼児女子60m</v>
          </cell>
          <cell r="Y3">
            <v>0</v>
          </cell>
          <cell r="Z3" t="str">
            <v>小学男1年60m</v>
          </cell>
          <cell r="AB3">
            <v>0</v>
          </cell>
          <cell r="AC3" t="str">
            <v>小学女1年60m</v>
          </cell>
          <cell r="AE3">
            <v>0</v>
          </cell>
          <cell r="AF3" t="str">
            <v>中学男2・3年100m</v>
          </cell>
          <cell r="AH3">
            <v>0</v>
          </cell>
          <cell r="AI3" t="str">
            <v>中学女2・3年100m</v>
          </cell>
          <cell r="AK3">
            <v>1</v>
          </cell>
          <cell r="AL3" t="str">
            <v>男100m</v>
          </cell>
          <cell r="AN3">
            <v>1</v>
          </cell>
          <cell r="AO3" t="str">
            <v>女100m</v>
          </cell>
          <cell r="AQ3">
            <v>1</v>
          </cell>
          <cell r="AR3" t="str">
            <v>男100m</v>
          </cell>
          <cell r="AT3">
            <v>1</v>
          </cell>
          <cell r="AU3" t="str">
            <v>女100m</v>
          </cell>
        </row>
        <row r="4">
          <cell r="S4">
            <v>0</v>
          </cell>
          <cell r="V4">
            <v>0</v>
          </cell>
          <cell r="Y4">
            <v>0</v>
          </cell>
          <cell r="Z4" t="str">
            <v>小学男2年60m</v>
          </cell>
          <cell r="AB4">
            <v>0</v>
          </cell>
          <cell r="AC4" t="str">
            <v>小学女2年60m</v>
          </cell>
          <cell r="AE4">
            <v>0</v>
          </cell>
          <cell r="AF4" t="str">
            <v>中学男1年100m</v>
          </cell>
          <cell r="AH4">
            <v>0</v>
          </cell>
          <cell r="AI4" t="str">
            <v>中学女1年100m</v>
          </cell>
          <cell r="AK4">
            <v>2</v>
          </cell>
          <cell r="AL4" t="str">
            <v>男200m</v>
          </cell>
          <cell r="AN4">
            <v>2</v>
          </cell>
          <cell r="AO4" t="str">
            <v>女200m</v>
          </cell>
          <cell r="AQ4">
            <v>2</v>
          </cell>
          <cell r="AR4" t="str">
            <v>男200m</v>
          </cell>
          <cell r="AT4">
            <v>2</v>
          </cell>
          <cell r="AU4" t="str">
            <v>女200m</v>
          </cell>
        </row>
        <row r="5">
          <cell r="S5">
            <v>0</v>
          </cell>
          <cell r="V5">
            <v>0</v>
          </cell>
          <cell r="Y5">
            <v>0</v>
          </cell>
          <cell r="Z5" t="str">
            <v>小学男2年100m</v>
          </cell>
          <cell r="AB5">
            <v>0</v>
          </cell>
          <cell r="AC5" t="str">
            <v>小学女2年100m</v>
          </cell>
          <cell r="AE5">
            <v>0</v>
          </cell>
          <cell r="AF5" t="str">
            <v>中学男2年100m</v>
          </cell>
          <cell r="AH5">
            <v>0</v>
          </cell>
          <cell r="AI5" t="str">
            <v>中学女2年100m</v>
          </cell>
          <cell r="AK5">
            <v>3</v>
          </cell>
          <cell r="AL5" t="str">
            <v>男400m</v>
          </cell>
          <cell r="AN5">
            <v>3</v>
          </cell>
          <cell r="AO5" t="str">
            <v>女400m</v>
          </cell>
          <cell r="AQ5">
            <v>3</v>
          </cell>
          <cell r="AR5" t="str">
            <v>男400m</v>
          </cell>
          <cell r="AT5">
            <v>3</v>
          </cell>
          <cell r="AU5" t="str">
            <v>女400m</v>
          </cell>
        </row>
        <row r="6">
          <cell r="S6">
            <v>0</v>
          </cell>
          <cell r="V6">
            <v>0</v>
          </cell>
          <cell r="Y6">
            <v>0</v>
          </cell>
          <cell r="Z6" t="str">
            <v>小学男3年100m</v>
          </cell>
          <cell r="AB6">
            <v>0</v>
          </cell>
          <cell r="AC6" t="str">
            <v>小学女3年100m</v>
          </cell>
          <cell r="AE6">
            <v>0</v>
          </cell>
          <cell r="AF6" t="str">
            <v>中学男3年100m</v>
          </cell>
          <cell r="AH6">
            <v>0</v>
          </cell>
          <cell r="AI6" t="str">
            <v>中学女3年100m</v>
          </cell>
          <cell r="AK6">
            <v>4</v>
          </cell>
          <cell r="AL6" t="str">
            <v>男800m</v>
          </cell>
          <cell r="AN6">
            <v>4</v>
          </cell>
          <cell r="AO6" t="str">
            <v>女800m</v>
          </cell>
          <cell r="AQ6">
            <v>4</v>
          </cell>
          <cell r="AR6" t="str">
            <v>男800m</v>
          </cell>
          <cell r="AT6">
            <v>4</v>
          </cell>
          <cell r="AU6" t="str">
            <v>女800m</v>
          </cell>
        </row>
        <row r="7">
          <cell r="S7">
            <v>0</v>
          </cell>
          <cell r="V7">
            <v>0</v>
          </cell>
          <cell r="Y7">
            <v>0</v>
          </cell>
          <cell r="Z7" t="str">
            <v>小学男4年100m</v>
          </cell>
          <cell r="AB7">
            <v>0</v>
          </cell>
          <cell r="AC7" t="str">
            <v>小学女4年100m</v>
          </cell>
          <cell r="AE7">
            <v>1</v>
          </cell>
          <cell r="AF7" t="str">
            <v>中学男共通100m</v>
          </cell>
          <cell r="AH7">
            <v>1</v>
          </cell>
          <cell r="AI7" t="str">
            <v>中学女共通100m</v>
          </cell>
          <cell r="AK7">
            <v>4</v>
          </cell>
          <cell r="AL7" t="str">
            <v>男1000m</v>
          </cell>
          <cell r="AN7">
            <v>4</v>
          </cell>
          <cell r="AO7" t="str">
            <v>女1000m</v>
          </cell>
          <cell r="AQ7">
            <v>4</v>
          </cell>
          <cell r="AR7" t="str">
            <v>男1000m</v>
          </cell>
          <cell r="AT7">
            <v>4</v>
          </cell>
          <cell r="AU7" t="str">
            <v>女1000m</v>
          </cell>
        </row>
        <row r="8">
          <cell r="S8">
            <v>0</v>
          </cell>
          <cell r="V8">
            <v>0</v>
          </cell>
          <cell r="Y8">
            <v>0</v>
          </cell>
          <cell r="Z8" t="str">
            <v>小学男5年100m</v>
          </cell>
          <cell r="AB8">
            <v>0</v>
          </cell>
          <cell r="AC8" t="str">
            <v>小学女5年100m</v>
          </cell>
          <cell r="AE8">
            <v>1</v>
          </cell>
          <cell r="AF8" t="str">
            <v>中学男200m</v>
          </cell>
          <cell r="AH8">
            <v>1</v>
          </cell>
          <cell r="AI8" t="str">
            <v>中学女200m</v>
          </cell>
          <cell r="AK8">
            <v>5</v>
          </cell>
          <cell r="AL8" t="str">
            <v>男1500m</v>
          </cell>
          <cell r="AN8">
            <v>5</v>
          </cell>
          <cell r="AO8" t="str">
            <v>女1500m</v>
          </cell>
          <cell r="AQ8">
            <v>5</v>
          </cell>
          <cell r="AR8" t="str">
            <v>男1500m</v>
          </cell>
          <cell r="AT8">
            <v>5</v>
          </cell>
          <cell r="AU8" t="str">
            <v>女1500m</v>
          </cell>
        </row>
        <row r="9">
          <cell r="S9">
            <v>0</v>
          </cell>
          <cell r="V9">
            <v>0</v>
          </cell>
          <cell r="Y9">
            <v>0</v>
          </cell>
          <cell r="Z9" t="str">
            <v>小学男6年100m</v>
          </cell>
          <cell r="AB9">
            <v>0</v>
          </cell>
          <cell r="AC9" t="str">
            <v>小学女6年100m</v>
          </cell>
          <cell r="AE9">
            <v>1</v>
          </cell>
          <cell r="AF9" t="str">
            <v>中学男400m</v>
          </cell>
          <cell r="AH9">
            <v>1</v>
          </cell>
          <cell r="AI9" t="str">
            <v>中学女400m</v>
          </cell>
          <cell r="AK9">
            <v>5</v>
          </cell>
          <cell r="AL9" t="str">
            <v>男3000m</v>
          </cell>
          <cell r="AN9">
            <v>6</v>
          </cell>
          <cell r="AO9" t="str">
            <v>女3000m</v>
          </cell>
          <cell r="AQ9">
            <v>5</v>
          </cell>
          <cell r="AR9" t="str">
            <v>男3000m</v>
          </cell>
          <cell r="AT9">
            <v>6</v>
          </cell>
          <cell r="AU9" t="str">
            <v>女3000m</v>
          </cell>
        </row>
        <row r="10">
          <cell r="S10">
            <v>0</v>
          </cell>
          <cell r="V10">
            <v>0</v>
          </cell>
          <cell r="Y10">
            <v>1</v>
          </cell>
          <cell r="Z10" t="str">
            <v>小学男共通100m</v>
          </cell>
          <cell r="AB10">
            <v>1</v>
          </cell>
          <cell r="AC10" t="str">
            <v>小学女共通100m</v>
          </cell>
          <cell r="AE10">
            <v>1</v>
          </cell>
          <cell r="AF10" t="str">
            <v>中学男800m</v>
          </cell>
          <cell r="AH10">
            <v>1</v>
          </cell>
          <cell r="AI10" t="str">
            <v>中学女800m</v>
          </cell>
          <cell r="AK10">
            <v>5</v>
          </cell>
          <cell r="AL10" t="str">
            <v>高校男混合3000m</v>
          </cell>
          <cell r="AN10">
            <v>6</v>
          </cell>
          <cell r="AO10" t="str">
            <v>高校女混合3000m</v>
          </cell>
          <cell r="AQ10">
            <v>5</v>
          </cell>
          <cell r="AR10" t="str">
            <v>一般男混合3000m</v>
          </cell>
          <cell r="AT10">
            <v>6</v>
          </cell>
          <cell r="AU10" t="str">
            <v>一般女混合3000m</v>
          </cell>
        </row>
        <row r="11">
          <cell r="S11">
            <v>0</v>
          </cell>
          <cell r="V11">
            <v>0</v>
          </cell>
          <cell r="Y11">
            <v>1</v>
          </cell>
          <cell r="Z11" t="str">
            <v>小学男2年800m</v>
          </cell>
          <cell r="AB11">
            <v>1</v>
          </cell>
          <cell r="AC11" t="str">
            <v>小学女2年800m</v>
          </cell>
          <cell r="AE11">
            <v>1</v>
          </cell>
          <cell r="AF11" t="str">
            <v>中学男1年1500m</v>
          </cell>
          <cell r="AH11">
            <v>1</v>
          </cell>
          <cell r="AI11" t="str">
            <v>中学女1500m</v>
          </cell>
          <cell r="AK11">
            <v>6</v>
          </cell>
          <cell r="AL11" t="str">
            <v>男5000m</v>
          </cell>
          <cell r="AN11">
            <v>7</v>
          </cell>
          <cell r="AO11" t="str">
            <v>女100mH(0.838m)</v>
          </cell>
          <cell r="AQ11">
            <v>6</v>
          </cell>
          <cell r="AR11" t="str">
            <v>男5000m</v>
          </cell>
          <cell r="AT11">
            <v>7</v>
          </cell>
          <cell r="AU11" t="str">
            <v>女100mH(0.838m)</v>
          </cell>
        </row>
        <row r="12">
          <cell r="S12">
            <v>0</v>
          </cell>
          <cell r="V12">
            <v>0</v>
          </cell>
          <cell r="Y12">
            <v>1</v>
          </cell>
          <cell r="Z12" t="str">
            <v>小学男3年800m</v>
          </cell>
          <cell r="AB12">
            <v>1</v>
          </cell>
          <cell r="AC12" t="str">
            <v>小学女3年800m</v>
          </cell>
          <cell r="AE12">
            <v>1</v>
          </cell>
          <cell r="AF12" t="str">
            <v>中学男2・3年1500m</v>
          </cell>
          <cell r="AH12">
            <v>1</v>
          </cell>
          <cell r="AI12" t="str">
            <v>中学女混合3000m</v>
          </cell>
          <cell r="AK12">
            <v>7</v>
          </cell>
          <cell r="AL12" t="str">
            <v>男110mH(1.067m)</v>
          </cell>
          <cell r="AN12">
            <v>8</v>
          </cell>
          <cell r="AO12" t="str">
            <v>女400mH(0.762m)</v>
          </cell>
          <cell r="AQ12">
            <v>7</v>
          </cell>
          <cell r="AR12" t="str">
            <v>男110mH(1.067m)</v>
          </cell>
          <cell r="AT12">
            <v>8</v>
          </cell>
          <cell r="AU12" t="str">
            <v>女400mH(0.762m)</v>
          </cell>
        </row>
        <row r="13">
          <cell r="S13">
            <v>0</v>
          </cell>
          <cell r="V13">
            <v>0</v>
          </cell>
          <cell r="Y13">
            <v>1</v>
          </cell>
          <cell r="Z13" t="str">
            <v>小学男4年800m</v>
          </cell>
          <cell r="AB13">
            <v>1</v>
          </cell>
          <cell r="AC13" t="str">
            <v>小学女4年800m</v>
          </cell>
          <cell r="AE13">
            <v>1</v>
          </cell>
          <cell r="AF13" t="str">
            <v>中学男2年1500m</v>
          </cell>
          <cell r="AH13">
            <v>1</v>
          </cell>
          <cell r="AI13" t="str">
            <v>中学女3000m</v>
          </cell>
          <cell r="AK13">
            <v>8</v>
          </cell>
          <cell r="AL13" t="str">
            <v>男400mH(0.914m)</v>
          </cell>
          <cell r="AN13">
            <v>9</v>
          </cell>
          <cell r="AO13" t="str">
            <v>女5000mW</v>
          </cell>
          <cell r="AQ13">
            <v>8</v>
          </cell>
          <cell r="AR13" t="str">
            <v>男400mH(0.914m)</v>
          </cell>
          <cell r="AT13">
            <v>9</v>
          </cell>
          <cell r="AU13" t="str">
            <v>女5000mW</v>
          </cell>
        </row>
        <row r="14">
          <cell r="S14">
            <v>0</v>
          </cell>
          <cell r="V14">
            <v>0</v>
          </cell>
          <cell r="Y14">
            <v>2</v>
          </cell>
          <cell r="Z14" t="str">
            <v>小学男共通800m</v>
          </cell>
          <cell r="AB14">
            <v>1</v>
          </cell>
          <cell r="AC14" t="str">
            <v>小学女5年800m</v>
          </cell>
          <cell r="AE14">
            <v>1</v>
          </cell>
          <cell r="AF14" t="str">
            <v>中学男混合3000m</v>
          </cell>
          <cell r="AH14">
            <v>1</v>
          </cell>
          <cell r="AI14" t="str">
            <v>中学女1年80mH</v>
          </cell>
          <cell r="AK14">
            <v>9</v>
          </cell>
          <cell r="AL14" t="str">
            <v>男3000mSC</v>
          </cell>
          <cell r="AN14">
            <v>10</v>
          </cell>
          <cell r="AO14" t="str">
            <v>女走高跳</v>
          </cell>
          <cell r="AQ14">
            <v>9</v>
          </cell>
          <cell r="AR14" t="str">
            <v>男3000mSC</v>
          </cell>
          <cell r="AT14">
            <v>10</v>
          </cell>
          <cell r="AU14" t="str">
            <v>女走高跳</v>
          </cell>
        </row>
        <row r="15">
          <cell r="S15">
            <v>0</v>
          </cell>
          <cell r="V15">
            <v>0</v>
          </cell>
          <cell r="Y15">
            <v>2</v>
          </cell>
          <cell r="Z15" t="str">
            <v>小学男4年1500m</v>
          </cell>
          <cell r="AB15">
            <v>1</v>
          </cell>
          <cell r="AC15" t="str">
            <v>小学女6年800m</v>
          </cell>
          <cell r="AE15">
            <v>2</v>
          </cell>
          <cell r="AF15" t="str">
            <v>中学男3000m</v>
          </cell>
          <cell r="AH15">
            <v>2</v>
          </cell>
          <cell r="AI15" t="str">
            <v>中学女100mH(0.762m)</v>
          </cell>
          <cell r="AK15">
            <v>10</v>
          </cell>
          <cell r="AL15" t="str">
            <v>男5000mW</v>
          </cell>
          <cell r="AN15">
            <v>11</v>
          </cell>
          <cell r="AO15" t="str">
            <v>女棒高跳</v>
          </cell>
          <cell r="AQ15">
            <v>10</v>
          </cell>
          <cell r="AR15" t="str">
            <v>男5000mW</v>
          </cell>
          <cell r="AT15">
            <v>11</v>
          </cell>
          <cell r="AU15" t="str">
            <v>女棒高跳</v>
          </cell>
        </row>
        <row r="16">
          <cell r="S16">
            <v>0</v>
          </cell>
          <cell r="V16">
            <v>0</v>
          </cell>
          <cell r="Y16">
            <v>2</v>
          </cell>
          <cell r="Z16" t="str">
            <v>小学男5･6年1500m</v>
          </cell>
          <cell r="AB16">
            <v>2</v>
          </cell>
          <cell r="AC16" t="str">
            <v>小学女共通800m</v>
          </cell>
          <cell r="AE16">
            <v>2</v>
          </cell>
          <cell r="AF16" t="str">
            <v>男5000m</v>
          </cell>
          <cell r="AH16">
            <v>3</v>
          </cell>
          <cell r="AI16" t="str">
            <v>中学女走高跳</v>
          </cell>
          <cell r="AK16">
            <v>11</v>
          </cell>
          <cell r="AL16" t="str">
            <v>男走高跳</v>
          </cell>
          <cell r="AN16">
            <v>12</v>
          </cell>
          <cell r="AO16" t="str">
            <v>女走幅跳</v>
          </cell>
          <cell r="AQ16">
            <v>11</v>
          </cell>
          <cell r="AR16" t="str">
            <v>男走高跳</v>
          </cell>
          <cell r="AT16">
            <v>12</v>
          </cell>
          <cell r="AU16" t="str">
            <v>女走幅跳</v>
          </cell>
        </row>
        <row r="17">
          <cell r="S17">
            <v>0</v>
          </cell>
          <cell r="V17">
            <v>0</v>
          </cell>
          <cell r="Y17">
            <v>2</v>
          </cell>
          <cell r="Z17" t="str">
            <v>小学男5年1500m</v>
          </cell>
          <cell r="AB17">
            <v>2</v>
          </cell>
          <cell r="AC17" t="str">
            <v>小学女4年80mH</v>
          </cell>
          <cell r="AE17">
            <v>2</v>
          </cell>
          <cell r="AF17" t="str">
            <v>中学男1年100mH(0.762m)</v>
          </cell>
          <cell r="AH17">
            <v>4</v>
          </cell>
          <cell r="AI17" t="str">
            <v>中学女走幅跳</v>
          </cell>
          <cell r="AK17">
            <v>12</v>
          </cell>
          <cell r="AL17" t="str">
            <v>男棒高跳</v>
          </cell>
          <cell r="AN17">
            <v>13</v>
          </cell>
          <cell r="AO17" t="str">
            <v>女三段跳</v>
          </cell>
          <cell r="AQ17">
            <v>12</v>
          </cell>
          <cell r="AR17" t="str">
            <v>男棒高跳</v>
          </cell>
          <cell r="AT17">
            <v>13</v>
          </cell>
          <cell r="AU17" t="str">
            <v>女三段跳</v>
          </cell>
        </row>
        <row r="18">
          <cell r="S18">
            <v>0</v>
          </cell>
          <cell r="V18">
            <v>0</v>
          </cell>
          <cell r="Y18">
            <v>2</v>
          </cell>
          <cell r="Z18" t="str">
            <v>小学男6年1500m</v>
          </cell>
          <cell r="AB18">
            <v>2</v>
          </cell>
          <cell r="AC18" t="str">
            <v>小学女5･6年80mH</v>
          </cell>
          <cell r="AE18">
            <v>3</v>
          </cell>
          <cell r="AF18" t="str">
            <v>中学男110mH(0.914m)</v>
          </cell>
          <cell r="AH18">
            <v>5</v>
          </cell>
          <cell r="AI18" t="str">
            <v>中学女砲丸投(2.721kg)</v>
          </cell>
          <cell r="AK18">
            <v>13</v>
          </cell>
          <cell r="AL18" t="str">
            <v>男走幅跳</v>
          </cell>
          <cell r="AN18">
            <v>14</v>
          </cell>
          <cell r="AO18" t="str">
            <v>女砲丸投(4.000kg)</v>
          </cell>
          <cell r="AQ18">
            <v>13</v>
          </cell>
          <cell r="AR18" t="str">
            <v>男走幅跳</v>
          </cell>
          <cell r="AT18">
            <v>14</v>
          </cell>
          <cell r="AU18" t="str">
            <v>女砲丸投(4.000kg)</v>
          </cell>
        </row>
        <row r="19">
          <cell r="S19">
            <v>0</v>
          </cell>
          <cell r="V19">
            <v>0</v>
          </cell>
          <cell r="Y19">
            <v>3</v>
          </cell>
          <cell r="Z19" t="str">
            <v>小学男共通1500m</v>
          </cell>
          <cell r="AB19">
            <v>2</v>
          </cell>
          <cell r="AC19" t="str">
            <v>小学女5年80mH</v>
          </cell>
          <cell r="AE19">
            <v>4</v>
          </cell>
          <cell r="AF19" t="str">
            <v>中学男走高跳</v>
          </cell>
          <cell r="AH19">
            <v>6</v>
          </cell>
          <cell r="AI19" t="str">
            <v>中学女円盤投(1.000kg)</v>
          </cell>
          <cell r="AK19">
            <v>14</v>
          </cell>
          <cell r="AL19" t="str">
            <v>男三段跳</v>
          </cell>
          <cell r="AN19">
            <v>15</v>
          </cell>
          <cell r="AO19" t="str">
            <v>女円盤投(1.000kg)</v>
          </cell>
          <cell r="AQ19">
            <v>14</v>
          </cell>
          <cell r="AR19" t="str">
            <v>男三段跳</v>
          </cell>
          <cell r="AT19">
            <v>15</v>
          </cell>
          <cell r="AU19" t="str">
            <v>女円盤投(1.000kg)</v>
          </cell>
        </row>
        <row r="20">
          <cell r="S20">
            <v>0</v>
          </cell>
          <cell r="V20">
            <v>0</v>
          </cell>
          <cell r="Y20">
            <v>3</v>
          </cell>
          <cell r="Z20" t="str">
            <v>小学男4年80mH</v>
          </cell>
          <cell r="AB20">
            <v>2</v>
          </cell>
          <cell r="AC20" t="str">
            <v>小学女6年80mH</v>
          </cell>
          <cell r="AE20">
            <v>5</v>
          </cell>
          <cell r="AF20" t="str">
            <v>中学男棒高跳</v>
          </cell>
          <cell r="AH20">
            <v>7</v>
          </cell>
          <cell r="AI20" t="str">
            <v>中学女四種競技</v>
          </cell>
          <cell r="AK20">
            <v>15</v>
          </cell>
          <cell r="AL20" t="str">
            <v>高校男砲丸投(6.000kg)</v>
          </cell>
          <cell r="AN20">
            <v>16</v>
          </cell>
          <cell r="AO20" t="str">
            <v>女ﾊﾝﾏｰ投(4.000kg)</v>
          </cell>
          <cell r="AQ20">
            <v>15</v>
          </cell>
          <cell r="AR20" t="str">
            <v>男砲丸投(7.260kg)</v>
          </cell>
          <cell r="AT20">
            <v>16</v>
          </cell>
          <cell r="AU20" t="str">
            <v>女ﾊﾝﾏｰ投(4.000kg)</v>
          </cell>
        </row>
        <row r="21">
          <cell r="S21">
            <v>0</v>
          </cell>
          <cell r="V21">
            <v>0</v>
          </cell>
          <cell r="Y21">
            <v>3</v>
          </cell>
          <cell r="Z21" t="str">
            <v>小学男5･6年80mH</v>
          </cell>
          <cell r="AB21">
            <v>3</v>
          </cell>
          <cell r="AC21" t="str">
            <v>小学女共通80mH</v>
          </cell>
          <cell r="AE21">
            <v>6</v>
          </cell>
          <cell r="AF21" t="str">
            <v>中学男走幅跳</v>
          </cell>
          <cell r="AH21">
            <v>8</v>
          </cell>
          <cell r="AI21" t="str">
            <v>中学女ｼﾞｬﾍﾞﾘｯｸｽﾛｰ</v>
          </cell>
          <cell r="AK21">
            <v>16</v>
          </cell>
          <cell r="AL21" t="str">
            <v>高校男円盤投(1.750kg)</v>
          </cell>
          <cell r="AN21">
            <v>17</v>
          </cell>
          <cell r="AO21" t="str">
            <v>女やり投(600kg)</v>
          </cell>
          <cell r="AQ21">
            <v>16</v>
          </cell>
          <cell r="AR21" t="str">
            <v>男円盤投(2.000kg)</v>
          </cell>
          <cell r="AT21">
            <v>17</v>
          </cell>
          <cell r="AU21" t="str">
            <v>女やり投(600kg)</v>
          </cell>
        </row>
        <row r="22">
          <cell r="S22">
            <v>0</v>
          </cell>
          <cell r="V22">
            <v>0</v>
          </cell>
          <cell r="Y22">
            <v>3</v>
          </cell>
          <cell r="Z22" t="str">
            <v>小学男5年80mH</v>
          </cell>
          <cell r="AB22">
            <v>3</v>
          </cell>
          <cell r="AC22" t="str">
            <v>小学女4年走高跳</v>
          </cell>
          <cell r="AE22">
            <v>6</v>
          </cell>
          <cell r="AF22" t="str">
            <v>中学男1年砲丸投(4.000kg)</v>
          </cell>
          <cell r="AH22">
            <v>9</v>
          </cell>
          <cell r="AI22" t="str">
            <v>女200m</v>
          </cell>
          <cell r="AK22">
            <v>16</v>
          </cell>
          <cell r="AL22" t="str">
            <v>ｼﾞｭﾆｱ男円盤投(1.750kg)</v>
          </cell>
          <cell r="AN22">
            <v>18</v>
          </cell>
          <cell r="AO22" t="str">
            <v>女七種競技</v>
          </cell>
          <cell r="AQ22">
            <v>17</v>
          </cell>
          <cell r="AR22" t="str">
            <v>男ﾊﾝﾏｰ投(7.260kg)</v>
          </cell>
          <cell r="AT22">
            <v>17</v>
          </cell>
          <cell r="AU22" t="str">
            <v>女七種競技</v>
          </cell>
        </row>
        <row r="23">
          <cell r="S23">
            <v>0</v>
          </cell>
          <cell r="V23">
            <v>0</v>
          </cell>
          <cell r="Y23">
            <v>3</v>
          </cell>
          <cell r="Z23" t="str">
            <v>小学男6年80mH</v>
          </cell>
          <cell r="AB23">
            <v>3</v>
          </cell>
          <cell r="AC23" t="str">
            <v>小学女5年走高跳</v>
          </cell>
          <cell r="AE23">
            <v>7</v>
          </cell>
          <cell r="AF23" t="str">
            <v>中学男砲丸投(5.000kg)</v>
          </cell>
          <cell r="AH23">
            <v>10</v>
          </cell>
          <cell r="AI23" t="str">
            <v>女400m</v>
          </cell>
          <cell r="AK23">
            <v>17</v>
          </cell>
          <cell r="AL23" t="str">
            <v>高校男ﾊﾝﾏｰ投(6.000kg)</v>
          </cell>
          <cell r="AN23">
            <v>18</v>
          </cell>
          <cell r="AO23" t="str">
            <v>女300m</v>
          </cell>
          <cell r="AQ23">
            <v>18</v>
          </cell>
          <cell r="AR23" t="str">
            <v>男やり投(800kg)</v>
          </cell>
          <cell r="AT23">
            <v>17</v>
          </cell>
          <cell r="AU23" t="str">
            <v>女300m</v>
          </cell>
        </row>
        <row r="24">
          <cell r="S24">
            <v>0</v>
          </cell>
          <cell r="V24">
            <v>0</v>
          </cell>
          <cell r="Y24">
            <v>4</v>
          </cell>
          <cell r="Z24" t="str">
            <v>小学男共通80mH</v>
          </cell>
          <cell r="AB24">
            <v>3</v>
          </cell>
          <cell r="AC24" t="str">
            <v>小学女6年走高跳</v>
          </cell>
          <cell r="AE24">
            <v>8</v>
          </cell>
          <cell r="AF24" t="str">
            <v>中学男円盤投(1.500kg)</v>
          </cell>
          <cell r="AH24">
            <v>11</v>
          </cell>
          <cell r="AI24" t="str">
            <v>女800m</v>
          </cell>
          <cell r="AK24">
            <v>18</v>
          </cell>
          <cell r="AL24" t="str">
            <v>高校男八種競技</v>
          </cell>
          <cell r="AN24">
            <v>18</v>
          </cell>
          <cell r="AO24" t="str">
            <v>女100mYH</v>
          </cell>
          <cell r="AQ24">
            <v>18</v>
          </cell>
          <cell r="AR24" t="str">
            <v>男十種競技</v>
          </cell>
          <cell r="AT24">
            <v>17</v>
          </cell>
          <cell r="AU24" t="str">
            <v>女100mYH</v>
          </cell>
        </row>
        <row r="25">
          <cell r="S25">
            <v>0</v>
          </cell>
          <cell r="V25">
            <v>0</v>
          </cell>
          <cell r="Y25">
            <v>4</v>
          </cell>
          <cell r="Z25" t="str">
            <v>小学男4年走高跳</v>
          </cell>
          <cell r="AB25">
            <v>4</v>
          </cell>
          <cell r="AC25" t="str">
            <v>小学女走高跳</v>
          </cell>
          <cell r="AE25">
            <v>9</v>
          </cell>
          <cell r="AF25" t="str">
            <v>中学男四種競技</v>
          </cell>
          <cell r="AH25">
            <v>11</v>
          </cell>
          <cell r="AI25" t="str">
            <v>女1000m</v>
          </cell>
          <cell r="AK25">
            <v>19</v>
          </cell>
          <cell r="AL25" t="str">
            <v>男やり投(800kg)</v>
          </cell>
          <cell r="AN25">
            <v>18</v>
          </cell>
          <cell r="AQ25">
            <v>18</v>
          </cell>
          <cell r="AR25" t="str">
            <v>男300m</v>
          </cell>
          <cell r="AT25">
            <v>17</v>
          </cell>
        </row>
        <row r="26">
          <cell r="S26">
            <v>0</v>
          </cell>
          <cell r="V26">
            <v>0</v>
          </cell>
          <cell r="Y26">
            <v>4</v>
          </cell>
          <cell r="Z26" t="str">
            <v>小学男5年走高跳</v>
          </cell>
          <cell r="AB26">
            <v>4</v>
          </cell>
          <cell r="AC26" t="str">
            <v>小学女3年走幅跳</v>
          </cell>
          <cell r="AE26">
            <v>10</v>
          </cell>
          <cell r="AF26" t="str">
            <v>中学男ｼﾞｬﾍﾞﾘｯｸｽﾛｰ</v>
          </cell>
          <cell r="AH26">
            <v>12</v>
          </cell>
          <cell r="AI26" t="str">
            <v>女1500m</v>
          </cell>
          <cell r="AK26">
            <v>19</v>
          </cell>
          <cell r="AL26" t="str">
            <v>男300m</v>
          </cell>
          <cell r="AN26">
            <v>18</v>
          </cell>
          <cell r="AQ26">
            <v>18</v>
          </cell>
          <cell r="AR26" t="str">
            <v>男110mJH</v>
          </cell>
          <cell r="AT26">
            <v>17</v>
          </cell>
        </row>
        <row r="27">
          <cell r="S27">
            <v>0</v>
          </cell>
          <cell r="V27">
            <v>0</v>
          </cell>
          <cell r="Y27">
            <v>4</v>
          </cell>
          <cell r="Z27" t="str">
            <v>小学男6年走高跳</v>
          </cell>
          <cell r="AB27">
            <v>4</v>
          </cell>
          <cell r="AC27" t="str">
            <v>小学女4年走幅跳</v>
          </cell>
          <cell r="AE27">
            <v>11</v>
          </cell>
          <cell r="AF27" t="str">
            <v>男200m</v>
          </cell>
          <cell r="AH27">
            <v>13</v>
          </cell>
          <cell r="AI27" t="str">
            <v>女3000m</v>
          </cell>
          <cell r="AK27">
            <v>19</v>
          </cell>
          <cell r="AL27" t="str">
            <v>男110mJH</v>
          </cell>
          <cell r="AN27">
            <v>18</v>
          </cell>
          <cell r="AQ27">
            <v>18</v>
          </cell>
          <cell r="AT27">
            <v>17</v>
          </cell>
        </row>
        <row r="28">
          <cell r="S28">
            <v>0</v>
          </cell>
          <cell r="V28">
            <v>0</v>
          </cell>
          <cell r="Y28">
            <v>5</v>
          </cell>
          <cell r="Z28" t="str">
            <v>小学男走高跳</v>
          </cell>
          <cell r="AB28">
            <v>4</v>
          </cell>
          <cell r="AC28" t="str">
            <v>小学女5年走幅跳</v>
          </cell>
          <cell r="AE28">
            <v>12</v>
          </cell>
          <cell r="AF28" t="str">
            <v>男400m</v>
          </cell>
          <cell r="AH28">
            <v>13</v>
          </cell>
          <cell r="AK28">
            <v>19</v>
          </cell>
          <cell r="AN28">
            <v>18</v>
          </cell>
          <cell r="AQ28">
            <v>18</v>
          </cell>
          <cell r="AT28">
            <v>17</v>
          </cell>
        </row>
        <row r="29">
          <cell r="S29">
            <v>0</v>
          </cell>
          <cell r="V29">
            <v>0</v>
          </cell>
          <cell r="Y29">
            <v>5</v>
          </cell>
          <cell r="Z29" t="str">
            <v>小学男3年走幅跳</v>
          </cell>
          <cell r="AB29">
            <v>4</v>
          </cell>
          <cell r="AC29" t="str">
            <v>小学女6年走幅跳</v>
          </cell>
          <cell r="AE29">
            <v>13</v>
          </cell>
          <cell r="AF29" t="str">
            <v>男800m</v>
          </cell>
          <cell r="AH29">
            <v>13</v>
          </cell>
          <cell r="AK29">
            <v>19</v>
          </cell>
          <cell r="AN29">
            <v>18</v>
          </cell>
          <cell r="AQ29">
            <v>18</v>
          </cell>
          <cell r="AT29">
            <v>17</v>
          </cell>
        </row>
        <row r="30">
          <cell r="S30">
            <v>0</v>
          </cell>
          <cell r="V30">
            <v>0</v>
          </cell>
          <cell r="Y30">
            <v>5</v>
          </cell>
          <cell r="Z30" t="str">
            <v>小学男4年走幅跳</v>
          </cell>
          <cell r="AB30">
            <v>5</v>
          </cell>
          <cell r="AC30" t="str">
            <v>小学女走幅跳</v>
          </cell>
          <cell r="AE30">
            <v>14</v>
          </cell>
          <cell r="AF30" t="str">
            <v>男1500m</v>
          </cell>
          <cell r="AH30">
            <v>13</v>
          </cell>
          <cell r="AK30">
            <v>19</v>
          </cell>
          <cell r="AN30">
            <v>18</v>
          </cell>
          <cell r="AQ30">
            <v>18</v>
          </cell>
          <cell r="AT30">
            <v>17</v>
          </cell>
        </row>
        <row r="31">
          <cell r="S31">
            <v>0</v>
          </cell>
          <cell r="V31">
            <v>0</v>
          </cell>
          <cell r="Y31">
            <v>5</v>
          </cell>
          <cell r="Z31" t="str">
            <v>小学男5年走幅跳</v>
          </cell>
          <cell r="AB31">
            <v>5</v>
          </cell>
          <cell r="AC31" t="str">
            <v>小学女5年砲丸投(2.721kg)</v>
          </cell>
          <cell r="AE31">
            <v>14</v>
          </cell>
          <cell r="AH31">
            <v>13</v>
          </cell>
          <cell r="AK31">
            <v>19</v>
          </cell>
          <cell r="AN31">
            <v>18</v>
          </cell>
          <cell r="AQ31">
            <v>18</v>
          </cell>
          <cell r="AT31">
            <v>17</v>
          </cell>
        </row>
        <row r="32">
          <cell r="S32">
            <v>0</v>
          </cell>
          <cell r="V32">
            <v>0</v>
          </cell>
          <cell r="Y32">
            <v>5</v>
          </cell>
          <cell r="Z32" t="str">
            <v>小学男6年走幅跳</v>
          </cell>
          <cell r="AB32">
            <v>5</v>
          </cell>
          <cell r="AC32" t="str">
            <v>小学女6年砲丸投(2.721kg)</v>
          </cell>
          <cell r="AE32">
            <v>14</v>
          </cell>
          <cell r="AH32">
            <v>13</v>
          </cell>
          <cell r="AK32">
            <v>19</v>
          </cell>
          <cell r="AN32">
            <v>18</v>
          </cell>
          <cell r="AQ32">
            <v>18</v>
          </cell>
          <cell r="AT32">
            <v>17</v>
          </cell>
        </row>
        <row r="33">
          <cell r="S33">
            <v>0</v>
          </cell>
          <cell r="V33">
            <v>0</v>
          </cell>
          <cell r="Y33">
            <v>6</v>
          </cell>
          <cell r="Z33" t="str">
            <v>小学男走幅跳</v>
          </cell>
          <cell r="AB33">
            <v>6</v>
          </cell>
          <cell r="AC33" t="str">
            <v>小学女砲丸投(2.721kg)</v>
          </cell>
          <cell r="AE33">
            <v>14</v>
          </cell>
          <cell r="AH33">
            <v>13</v>
          </cell>
          <cell r="AK33">
            <v>19</v>
          </cell>
          <cell r="AN33">
            <v>18</v>
          </cell>
          <cell r="AQ33">
            <v>18</v>
          </cell>
          <cell r="AT33">
            <v>17</v>
          </cell>
        </row>
        <row r="34">
          <cell r="S34">
            <v>0</v>
          </cell>
          <cell r="V34">
            <v>0</v>
          </cell>
          <cell r="Y34">
            <v>6</v>
          </cell>
          <cell r="Z34" t="str">
            <v>小学男5年砲丸投(2.721kg)</v>
          </cell>
          <cell r="AB34">
            <v>6</v>
          </cell>
          <cell r="AC34" t="str">
            <v>小学女3年ｿﾌﾄﾎﾞｰﾙ投</v>
          </cell>
          <cell r="AE34">
            <v>14</v>
          </cell>
          <cell r="AH34">
            <v>13</v>
          </cell>
          <cell r="AK34">
            <v>19</v>
          </cell>
          <cell r="AN34">
            <v>18</v>
          </cell>
          <cell r="AQ34">
            <v>18</v>
          </cell>
          <cell r="AT34">
            <v>17</v>
          </cell>
        </row>
        <row r="35">
          <cell r="S35">
            <v>0</v>
          </cell>
          <cell r="V35">
            <v>0</v>
          </cell>
          <cell r="Y35">
            <v>6</v>
          </cell>
          <cell r="Z35" t="str">
            <v>小学男6年砲丸投(2.721kg)</v>
          </cell>
          <cell r="AB35">
            <v>6</v>
          </cell>
          <cell r="AC35" t="str">
            <v>小学女4年ｿﾌﾄﾎﾞｰﾙ投</v>
          </cell>
          <cell r="AE35">
            <v>14</v>
          </cell>
          <cell r="AH35">
            <v>13</v>
          </cell>
          <cell r="AK35">
            <v>19</v>
          </cell>
          <cell r="AN35">
            <v>18</v>
          </cell>
          <cell r="AQ35">
            <v>18</v>
          </cell>
          <cell r="AT35">
            <v>17</v>
          </cell>
        </row>
        <row r="36">
          <cell r="S36">
            <v>0</v>
          </cell>
          <cell r="V36">
            <v>0</v>
          </cell>
          <cell r="Y36">
            <v>7</v>
          </cell>
          <cell r="Z36" t="str">
            <v>小学男砲丸投(2.721kg)</v>
          </cell>
          <cell r="AB36">
            <v>6</v>
          </cell>
          <cell r="AC36" t="str">
            <v>小学女5年ｿﾌﾄﾎﾞｰﾙ投</v>
          </cell>
          <cell r="AE36">
            <v>14</v>
          </cell>
          <cell r="AH36">
            <v>13</v>
          </cell>
          <cell r="AK36">
            <v>19</v>
          </cell>
          <cell r="AN36">
            <v>18</v>
          </cell>
          <cell r="AQ36">
            <v>18</v>
          </cell>
          <cell r="AT36">
            <v>17</v>
          </cell>
        </row>
        <row r="37">
          <cell r="S37">
            <v>0</v>
          </cell>
          <cell r="V37">
            <v>0</v>
          </cell>
          <cell r="Y37">
            <v>7</v>
          </cell>
          <cell r="Z37" t="str">
            <v>小学男3年ｿﾌﾄﾎﾞｰﾙ投</v>
          </cell>
          <cell r="AB37">
            <v>6</v>
          </cell>
          <cell r="AC37" t="str">
            <v>小学女6年ｿﾌﾄﾎﾞｰﾙ投</v>
          </cell>
          <cell r="AE37">
            <v>14</v>
          </cell>
          <cell r="AH37">
            <v>13</v>
          </cell>
          <cell r="AK37">
            <v>19</v>
          </cell>
          <cell r="AN37">
            <v>18</v>
          </cell>
          <cell r="AQ37">
            <v>18</v>
          </cell>
          <cell r="AT37">
            <v>17</v>
          </cell>
        </row>
        <row r="38">
          <cell r="S38">
            <v>0</v>
          </cell>
          <cell r="V38">
            <v>0</v>
          </cell>
          <cell r="Y38">
            <v>7</v>
          </cell>
          <cell r="Z38" t="str">
            <v>小学男4年ｿﾌﾄﾎﾞｰﾙ投</v>
          </cell>
          <cell r="AB38">
            <v>7</v>
          </cell>
          <cell r="AC38" t="str">
            <v>小学女ｿﾌﾄﾎﾞｰﾙ投</v>
          </cell>
          <cell r="AE38">
            <v>14</v>
          </cell>
          <cell r="AH38">
            <v>13</v>
          </cell>
          <cell r="AK38">
            <v>19</v>
          </cell>
          <cell r="AN38">
            <v>18</v>
          </cell>
          <cell r="AQ38">
            <v>18</v>
          </cell>
          <cell r="AT38">
            <v>17</v>
          </cell>
        </row>
        <row r="39">
          <cell r="S39">
            <v>0</v>
          </cell>
          <cell r="V39">
            <v>0</v>
          </cell>
          <cell r="Y39">
            <v>7</v>
          </cell>
          <cell r="Z39" t="str">
            <v>小学男5年ｿﾌﾄﾎﾞｰﾙ投</v>
          </cell>
          <cell r="AB39">
            <v>7</v>
          </cell>
          <cell r="AE39">
            <v>14</v>
          </cell>
          <cell r="AH39">
            <v>13</v>
          </cell>
          <cell r="AK39">
            <v>19</v>
          </cell>
          <cell r="AN39">
            <v>18</v>
          </cell>
          <cell r="AQ39">
            <v>18</v>
          </cell>
          <cell r="AT39">
            <v>17</v>
          </cell>
        </row>
        <row r="40">
          <cell r="S40">
            <v>0</v>
          </cell>
          <cell r="V40">
            <v>0</v>
          </cell>
          <cell r="Y40">
            <v>7</v>
          </cell>
          <cell r="Z40" t="str">
            <v>小学男6年ｿﾌﾄﾎﾞｰﾙ投</v>
          </cell>
          <cell r="AB40">
            <v>7</v>
          </cell>
          <cell r="AE40">
            <v>14</v>
          </cell>
          <cell r="AH40">
            <v>13</v>
          </cell>
          <cell r="AK40">
            <v>19</v>
          </cell>
          <cell r="AN40">
            <v>18</v>
          </cell>
          <cell r="AQ40">
            <v>18</v>
          </cell>
          <cell r="AT40">
            <v>17</v>
          </cell>
        </row>
        <row r="41">
          <cell r="S41">
            <v>0</v>
          </cell>
          <cell r="V41">
            <v>0</v>
          </cell>
          <cell r="Y41">
            <v>8</v>
          </cell>
          <cell r="Z41" t="str">
            <v>小学男ｿﾌﾄﾎﾞｰﾙ投</v>
          </cell>
          <cell r="AB41">
            <v>7</v>
          </cell>
          <cell r="AE41">
            <v>14</v>
          </cell>
          <cell r="AH41">
            <v>13</v>
          </cell>
          <cell r="AK41">
            <v>19</v>
          </cell>
          <cell r="AN41">
            <v>18</v>
          </cell>
          <cell r="AQ41">
            <v>18</v>
          </cell>
          <cell r="AT41">
            <v>17</v>
          </cell>
        </row>
        <row r="42">
          <cell r="S42">
            <v>0</v>
          </cell>
          <cell r="V42">
            <v>0</v>
          </cell>
          <cell r="Y42">
            <v>8</v>
          </cell>
          <cell r="AB42">
            <v>7</v>
          </cell>
          <cell r="AE42">
            <v>14</v>
          </cell>
          <cell r="AH42">
            <v>13</v>
          </cell>
          <cell r="AK42">
            <v>19</v>
          </cell>
          <cell r="AN42">
            <v>18</v>
          </cell>
          <cell r="AQ42">
            <v>18</v>
          </cell>
          <cell r="AT42">
            <v>17</v>
          </cell>
        </row>
        <row r="43">
          <cell r="S43">
            <v>0</v>
          </cell>
          <cell r="V43">
            <v>0</v>
          </cell>
          <cell r="Y43">
            <v>8</v>
          </cell>
          <cell r="AB43">
            <v>7</v>
          </cell>
          <cell r="AE43">
            <v>14</v>
          </cell>
          <cell r="AH43">
            <v>13</v>
          </cell>
          <cell r="AK43">
            <v>19</v>
          </cell>
          <cell r="AN43">
            <v>18</v>
          </cell>
          <cell r="AQ43">
            <v>18</v>
          </cell>
          <cell r="AT43">
            <v>17</v>
          </cell>
        </row>
        <row r="44">
          <cell r="S44">
            <v>0</v>
          </cell>
          <cell r="V44">
            <v>0</v>
          </cell>
          <cell r="Y44">
            <v>8</v>
          </cell>
          <cell r="AB44">
            <v>7</v>
          </cell>
          <cell r="AE44">
            <v>14</v>
          </cell>
          <cell r="AH44">
            <v>13</v>
          </cell>
          <cell r="AK44">
            <v>19</v>
          </cell>
          <cell r="AN44">
            <v>18</v>
          </cell>
          <cell r="AQ44">
            <v>18</v>
          </cell>
          <cell r="AT44">
            <v>17</v>
          </cell>
        </row>
        <row r="45">
          <cell r="S45">
            <v>0</v>
          </cell>
          <cell r="V45">
            <v>0</v>
          </cell>
          <cell r="Y45">
            <v>8</v>
          </cell>
          <cell r="AB45">
            <v>7</v>
          </cell>
          <cell r="AE45">
            <v>14</v>
          </cell>
          <cell r="AH45">
            <v>13</v>
          </cell>
          <cell r="AK45">
            <v>19</v>
          </cell>
          <cell r="AN45">
            <v>18</v>
          </cell>
          <cell r="AQ45">
            <v>18</v>
          </cell>
          <cell r="AT45">
            <v>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8058-F568-4C81-864A-7EB3940A6D88}">
  <dimension ref="A1:AP57"/>
  <sheetViews>
    <sheetView tabSelected="1" view="pageBreakPreview" topLeftCell="A2" zoomScale="130" zoomScaleNormal="130" zoomScaleSheetLayoutView="130" workbookViewId="0">
      <selection activeCell="H29" sqref="H29"/>
    </sheetView>
  </sheetViews>
  <sheetFormatPr defaultColWidth="0" defaultRowHeight="0" customHeight="1" zeroHeight="1"/>
  <cols>
    <col min="1" max="4" width="3" style="143" customWidth="1"/>
    <col min="5" max="26" width="3.125" style="143" customWidth="1"/>
    <col min="27" max="29" width="3" style="143" customWidth="1"/>
    <col min="30" max="30" width="1.25" style="143" customWidth="1"/>
    <col min="31" max="31" width="3.5" style="143" hidden="1" customWidth="1"/>
    <col min="32" max="32" width="11.375" style="143" hidden="1" customWidth="1"/>
    <col min="33" max="33" width="2.5" style="143" hidden="1" customWidth="1"/>
    <col min="34" max="34" width="16.375" style="143" hidden="1" customWidth="1"/>
    <col min="35" max="35" width="3.5" style="143" hidden="1" customWidth="1"/>
    <col min="36" max="36" width="20.125" style="143" hidden="1" customWidth="1"/>
    <col min="37" max="37" width="2.5" style="143" hidden="1" customWidth="1"/>
    <col min="38" max="38" width="13.625" style="143" hidden="1" customWidth="1"/>
    <col min="39" max="39" width="2.5" style="143" hidden="1" customWidth="1"/>
    <col min="40" max="40" width="13.625" style="143" hidden="1" customWidth="1"/>
    <col min="41" max="41" width="2.5" style="143" hidden="1" customWidth="1"/>
    <col min="42" max="42" width="13.625" style="143" hidden="1" customWidth="1"/>
    <col min="43" max="16384" width="9" style="143" hidden="1"/>
  </cols>
  <sheetData>
    <row r="1" spans="1:38" s="138" customFormat="1" ht="15" customHeight="1">
      <c r="A1" s="290" t="s">
        <v>832</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row>
    <row r="2" spans="1:38" s="141" customFormat="1" ht="4.1500000000000004" customHeight="1">
      <c r="A2" s="291"/>
      <c r="B2" s="291"/>
      <c r="C2" s="291"/>
      <c r="D2" s="291"/>
      <c r="E2" s="291"/>
      <c r="F2" s="291"/>
      <c r="G2" s="291"/>
      <c r="H2" s="291"/>
      <c r="I2" s="291"/>
      <c r="J2" s="291"/>
      <c r="K2" s="139"/>
      <c r="L2" s="139"/>
      <c r="M2" s="139"/>
      <c r="N2" s="140"/>
      <c r="O2" s="139"/>
      <c r="P2" s="139"/>
      <c r="Q2" s="139"/>
      <c r="R2" s="139"/>
      <c r="S2" s="139"/>
      <c r="T2" s="139"/>
      <c r="U2" s="139"/>
      <c r="V2" s="139"/>
      <c r="W2" s="139"/>
      <c r="X2" s="139"/>
      <c r="Y2" s="139"/>
      <c r="Z2" s="139"/>
      <c r="AA2" s="139"/>
      <c r="AB2" s="139"/>
      <c r="AC2" s="139"/>
      <c r="AD2" s="139"/>
    </row>
    <row r="3" spans="1:38" ht="15" customHeight="1">
      <c r="A3" s="283" t="s">
        <v>624</v>
      </c>
      <c r="B3" s="283"/>
      <c r="C3" s="283"/>
      <c r="D3" s="283"/>
      <c r="E3" s="283"/>
      <c r="F3" s="142" t="s">
        <v>625</v>
      </c>
      <c r="G3" s="142"/>
      <c r="H3" s="142"/>
      <c r="I3" s="142"/>
      <c r="J3" s="142"/>
      <c r="K3" s="142"/>
      <c r="L3" s="142"/>
      <c r="M3" s="142"/>
      <c r="N3" s="142"/>
      <c r="O3" s="142"/>
      <c r="P3" s="142"/>
      <c r="Q3" s="142"/>
      <c r="R3" s="142"/>
      <c r="S3" s="142"/>
      <c r="T3" s="142"/>
      <c r="U3" s="142"/>
      <c r="V3" s="142"/>
      <c r="W3" s="142"/>
      <c r="X3" s="142"/>
      <c r="Y3" s="142"/>
      <c r="Z3" s="142"/>
      <c r="AA3" s="142"/>
      <c r="AB3" s="142"/>
      <c r="AC3" s="142"/>
      <c r="AD3" s="142"/>
    </row>
    <row r="4" spans="1:38" ht="15" customHeight="1">
      <c r="A4" s="283" t="s">
        <v>626</v>
      </c>
      <c r="B4" s="283"/>
      <c r="C4" s="283"/>
      <c r="D4" s="283"/>
      <c r="E4" s="283"/>
      <c r="F4" s="171" t="s">
        <v>627</v>
      </c>
      <c r="G4" s="142"/>
      <c r="H4" s="142"/>
      <c r="I4" s="142"/>
      <c r="J4" s="142"/>
      <c r="K4" s="139"/>
      <c r="L4" s="139"/>
      <c r="M4" s="139"/>
      <c r="N4" s="139"/>
      <c r="O4" s="139"/>
      <c r="P4" s="139"/>
      <c r="Q4" s="139"/>
      <c r="R4" s="139"/>
      <c r="S4" s="139"/>
      <c r="T4" s="139"/>
      <c r="U4" s="139"/>
      <c r="V4" s="139"/>
      <c r="W4" s="139"/>
      <c r="X4" s="139"/>
      <c r="Y4" s="139"/>
      <c r="Z4" s="139"/>
      <c r="AA4" s="139"/>
      <c r="AB4" s="139"/>
      <c r="AC4" s="139"/>
      <c r="AD4" s="139"/>
    </row>
    <row r="5" spans="1:38" ht="15" customHeight="1">
      <c r="A5" s="283" t="s">
        <v>628</v>
      </c>
      <c r="B5" s="283"/>
      <c r="C5" s="283"/>
      <c r="D5" s="283"/>
      <c r="E5" s="283"/>
      <c r="F5" s="171" t="s">
        <v>833</v>
      </c>
      <c r="G5" s="142"/>
      <c r="H5" s="142"/>
      <c r="I5" s="142"/>
      <c r="J5" s="142"/>
      <c r="K5" s="139"/>
      <c r="L5" s="139"/>
      <c r="M5" s="139"/>
      <c r="N5" s="139"/>
      <c r="O5" s="139"/>
      <c r="P5" s="139"/>
      <c r="Q5" s="139"/>
      <c r="R5" s="139"/>
      <c r="S5" s="139"/>
      <c r="T5" s="139"/>
      <c r="U5" s="139"/>
      <c r="V5" s="139"/>
      <c r="W5" s="139"/>
      <c r="X5" s="139"/>
      <c r="Y5" s="139"/>
      <c r="Z5" s="139"/>
      <c r="AA5" s="139"/>
      <c r="AB5" s="139"/>
      <c r="AC5" s="139"/>
      <c r="AD5" s="139"/>
    </row>
    <row r="6" spans="1:38" ht="15" customHeight="1">
      <c r="A6" s="283" t="s">
        <v>629</v>
      </c>
      <c r="B6" s="283"/>
      <c r="C6" s="283"/>
      <c r="D6" s="283"/>
      <c r="E6" s="283"/>
      <c r="F6" s="144" t="s">
        <v>834</v>
      </c>
      <c r="G6" s="141"/>
      <c r="H6" s="141"/>
      <c r="I6" s="141"/>
      <c r="J6" s="141"/>
      <c r="K6" s="141"/>
      <c r="L6" s="144"/>
      <c r="M6" s="144" t="s">
        <v>630</v>
      </c>
      <c r="N6" s="142"/>
      <c r="O6" s="142"/>
      <c r="P6" s="142"/>
      <c r="Q6" s="142"/>
      <c r="R6" s="142"/>
      <c r="S6" s="142"/>
      <c r="T6" s="142"/>
      <c r="U6" s="139"/>
      <c r="V6" s="139"/>
      <c r="W6" s="142"/>
      <c r="X6" s="142"/>
      <c r="Y6" s="142"/>
      <c r="Z6" s="139"/>
      <c r="AA6" s="139"/>
      <c r="AB6" s="139"/>
      <c r="AC6" s="139"/>
      <c r="AD6" s="139"/>
    </row>
    <row r="7" spans="1:38" ht="15" customHeight="1">
      <c r="A7" s="283" t="s">
        <v>631</v>
      </c>
      <c r="B7" s="283"/>
      <c r="C7" s="283"/>
      <c r="D7" s="283"/>
      <c r="E7" s="283"/>
      <c r="F7" s="284" t="s">
        <v>632</v>
      </c>
      <c r="G7" s="284"/>
      <c r="H7" s="284"/>
      <c r="I7" s="284"/>
      <c r="J7" s="284"/>
      <c r="K7" s="284"/>
      <c r="L7" s="284"/>
      <c r="M7" s="284"/>
      <c r="N7" s="284"/>
      <c r="O7" s="284"/>
      <c r="P7" s="284"/>
      <c r="Q7" s="284"/>
      <c r="R7" s="284"/>
      <c r="S7" s="284"/>
      <c r="T7" s="284"/>
      <c r="U7" s="284"/>
      <c r="V7" s="284"/>
      <c r="W7" s="284"/>
      <c r="X7" s="139"/>
      <c r="Y7" s="139"/>
      <c r="Z7" s="139"/>
      <c r="AA7" s="139"/>
      <c r="AB7" s="139"/>
      <c r="AC7" s="139"/>
      <c r="AD7" s="139"/>
    </row>
    <row r="8" spans="1:38" ht="15" customHeight="1">
      <c r="A8" s="283" t="s">
        <v>633</v>
      </c>
      <c r="B8" s="283"/>
      <c r="C8" s="283"/>
      <c r="D8" s="283"/>
      <c r="E8" s="283"/>
      <c r="F8" s="142"/>
      <c r="G8" s="142"/>
      <c r="H8" s="142"/>
      <c r="I8" s="142"/>
      <c r="J8" s="142"/>
      <c r="K8" s="139"/>
      <c r="L8" s="139"/>
      <c r="M8" s="139"/>
      <c r="N8" s="140"/>
      <c r="O8" s="139"/>
      <c r="P8" s="139"/>
      <c r="Q8" s="139"/>
      <c r="R8" s="139"/>
      <c r="S8" s="139"/>
      <c r="T8" s="139"/>
      <c r="U8" s="139"/>
      <c r="V8" s="139"/>
      <c r="W8" s="139"/>
      <c r="X8" s="139"/>
      <c r="Y8" s="139"/>
      <c r="Z8" s="139"/>
      <c r="AA8" s="139"/>
      <c r="AB8" s="139"/>
      <c r="AC8" s="139"/>
      <c r="AD8" s="139"/>
    </row>
    <row r="9" spans="1:38" s="141" customFormat="1" ht="15.75" hidden="1" customHeight="1">
      <c r="A9" s="172"/>
      <c r="B9" s="172"/>
      <c r="C9" s="172"/>
      <c r="D9" s="172"/>
      <c r="E9" s="172">
        <v>1</v>
      </c>
      <c r="F9" s="142"/>
      <c r="G9" s="142">
        <v>2</v>
      </c>
      <c r="H9" s="142"/>
      <c r="I9" s="142">
        <v>3</v>
      </c>
      <c r="J9" s="142"/>
      <c r="K9" s="139">
        <v>4</v>
      </c>
      <c r="L9" s="139"/>
      <c r="M9" s="139">
        <v>5</v>
      </c>
      <c r="N9" s="140"/>
      <c r="O9" s="139">
        <v>6</v>
      </c>
      <c r="P9" s="139"/>
      <c r="Q9" s="139">
        <v>7</v>
      </c>
      <c r="R9" s="139"/>
      <c r="S9" s="139">
        <v>8</v>
      </c>
      <c r="T9" s="139"/>
      <c r="U9" s="139">
        <v>9</v>
      </c>
      <c r="V9" s="139"/>
      <c r="W9" s="139">
        <v>10</v>
      </c>
      <c r="X9" s="139"/>
      <c r="Y9" s="139">
        <v>11</v>
      </c>
      <c r="Z9" s="139"/>
      <c r="AA9" s="139"/>
      <c r="AB9" s="139"/>
      <c r="AC9" s="139"/>
      <c r="AD9" s="139"/>
    </row>
    <row r="10" spans="1:38" s="141" customFormat="1" ht="12" hidden="1" customHeight="1">
      <c r="A10" s="172"/>
      <c r="B10" s="172"/>
      <c r="C10" s="172"/>
      <c r="D10" s="172"/>
      <c r="E10" s="172">
        <v>12</v>
      </c>
      <c r="F10" s="142"/>
      <c r="G10" s="142">
        <v>13</v>
      </c>
      <c r="H10" s="142"/>
      <c r="I10" s="142">
        <v>14</v>
      </c>
      <c r="J10" s="142"/>
      <c r="K10" s="139">
        <v>15</v>
      </c>
      <c r="L10" s="139"/>
      <c r="M10" s="139">
        <v>16</v>
      </c>
      <c r="N10" s="140"/>
      <c r="O10" s="139">
        <v>17</v>
      </c>
      <c r="P10" s="139"/>
      <c r="Q10" s="139">
        <v>18</v>
      </c>
      <c r="R10" s="139"/>
      <c r="S10" s="139">
        <v>19</v>
      </c>
      <c r="T10" s="139"/>
      <c r="U10" s="139">
        <v>20</v>
      </c>
      <c r="V10" s="139"/>
      <c r="W10" s="139">
        <v>21</v>
      </c>
      <c r="X10" s="139"/>
      <c r="Y10" s="139">
        <v>22</v>
      </c>
      <c r="Z10" s="139"/>
      <c r="AA10" s="139"/>
      <c r="AB10" s="139"/>
      <c r="AC10" s="139"/>
      <c r="AD10" s="139"/>
    </row>
    <row r="11" spans="1:38" s="149" customFormat="1" ht="15" customHeight="1">
      <c r="A11" s="145"/>
      <c r="B11" s="285" t="s">
        <v>634</v>
      </c>
      <c r="C11" s="285"/>
      <c r="D11" s="285"/>
      <c r="E11" s="286" t="s">
        <v>635</v>
      </c>
      <c r="F11" s="286"/>
      <c r="G11" s="286"/>
      <c r="H11" s="286"/>
      <c r="I11" s="286"/>
      <c r="J11" s="286"/>
      <c r="K11" s="286"/>
      <c r="L11" s="286"/>
      <c r="M11" s="286"/>
      <c r="N11" s="286"/>
      <c r="O11" s="286"/>
      <c r="P11" s="286"/>
      <c r="Q11" s="286"/>
      <c r="R11" s="286"/>
      <c r="S11" s="286"/>
      <c r="T11" s="286"/>
      <c r="U11" s="286"/>
      <c r="V11" s="286"/>
      <c r="W11" s="286"/>
      <c r="X11" s="286"/>
      <c r="Y11" s="286"/>
      <c r="Z11" s="286"/>
      <c r="AA11" s="287" t="s">
        <v>636</v>
      </c>
      <c r="AB11" s="288"/>
      <c r="AC11" s="289"/>
      <c r="AD11" s="146"/>
      <c r="AE11" s="147">
        <v>0</v>
      </c>
      <c r="AF11" s="148" t="s">
        <v>637</v>
      </c>
      <c r="AG11" s="148">
        <v>0</v>
      </c>
      <c r="AH11" s="148" t="s">
        <v>638</v>
      </c>
      <c r="AI11" s="148">
        <v>0</v>
      </c>
      <c r="AJ11" s="148" t="s">
        <v>639</v>
      </c>
      <c r="AK11" s="148">
        <v>0</v>
      </c>
      <c r="AL11" s="148" t="s">
        <v>640</v>
      </c>
    </row>
    <row r="12" spans="1:38" s="149" customFormat="1" ht="15" customHeight="1">
      <c r="A12" s="145"/>
      <c r="B12" s="269" t="s">
        <v>835</v>
      </c>
      <c r="C12" s="270"/>
      <c r="D12" s="271"/>
      <c r="E12" s="259" t="s">
        <v>641</v>
      </c>
      <c r="F12" s="260"/>
      <c r="G12" s="248" t="s">
        <v>642</v>
      </c>
      <c r="H12" s="248"/>
      <c r="I12" s="248" t="s">
        <v>643</v>
      </c>
      <c r="J12" s="248"/>
      <c r="K12" s="248" t="s">
        <v>644</v>
      </c>
      <c r="L12" s="248"/>
      <c r="M12" s="248" t="s">
        <v>645</v>
      </c>
      <c r="N12" s="248"/>
      <c r="O12" s="248" t="s">
        <v>646</v>
      </c>
      <c r="P12" s="248"/>
      <c r="Q12" s="248" t="s">
        <v>647</v>
      </c>
      <c r="R12" s="248"/>
      <c r="S12" s="248" t="s">
        <v>648</v>
      </c>
      <c r="T12" s="248"/>
      <c r="U12" s="248" t="s">
        <v>649</v>
      </c>
      <c r="V12" s="248"/>
      <c r="W12" s="248" t="s">
        <v>650</v>
      </c>
      <c r="X12" s="248"/>
      <c r="Y12" s="278"/>
      <c r="Z12" s="279"/>
      <c r="AA12" s="241">
        <v>10</v>
      </c>
      <c r="AB12" s="232"/>
      <c r="AC12" s="242"/>
      <c r="AD12" s="150"/>
      <c r="AE12" s="147">
        <v>1</v>
      </c>
      <c r="AF12" s="148" t="s">
        <v>641</v>
      </c>
      <c r="AG12" s="148">
        <v>1</v>
      </c>
      <c r="AH12" s="148" t="s">
        <v>651</v>
      </c>
      <c r="AI12" s="148">
        <v>0</v>
      </c>
      <c r="AJ12" s="148" t="s">
        <v>652</v>
      </c>
      <c r="AK12" s="148">
        <v>0</v>
      </c>
      <c r="AL12" s="148" t="s">
        <v>653</v>
      </c>
    </row>
    <row r="13" spans="1:38" s="149" customFormat="1" ht="9.6" customHeight="1">
      <c r="A13" s="145"/>
      <c r="B13" s="272"/>
      <c r="C13" s="273"/>
      <c r="D13" s="274"/>
      <c r="E13" s="246"/>
      <c r="F13" s="247"/>
      <c r="G13" s="233"/>
      <c r="H13" s="233"/>
      <c r="I13" s="233"/>
      <c r="J13" s="233"/>
      <c r="K13" s="233"/>
      <c r="L13" s="233"/>
      <c r="M13" s="233"/>
      <c r="N13" s="233"/>
      <c r="O13" s="233"/>
      <c r="P13" s="233"/>
      <c r="Q13" s="233"/>
      <c r="R13" s="233"/>
      <c r="S13" s="233"/>
      <c r="T13" s="233"/>
      <c r="U13" s="233"/>
      <c r="V13" s="233"/>
      <c r="W13" s="233"/>
      <c r="X13" s="233"/>
      <c r="Y13" s="267"/>
      <c r="Z13" s="268"/>
      <c r="AA13" s="243"/>
      <c r="AB13" s="244"/>
      <c r="AC13" s="245"/>
      <c r="AD13" s="150"/>
      <c r="AE13" s="147">
        <v>1</v>
      </c>
      <c r="AF13" s="148" t="s">
        <v>654</v>
      </c>
      <c r="AG13" s="148">
        <v>1</v>
      </c>
      <c r="AH13" s="148" t="s">
        <v>655</v>
      </c>
      <c r="AI13" s="148">
        <v>0</v>
      </c>
      <c r="AJ13" s="148" t="s">
        <v>656</v>
      </c>
      <c r="AK13" s="148">
        <v>0</v>
      </c>
      <c r="AL13" s="148" t="s">
        <v>657</v>
      </c>
    </row>
    <row r="14" spans="1:38" s="149" customFormat="1" ht="15" customHeight="1">
      <c r="A14" s="145"/>
      <c r="B14" s="261" t="s">
        <v>658</v>
      </c>
      <c r="C14" s="262"/>
      <c r="D14" s="263"/>
      <c r="E14" s="280" t="s">
        <v>641</v>
      </c>
      <c r="F14" s="281"/>
      <c r="G14" s="282" t="s">
        <v>642</v>
      </c>
      <c r="H14" s="282"/>
      <c r="I14" s="282" t="s">
        <v>643</v>
      </c>
      <c r="J14" s="282"/>
      <c r="K14" s="282" t="s">
        <v>644</v>
      </c>
      <c r="L14" s="282"/>
      <c r="M14" s="282" t="s">
        <v>645</v>
      </c>
      <c r="N14" s="282"/>
      <c r="O14" s="282" t="s">
        <v>646</v>
      </c>
      <c r="P14" s="282"/>
      <c r="Q14" s="253" t="s">
        <v>647</v>
      </c>
      <c r="R14" s="253"/>
      <c r="S14" s="275" t="s">
        <v>648</v>
      </c>
      <c r="T14" s="275"/>
      <c r="U14" s="275" t="s">
        <v>649</v>
      </c>
      <c r="V14" s="275"/>
      <c r="W14" s="253" t="s">
        <v>659</v>
      </c>
      <c r="X14" s="253"/>
      <c r="Y14" s="276" t="s">
        <v>660</v>
      </c>
      <c r="Z14" s="277"/>
      <c r="AA14" s="229">
        <v>10</v>
      </c>
      <c r="AB14" s="230"/>
      <c r="AC14" s="231"/>
      <c r="AD14" s="150"/>
      <c r="AE14" s="147">
        <v>2</v>
      </c>
      <c r="AF14" s="148" t="s">
        <v>661</v>
      </c>
      <c r="AG14" s="148">
        <v>2</v>
      </c>
      <c r="AH14" s="148" t="s">
        <v>662</v>
      </c>
      <c r="AI14" s="148">
        <v>1</v>
      </c>
      <c r="AJ14" s="148" t="s">
        <v>663</v>
      </c>
      <c r="AK14" s="148">
        <v>0</v>
      </c>
      <c r="AL14" s="148" t="s">
        <v>664</v>
      </c>
    </row>
    <row r="15" spans="1:38" s="149" customFormat="1" ht="15" customHeight="1">
      <c r="A15" s="145"/>
      <c r="B15" s="236" t="s">
        <v>665</v>
      </c>
      <c r="C15" s="237"/>
      <c r="D15" s="238"/>
      <c r="E15" s="259" t="s">
        <v>666</v>
      </c>
      <c r="F15" s="260"/>
      <c r="G15" s="248" t="s">
        <v>643</v>
      </c>
      <c r="H15" s="248"/>
      <c r="I15" s="248" t="s">
        <v>667</v>
      </c>
      <c r="J15" s="248"/>
      <c r="K15" s="248" t="s">
        <v>646</v>
      </c>
      <c r="L15" s="248"/>
      <c r="M15" s="248" t="s">
        <v>668</v>
      </c>
      <c r="N15" s="248"/>
      <c r="O15" s="248" t="s">
        <v>669</v>
      </c>
      <c r="P15" s="248"/>
      <c r="Q15" s="248" t="s">
        <v>670</v>
      </c>
      <c r="R15" s="248"/>
      <c r="S15" s="248" t="s">
        <v>671</v>
      </c>
      <c r="T15" s="248"/>
      <c r="U15" s="265" t="s">
        <v>660</v>
      </c>
      <c r="V15" s="265"/>
      <c r="W15" s="265" t="s">
        <v>660</v>
      </c>
      <c r="X15" s="265"/>
      <c r="Y15" s="278" t="s">
        <v>660</v>
      </c>
      <c r="Z15" s="279"/>
      <c r="AA15" s="241">
        <v>8</v>
      </c>
      <c r="AB15" s="232"/>
      <c r="AC15" s="242"/>
      <c r="AD15" s="150"/>
      <c r="AE15" s="147">
        <v>4</v>
      </c>
      <c r="AF15" s="148" t="s">
        <v>672</v>
      </c>
      <c r="AG15" s="148">
        <v>4</v>
      </c>
      <c r="AH15" s="148" t="s">
        <v>673</v>
      </c>
      <c r="AI15" s="148">
        <v>2</v>
      </c>
      <c r="AJ15" s="148" t="s">
        <v>674</v>
      </c>
      <c r="AK15" s="148">
        <v>0</v>
      </c>
      <c r="AL15" s="148" t="s">
        <v>675</v>
      </c>
    </row>
    <row r="16" spans="1:38" s="149" customFormat="1" ht="15" customHeight="1">
      <c r="A16" s="145"/>
      <c r="B16" s="256"/>
      <c r="C16" s="257"/>
      <c r="D16" s="258"/>
      <c r="E16" s="246" t="s">
        <v>676</v>
      </c>
      <c r="F16" s="247"/>
      <c r="G16" s="233" t="s">
        <v>677</v>
      </c>
      <c r="H16" s="233"/>
      <c r="I16" s="233" t="s">
        <v>678</v>
      </c>
      <c r="J16" s="233"/>
      <c r="K16" s="233" t="s">
        <v>679</v>
      </c>
      <c r="L16" s="233"/>
      <c r="M16" s="233" t="s">
        <v>678</v>
      </c>
      <c r="N16" s="233"/>
      <c r="O16" s="233" t="s">
        <v>836</v>
      </c>
      <c r="P16" s="233"/>
      <c r="Q16" s="233" t="s">
        <v>680</v>
      </c>
      <c r="R16" s="233"/>
      <c r="S16" s="233" t="s">
        <v>676</v>
      </c>
      <c r="T16" s="233"/>
      <c r="U16" s="266" t="s">
        <v>660</v>
      </c>
      <c r="V16" s="266"/>
      <c r="W16" s="266" t="s">
        <v>660</v>
      </c>
      <c r="X16" s="266"/>
      <c r="Y16" s="267" t="s">
        <v>660</v>
      </c>
      <c r="Z16" s="268"/>
      <c r="AA16" s="243"/>
      <c r="AB16" s="244"/>
      <c r="AC16" s="245"/>
      <c r="AD16" s="150"/>
      <c r="AE16" s="147">
        <v>5</v>
      </c>
      <c r="AF16" s="148" t="s">
        <v>681</v>
      </c>
      <c r="AG16" s="148">
        <v>5</v>
      </c>
      <c r="AH16" s="148" t="s">
        <v>682</v>
      </c>
      <c r="AI16" s="148">
        <v>2</v>
      </c>
      <c r="AJ16" s="148" t="s">
        <v>683</v>
      </c>
      <c r="AK16" s="148">
        <v>1</v>
      </c>
      <c r="AL16" s="148" t="s">
        <v>684</v>
      </c>
    </row>
    <row r="17" spans="1:38" s="149" customFormat="1" ht="15" customHeight="1">
      <c r="A17" s="145"/>
      <c r="B17" s="269" t="s">
        <v>837</v>
      </c>
      <c r="C17" s="270"/>
      <c r="D17" s="271"/>
      <c r="E17" s="259" t="s">
        <v>666</v>
      </c>
      <c r="F17" s="260"/>
      <c r="G17" s="248" t="s">
        <v>685</v>
      </c>
      <c r="H17" s="248"/>
      <c r="I17" s="248" t="s">
        <v>643</v>
      </c>
      <c r="J17" s="248"/>
      <c r="K17" s="248" t="s">
        <v>667</v>
      </c>
      <c r="L17" s="248"/>
      <c r="M17" s="248" t="s">
        <v>645</v>
      </c>
      <c r="N17" s="248"/>
      <c r="O17" s="248" t="s">
        <v>646</v>
      </c>
      <c r="P17" s="248"/>
      <c r="Q17" s="248" t="s">
        <v>647</v>
      </c>
      <c r="R17" s="248"/>
      <c r="S17" s="248" t="s">
        <v>648</v>
      </c>
      <c r="T17" s="248"/>
      <c r="U17" s="248" t="s">
        <v>670</v>
      </c>
      <c r="V17" s="248"/>
      <c r="W17" s="248" t="s">
        <v>650</v>
      </c>
      <c r="X17" s="248"/>
      <c r="Y17" s="249"/>
      <c r="Z17" s="250"/>
      <c r="AA17" s="241">
        <v>10</v>
      </c>
      <c r="AB17" s="232"/>
      <c r="AC17" s="242"/>
      <c r="AD17" s="150"/>
      <c r="AE17" s="147">
        <v>6</v>
      </c>
      <c r="AF17" s="148" t="s">
        <v>686</v>
      </c>
      <c r="AG17" s="148">
        <v>6</v>
      </c>
      <c r="AH17" s="148" t="s">
        <v>687</v>
      </c>
      <c r="AI17" s="148">
        <v>2</v>
      </c>
      <c r="AJ17" s="148" t="s">
        <v>688</v>
      </c>
      <c r="AK17" s="148">
        <v>1</v>
      </c>
      <c r="AL17" s="148" t="s">
        <v>689</v>
      </c>
    </row>
    <row r="18" spans="1:38" s="149" customFormat="1" ht="9" customHeight="1">
      <c r="A18" s="145"/>
      <c r="B18" s="272"/>
      <c r="C18" s="273"/>
      <c r="D18" s="274"/>
      <c r="E18" s="246"/>
      <c r="F18" s="247"/>
      <c r="G18" s="233"/>
      <c r="H18" s="233"/>
      <c r="I18" s="233"/>
      <c r="J18" s="233"/>
      <c r="K18" s="233"/>
      <c r="L18" s="233"/>
      <c r="M18" s="233"/>
      <c r="N18" s="233"/>
      <c r="O18" s="233"/>
      <c r="P18" s="233"/>
      <c r="Q18" s="233"/>
      <c r="R18" s="233"/>
      <c r="S18" s="233"/>
      <c r="T18" s="233"/>
      <c r="U18" s="233"/>
      <c r="V18" s="233"/>
      <c r="W18" s="233"/>
      <c r="X18" s="233"/>
      <c r="Y18" s="234"/>
      <c r="Z18" s="235"/>
      <c r="AA18" s="243"/>
      <c r="AB18" s="244"/>
      <c r="AC18" s="245"/>
      <c r="AD18" s="150"/>
      <c r="AE18" s="147">
        <v>6</v>
      </c>
      <c r="AF18" s="148" t="s">
        <v>690</v>
      </c>
      <c r="AG18" s="148">
        <v>6</v>
      </c>
      <c r="AH18" s="148" t="s">
        <v>691</v>
      </c>
      <c r="AI18" s="148">
        <v>2</v>
      </c>
      <c r="AJ18" s="148" t="s">
        <v>692</v>
      </c>
      <c r="AK18" s="148">
        <v>2</v>
      </c>
      <c r="AL18" s="148" t="s">
        <v>693</v>
      </c>
    </row>
    <row r="19" spans="1:38" s="149" customFormat="1" ht="15" customHeight="1">
      <c r="A19" s="145"/>
      <c r="B19" s="261" t="s">
        <v>694</v>
      </c>
      <c r="C19" s="262"/>
      <c r="D19" s="263"/>
      <c r="E19" s="239" t="s">
        <v>641</v>
      </c>
      <c r="F19" s="240"/>
      <c r="G19" s="264" t="s">
        <v>685</v>
      </c>
      <c r="H19" s="264"/>
      <c r="I19" s="251" t="s">
        <v>643</v>
      </c>
      <c r="J19" s="252"/>
      <c r="K19" s="251" t="s">
        <v>644</v>
      </c>
      <c r="L19" s="252"/>
      <c r="M19" s="251" t="s">
        <v>645</v>
      </c>
      <c r="N19" s="252"/>
      <c r="O19" s="251" t="s">
        <v>646</v>
      </c>
      <c r="P19" s="252"/>
      <c r="Q19" s="251" t="s">
        <v>647</v>
      </c>
      <c r="R19" s="252"/>
      <c r="S19" s="251" t="s">
        <v>648</v>
      </c>
      <c r="T19" s="252"/>
      <c r="U19" s="251" t="s">
        <v>649</v>
      </c>
      <c r="V19" s="252"/>
      <c r="W19" s="253" t="s">
        <v>659</v>
      </c>
      <c r="X19" s="253"/>
      <c r="Y19" s="254" t="s">
        <v>660</v>
      </c>
      <c r="Z19" s="255"/>
      <c r="AA19" s="229">
        <v>10</v>
      </c>
      <c r="AB19" s="230"/>
      <c r="AC19" s="231"/>
      <c r="AD19" s="150"/>
      <c r="AE19" s="147">
        <v>7</v>
      </c>
      <c r="AF19" s="148" t="s">
        <v>695</v>
      </c>
      <c r="AG19" s="148">
        <v>7</v>
      </c>
      <c r="AH19" s="148" t="s">
        <v>696</v>
      </c>
      <c r="AI19" s="148">
        <v>3</v>
      </c>
      <c r="AJ19" s="148" t="s">
        <v>697</v>
      </c>
      <c r="AK19" s="148">
        <v>2</v>
      </c>
      <c r="AL19" s="148" t="s">
        <v>698</v>
      </c>
    </row>
    <row r="20" spans="1:38" s="149" customFormat="1" ht="15" customHeight="1">
      <c r="A20" s="145"/>
      <c r="B20" s="236" t="s">
        <v>699</v>
      </c>
      <c r="C20" s="237"/>
      <c r="D20" s="238"/>
      <c r="E20" s="259" t="s">
        <v>666</v>
      </c>
      <c r="F20" s="260"/>
      <c r="G20" s="248" t="s">
        <v>643</v>
      </c>
      <c r="H20" s="248"/>
      <c r="I20" s="248" t="s">
        <v>646</v>
      </c>
      <c r="J20" s="248"/>
      <c r="K20" s="248" t="s">
        <v>668</v>
      </c>
      <c r="L20" s="248"/>
      <c r="M20" s="248" t="s">
        <v>669</v>
      </c>
      <c r="N20" s="248"/>
      <c r="O20" s="248" t="s">
        <v>670</v>
      </c>
      <c r="P20" s="248"/>
      <c r="Q20" s="248" t="s">
        <v>671</v>
      </c>
      <c r="R20" s="248"/>
      <c r="S20" s="248"/>
      <c r="T20" s="248"/>
      <c r="U20" s="248" t="s">
        <v>660</v>
      </c>
      <c r="V20" s="248"/>
      <c r="W20" s="248" t="s">
        <v>660</v>
      </c>
      <c r="X20" s="248"/>
      <c r="Y20" s="249" t="s">
        <v>660</v>
      </c>
      <c r="Z20" s="250"/>
      <c r="AA20" s="241">
        <v>7</v>
      </c>
      <c r="AB20" s="232"/>
      <c r="AC20" s="242"/>
      <c r="AD20" s="150"/>
      <c r="AE20" s="147">
        <v>9</v>
      </c>
      <c r="AF20" s="148" t="s">
        <v>700</v>
      </c>
      <c r="AG20" s="148">
        <v>9</v>
      </c>
      <c r="AH20" s="148" t="s">
        <v>701</v>
      </c>
      <c r="AI20" s="148">
        <v>4</v>
      </c>
      <c r="AJ20" s="148" t="s">
        <v>702</v>
      </c>
      <c r="AK20" s="148">
        <v>3</v>
      </c>
      <c r="AL20" s="148" t="s">
        <v>703</v>
      </c>
    </row>
    <row r="21" spans="1:38" s="149" customFormat="1" ht="15" customHeight="1">
      <c r="A21" s="145"/>
      <c r="B21" s="256"/>
      <c r="C21" s="257"/>
      <c r="D21" s="258"/>
      <c r="E21" s="246" t="s">
        <v>676</v>
      </c>
      <c r="F21" s="247"/>
      <c r="G21" s="233" t="s">
        <v>704</v>
      </c>
      <c r="H21" s="233"/>
      <c r="I21" s="233" t="s">
        <v>679</v>
      </c>
      <c r="J21" s="233"/>
      <c r="K21" s="233" t="s">
        <v>678</v>
      </c>
      <c r="L21" s="233"/>
      <c r="M21" s="233" t="s">
        <v>838</v>
      </c>
      <c r="N21" s="233"/>
      <c r="O21" s="233" t="s">
        <v>680</v>
      </c>
      <c r="P21" s="233"/>
      <c r="Q21" s="233" t="s">
        <v>676</v>
      </c>
      <c r="R21" s="233"/>
      <c r="S21" s="233" t="s">
        <v>660</v>
      </c>
      <c r="T21" s="233"/>
      <c r="U21" s="233" t="s">
        <v>705</v>
      </c>
      <c r="V21" s="233"/>
      <c r="W21" s="233" t="s">
        <v>660</v>
      </c>
      <c r="X21" s="233"/>
      <c r="Y21" s="234" t="s">
        <v>660</v>
      </c>
      <c r="Z21" s="235"/>
      <c r="AA21" s="243"/>
      <c r="AB21" s="244"/>
      <c r="AC21" s="245"/>
      <c r="AD21" s="150"/>
      <c r="AE21" s="147">
        <v>10</v>
      </c>
      <c r="AF21" s="148" t="s">
        <v>706</v>
      </c>
      <c r="AG21" s="148">
        <v>10</v>
      </c>
      <c r="AH21" s="148" t="s">
        <v>707</v>
      </c>
      <c r="AI21" s="148">
        <v>4</v>
      </c>
      <c r="AJ21" s="148" t="s">
        <v>708</v>
      </c>
      <c r="AK21" s="148">
        <v>3</v>
      </c>
      <c r="AL21" s="148" t="s">
        <v>709</v>
      </c>
    </row>
    <row r="22" spans="1:38" s="149" customFormat="1" ht="15" customHeight="1">
      <c r="A22" s="145"/>
      <c r="B22" s="236" t="s">
        <v>710</v>
      </c>
      <c r="C22" s="237"/>
      <c r="D22" s="238"/>
      <c r="E22" s="239" t="s">
        <v>711</v>
      </c>
      <c r="F22" s="240"/>
      <c r="G22" s="224"/>
      <c r="H22" s="224"/>
      <c r="I22" s="224"/>
      <c r="J22" s="224"/>
      <c r="K22" s="224"/>
      <c r="L22" s="224"/>
      <c r="M22" s="224"/>
      <c r="N22" s="224"/>
      <c r="O22" s="224"/>
      <c r="P22" s="224"/>
      <c r="Q22" s="224"/>
      <c r="R22" s="224"/>
      <c r="S22" s="224"/>
      <c r="T22" s="224"/>
      <c r="U22" s="225"/>
      <c r="V22" s="226"/>
      <c r="W22" s="224"/>
      <c r="X22" s="224"/>
      <c r="Y22" s="227" t="s">
        <v>660</v>
      </c>
      <c r="Z22" s="228"/>
      <c r="AA22" s="229">
        <v>1</v>
      </c>
      <c r="AB22" s="230"/>
      <c r="AC22" s="231"/>
      <c r="AD22" s="150"/>
      <c r="AE22" s="147"/>
      <c r="AF22" s="148"/>
      <c r="AG22" s="148"/>
      <c r="AH22" s="148"/>
      <c r="AI22" s="148"/>
      <c r="AJ22" s="148"/>
      <c r="AK22" s="148"/>
      <c r="AL22" s="148"/>
    </row>
    <row r="23" spans="1:38" s="149" customFormat="1" ht="5.25" customHeight="1">
      <c r="A23" s="145"/>
      <c r="B23" s="232"/>
      <c r="C23" s="232"/>
      <c r="D23" s="232"/>
      <c r="E23" s="232"/>
      <c r="F23" s="232"/>
      <c r="G23" s="145"/>
      <c r="H23" s="145"/>
      <c r="I23" s="145"/>
      <c r="J23" s="145"/>
      <c r="K23" s="145"/>
      <c r="L23" s="145"/>
      <c r="M23" s="145"/>
      <c r="N23" s="145"/>
      <c r="O23" s="145"/>
      <c r="P23" s="145"/>
      <c r="Q23" s="145" t="s">
        <v>839</v>
      </c>
      <c r="R23" s="145"/>
      <c r="S23" s="145"/>
      <c r="T23" s="145"/>
      <c r="U23" s="145"/>
      <c r="V23" s="145"/>
      <c r="W23" s="145"/>
      <c r="X23" s="145"/>
      <c r="Y23" s="145"/>
      <c r="Z23" s="145"/>
      <c r="AA23" s="145"/>
      <c r="AB23" s="145"/>
      <c r="AC23" s="145"/>
      <c r="AD23" s="145"/>
      <c r="AE23" s="148">
        <v>10</v>
      </c>
      <c r="AF23" s="148" t="s">
        <v>712</v>
      </c>
      <c r="AG23" s="148">
        <v>10</v>
      </c>
      <c r="AH23" s="148" t="s">
        <v>713</v>
      </c>
      <c r="AI23" s="148">
        <v>4</v>
      </c>
      <c r="AJ23" s="148" t="s">
        <v>708</v>
      </c>
      <c r="AK23" s="148">
        <v>3</v>
      </c>
      <c r="AL23" s="148" t="s">
        <v>714</v>
      </c>
    </row>
    <row r="24" spans="1:38" s="153" customFormat="1" ht="15" customHeight="1">
      <c r="A24" s="223" t="s">
        <v>715</v>
      </c>
      <c r="B24" s="223"/>
      <c r="C24" s="223"/>
      <c r="D24" s="223"/>
      <c r="E24" s="223"/>
      <c r="F24" s="151"/>
      <c r="G24" s="151"/>
      <c r="H24" s="151"/>
      <c r="I24" s="151"/>
      <c r="J24" s="151"/>
      <c r="K24" s="151"/>
      <c r="L24" s="145"/>
      <c r="M24" s="151"/>
      <c r="N24" s="151"/>
      <c r="O24" s="151"/>
      <c r="P24" s="151"/>
      <c r="Q24" s="151"/>
      <c r="R24" s="145"/>
      <c r="S24" s="145"/>
      <c r="T24" s="145"/>
      <c r="U24" s="145"/>
      <c r="V24" s="145"/>
      <c r="W24" s="145"/>
      <c r="X24" s="145"/>
      <c r="Y24" s="145"/>
      <c r="Z24" s="152"/>
      <c r="AA24" s="152"/>
      <c r="AB24" s="152"/>
      <c r="AC24" s="152"/>
      <c r="AD24" s="145"/>
      <c r="AE24" s="148">
        <v>11</v>
      </c>
      <c r="AF24" s="148" t="s">
        <v>716</v>
      </c>
      <c r="AG24" s="148">
        <v>11</v>
      </c>
      <c r="AH24" s="148" t="s">
        <v>717</v>
      </c>
      <c r="AI24" s="148">
        <v>8</v>
      </c>
      <c r="AJ24" s="148" t="s">
        <v>718</v>
      </c>
      <c r="AK24" s="148">
        <v>3</v>
      </c>
      <c r="AL24" s="148" t="s">
        <v>719</v>
      </c>
    </row>
    <row r="25" spans="1:38" s="141" customFormat="1" ht="15" customHeight="1">
      <c r="A25" s="139"/>
      <c r="B25" s="154" t="s">
        <v>720</v>
      </c>
      <c r="C25" s="142" t="s">
        <v>840</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74">
        <v>11</v>
      </c>
      <c r="AF25" s="174" t="s">
        <v>721</v>
      </c>
      <c r="AG25" s="174">
        <v>11</v>
      </c>
      <c r="AH25" s="174" t="s">
        <v>722</v>
      </c>
      <c r="AI25" s="174">
        <v>8</v>
      </c>
      <c r="AJ25" s="174" t="s">
        <v>723</v>
      </c>
      <c r="AK25" s="174">
        <v>3</v>
      </c>
      <c r="AL25" s="174" t="s">
        <v>724</v>
      </c>
    </row>
    <row r="26" spans="1:38" s="141" customFormat="1" ht="15" customHeight="1">
      <c r="A26" s="142"/>
      <c r="B26" s="154" t="s">
        <v>725</v>
      </c>
      <c r="C26" s="171" t="s">
        <v>726</v>
      </c>
      <c r="D26" s="142"/>
      <c r="E26" s="142"/>
      <c r="F26" s="142"/>
      <c r="G26" s="142"/>
      <c r="H26" s="142"/>
      <c r="I26" s="142"/>
      <c r="J26" s="142"/>
      <c r="K26" s="139"/>
      <c r="L26" s="139"/>
      <c r="M26" s="139"/>
      <c r="N26" s="140"/>
      <c r="O26" s="139"/>
      <c r="P26" s="139"/>
      <c r="Q26" s="139"/>
      <c r="R26" s="139"/>
      <c r="S26" s="139"/>
      <c r="T26" s="139"/>
      <c r="U26" s="139"/>
      <c r="V26" s="139"/>
      <c r="W26" s="139"/>
      <c r="X26" s="139"/>
      <c r="Y26" s="139"/>
      <c r="Z26" s="139"/>
      <c r="AA26" s="139"/>
      <c r="AB26" s="139"/>
      <c r="AC26" s="139"/>
      <c r="AD26" s="139"/>
      <c r="AE26" s="174">
        <v>11</v>
      </c>
      <c r="AF26" s="174">
        <v>0</v>
      </c>
      <c r="AG26" s="174">
        <v>11</v>
      </c>
      <c r="AH26" s="174">
        <v>0</v>
      </c>
      <c r="AI26" s="174">
        <v>8</v>
      </c>
      <c r="AJ26" s="174" t="s">
        <v>727</v>
      </c>
      <c r="AK26" s="174">
        <v>3</v>
      </c>
      <c r="AL26" s="174" t="s">
        <v>728</v>
      </c>
    </row>
    <row r="27" spans="1:38" ht="15" customHeight="1">
      <c r="A27" s="223" t="s">
        <v>729</v>
      </c>
      <c r="B27" s="223"/>
      <c r="C27" s="223"/>
      <c r="D27" s="223"/>
      <c r="E27" s="223"/>
      <c r="F27" s="142"/>
      <c r="G27" s="142"/>
      <c r="H27" s="142"/>
      <c r="I27" s="142"/>
      <c r="J27" s="142"/>
      <c r="K27" s="139"/>
      <c r="L27" s="139"/>
      <c r="M27" s="139"/>
      <c r="N27" s="140"/>
      <c r="O27" s="139"/>
      <c r="P27" s="139"/>
      <c r="Q27" s="139"/>
      <c r="R27" s="139"/>
      <c r="S27" s="139"/>
      <c r="T27" s="139"/>
      <c r="U27" s="139"/>
      <c r="V27" s="139"/>
      <c r="W27" s="139"/>
      <c r="X27" s="139"/>
      <c r="Y27" s="139"/>
      <c r="Z27" s="139"/>
      <c r="AA27" s="139"/>
      <c r="AB27" s="139"/>
      <c r="AC27" s="139"/>
      <c r="AD27" s="139"/>
      <c r="AE27" s="174">
        <v>11</v>
      </c>
      <c r="AF27" s="174">
        <v>0</v>
      </c>
      <c r="AG27" s="174">
        <v>11</v>
      </c>
      <c r="AH27" s="174">
        <v>0</v>
      </c>
      <c r="AI27" s="174">
        <v>8</v>
      </c>
      <c r="AJ27" s="174" t="s">
        <v>730</v>
      </c>
      <c r="AK27" s="174">
        <v>3</v>
      </c>
      <c r="AL27" s="174" t="s">
        <v>731</v>
      </c>
    </row>
    <row r="28" spans="1:38" s="141" customFormat="1" ht="15" customHeight="1">
      <c r="A28" s="139"/>
      <c r="B28" s="154" t="s">
        <v>720</v>
      </c>
      <c r="C28" s="139" t="s">
        <v>732</v>
      </c>
      <c r="D28" s="188" t="s">
        <v>733</v>
      </c>
      <c r="E28" s="188"/>
      <c r="F28" s="142" t="s">
        <v>734</v>
      </c>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74">
        <v>11</v>
      </c>
      <c r="AF28" s="174">
        <v>0</v>
      </c>
      <c r="AG28" s="174">
        <v>11</v>
      </c>
      <c r="AH28" s="174">
        <v>0</v>
      </c>
      <c r="AI28" s="174">
        <v>8</v>
      </c>
      <c r="AJ28" s="174" t="s">
        <v>735</v>
      </c>
      <c r="AK28" s="174">
        <v>3</v>
      </c>
      <c r="AL28" s="174" t="s">
        <v>736</v>
      </c>
    </row>
    <row r="29" spans="1:38" ht="15" customHeight="1">
      <c r="A29" s="223" t="s">
        <v>737</v>
      </c>
      <c r="B29" s="223"/>
      <c r="C29" s="223"/>
      <c r="D29" s="223"/>
      <c r="E29" s="223"/>
      <c r="F29" s="142" t="s">
        <v>841</v>
      </c>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74">
        <v>11</v>
      </c>
      <c r="AF29" s="174">
        <v>0</v>
      </c>
      <c r="AG29" s="174">
        <v>11</v>
      </c>
      <c r="AH29" s="174">
        <v>0</v>
      </c>
      <c r="AI29" s="174">
        <v>8</v>
      </c>
      <c r="AJ29" s="174">
        <v>0</v>
      </c>
      <c r="AK29" s="174">
        <v>3</v>
      </c>
      <c r="AL29" s="174" t="s">
        <v>738</v>
      </c>
    </row>
    <row r="30" spans="1:38" ht="15" customHeight="1">
      <c r="A30" s="223" t="s">
        <v>739</v>
      </c>
      <c r="B30" s="223"/>
      <c r="C30" s="223"/>
      <c r="D30" s="223"/>
      <c r="E30" s="223"/>
      <c r="F30" s="142" t="s">
        <v>740</v>
      </c>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74">
        <v>11</v>
      </c>
      <c r="AF30" s="174">
        <v>0</v>
      </c>
      <c r="AG30" s="174">
        <v>11</v>
      </c>
      <c r="AH30" s="174">
        <v>0</v>
      </c>
      <c r="AI30" s="174">
        <v>8</v>
      </c>
      <c r="AJ30" s="174">
        <v>0</v>
      </c>
      <c r="AK30" s="174">
        <v>3</v>
      </c>
      <c r="AL30" s="174" t="s">
        <v>741</v>
      </c>
    </row>
    <row r="31" spans="1:38" ht="15" customHeight="1">
      <c r="A31" s="173"/>
      <c r="B31" s="173"/>
      <c r="C31" s="173"/>
      <c r="D31" s="173"/>
      <c r="E31" s="173"/>
      <c r="F31" s="142" t="s">
        <v>742</v>
      </c>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74"/>
      <c r="AF31" s="174"/>
      <c r="AG31" s="174"/>
      <c r="AH31" s="174"/>
      <c r="AI31" s="174"/>
      <c r="AJ31" s="174"/>
      <c r="AK31" s="174"/>
      <c r="AL31" s="174"/>
    </row>
    <row r="32" spans="1:38" ht="15" customHeight="1">
      <c r="A32" s="223" t="s">
        <v>743</v>
      </c>
      <c r="B32" s="223"/>
      <c r="C32" s="223"/>
      <c r="D32" s="223"/>
      <c r="E32" s="223"/>
      <c r="F32" s="221" t="s">
        <v>744</v>
      </c>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155"/>
      <c r="AE32" s="175">
        <v>11</v>
      </c>
      <c r="AF32" s="174">
        <v>0</v>
      </c>
      <c r="AG32" s="174">
        <v>11</v>
      </c>
      <c r="AH32" s="174">
        <v>0</v>
      </c>
      <c r="AI32" s="174">
        <v>8</v>
      </c>
      <c r="AJ32" s="174">
        <v>0</v>
      </c>
      <c r="AK32" s="174">
        <v>4</v>
      </c>
      <c r="AL32" s="174" t="s">
        <v>745</v>
      </c>
    </row>
    <row r="33" spans="1:38" s="141" customFormat="1" ht="12.75" customHeight="1">
      <c r="A33" s="142"/>
      <c r="B33" s="210" t="s">
        <v>746</v>
      </c>
      <c r="C33" s="210"/>
      <c r="D33" s="211" t="s">
        <v>747</v>
      </c>
      <c r="E33" s="212"/>
      <c r="F33" s="213"/>
      <c r="G33" s="211" t="s">
        <v>748</v>
      </c>
      <c r="H33" s="212"/>
      <c r="I33" s="212"/>
      <c r="J33" s="212"/>
      <c r="K33" s="212"/>
      <c r="L33" s="212"/>
      <c r="M33" s="212"/>
      <c r="N33" s="212"/>
      <c r="O33" s="212"/>
      <c r="P33" s="212"/>
      <c r="Q33" s="212"/>
      <c r="R33" s="212"/>
      <c r="S33" s="212"/>
      <c r="T33" s="212"/>
      <c r="U33" s="212"/>
      <c r="V33" s="212"/>
      <c r="W33" s="212"/>
      <c r="X33" s="212"/>
      <c r="Y33" s="212"/>
      <c r="Z33" s="212"/>
      <c r="AA33" s="212"/>
      <c r="AB33" s="212"/>
      <c r="AC33" s="213"/>
      <c r="AD33" s="156"/>
      <c r="AE33" s="175">
        <v>11</v>
      </c>
      <c r="AF33" s="174">
        <v>0</v>
      </c>
      <c r="AG33" s="174">
        <v>11</v>
      </c>
      <c r="AH33" s="174">
        <v>0</v>
      </c>
      <c r="AI33" s="174">
        <v>8</v>
      </c>
      <c r="AJ33" s="174">
        <v>0</v>
      </c>
      <c r="AK33" s="174">
        <v>4</v>
      </c>
      <c r="AL33" s="174" t="s">
        <v>749</v>
      </c>
    </row>
    <row r="34" spans="1:38" s="141" customFormat="1" ht="41.45" customHeight="1">
      <c r="A34" s="142"/>
      <c r="B34" s="385" t="s">
        <v>750</v>
      </c>
      <c r="C34" s="385"/>
      <c r="D34" s="211" t="s">
        <v>751</v>
      </c>
      <c r="E34" s="212"/>
      <c r="F34" s="213"/>
      <c r="G34" s="214" t="s">
        <v>752</v>
      </c>
      <c r="H34" s="215"/>
      <c r="I34" s="215"/>
      <c r="J34" s="215"/>
      <c r="K34" s="215"/>
      <c r="L34" s="215"/>
      <c r="M34" s="215"/>
      <c r="N34" s="215"/>
      <c r="O34" s="215"/>
      <c r="P34" s="215"/>
      <c r="Q34" s="215"/>
      <c r="R34" s="215"/>
      <c r="S34" s="215"/>
      <c r="T34" s="215"/>
      <c r="U34" s="215"/>
      <c r="V34" s="215"/>
      <c r="W34" s="215"/>
      <c r="X34" s="215"/>
      <c r="Y34" s="215"/>
      <c r="Z34" s="215"/>
      <c r="AA34" s="215"/>
      <c r="AB34" s="215"/>
      <c r="AC34" s="222"/>
      <c r="AD34" s="157"/>
      <c r="AE34" s="175">
        <v>11</v>
      </c>
      <c r="AF34" s="174">
        <v>0</v>
      </c>
      <c r="AG34" s="174">
        <v>11</v>
      </c>
      <c r="AH34" s="174">
        <v>0</v>
      </c>
      <c r="AI34" s="174">
        <v>8</v>
      </c>
      <c r="AJ34" s="174">
        <v>0</v>
      </c>
      <c r="AK34" s="174">
        <v>4</v>
      </c>
      <c r="AL34" s="174" t="s">
        <v>753</v>
      </c>
    </row>
    <row r="35" spans="1:38" s="141" customFormat="1" ht="37.15" customHeight="1">
      <c r="A35" s="142"/>
      <c r="B35" s="385" t="s">
        <v>754</v>
      </c>
      <c r="C35" s="385"/>
      <c r="D35" s="211" t="s">
        <v>755</v>
      </c>
      <c r="E35" s="212"/>
      <c r="F35" s="213"/>
      <c r="G35" s="214" t="s">
        <v>756</v>
      </c>
      <c r="H35" s="215"/>
      <c r="I35" s="215"/>
      <c r="J35" s="386"/>
      <c r="K35" s="216" t="s">
        <v>842</v>
      </c>
      <c r="L35" s="216"/>
      <c r="M35" s="216"/>
      <c r="N35" s="216"/>
      <c r="O35" s="216"/>
      <c r="P35" s="216"/>
      <c r="Q35" s="216"/>
      <c r="R35" s="216"/>
      <c r="S35" s="216"/>
      <c r="T35" s="216"/>
      <c r="U35" s="216"/>
      <c r="V35" s="216"/>
      <c r="W35" s="216"/>
      <c r="X35" s="216"/>
      <c r="Y35" s="216"/>
      <c r="Z35" s="216"/>
      <c r="AA35" s="216"/>
      <c r="AB35" s="216"/>
      <c r="AC35" s="217"/>
      <c r="AD35" s="158"/>
      <c r="AE35" s="175">
        <v>11</v>
      </c>
      <c r="AF35" s="174">
        <v>0</v>
      </c>
      <c r="AG35" s="174">
        <v>11</v>
      </c>
      <c r="AH35" s="174">
        <v>0</v>
      </c>
      <c r="AI35" s="174">
        <v>8</v>
      </c>
      <c r="AJ35" s="174">
        <v>0</v>
      </c>
      <c r="AK35" s="174">
        <v>4</v>
      </c>
      <c r="AL35" s="174" t="s">
        <v>757</v>
      </c>
    </row>
    <row r="36" spans="1:38" s="141" customFormat="1" ht="15" customHeight="1" thickBot="1">
      <c r="A36" s="142"/>
      <c r="B36" s="218" t="s">
        <v>758</v>
      </c>
      <c r="C36" s="218"/>
      <c r="D36" s="218"/>
      <c r="E36" s="218"/>
      <c r="F36" s="219" t="s">
        <v>843</v>
      </c>
      <c r="G36" s="219"/>
      <c r="H36" s="219"/>
      <c r="I36" s="219"/>
      <c r="J36" s="219"/>
      <c r="K36" s="219"/>
      <c r="L36" s="219"/>
      <c r="M36" s="219"/>
      <c r="N36" s="219"/>
      <c r="O36" s="220" t="s">
        <v>759</v>
      </c>
      <c r="P36" s="220"/>
      <c r="Q36" s="159"/>
      <c r="R36" s="159"/>
      <c r="S36" s="159"/>
      <c r="T36" s="159"/>
      <c r="U36" s="159"/>
      <c r="V36" s="159"/>
      <c r="W36" s="159"/>
      <c r="X36" s="159"/>
      <c r="Y36" s="159"/>
      <c r="Z36" s="159"/>
      <c r="AA36" s="159"/>
      <c r="AB36" s="159"/>
      <c r="AC36" s="159"/>
      <c r="AD36" s="160"/>
      <c r="AE36" s="174">
        <v>11</v>
      </c>
      <c r="AF36" s="174">
        <v>0</v>
      </c>
      <c r="AG36" s="174">
        <v>11</v>
      </c>
      <c r="AH36" s="174">
        <v>0</v>
      </c>
      <c r="AI36" s="174">
        <v>8</v>
      </c>
      <c r="AJ36" s="174">
        <v>0</v>
      </c>
      <c r="AK36" s="174">
        <v>4</v>
      </c>
      <c r="AL36" s="174" t="s">
        <v>760</v>
      </c>
    </row>
    <row r="37" spans="1:38" s="141" customFormat="1" ht="15" customHeight="1" thickTop="1" thickBot="1">
      <c r="A37" s="142"/>
      <c r="B37" s="161" t="s">
        <v>761</v>
      </c>
      <c r="C37" s="161"/>
      <c r="D37" s="161"/>
      <c r="E37" s="161"/>
      <c r="F37" s="161"/>
      <c r="G37" s="161"/>
      <c r="H37" s="161"/>
      <c r="I37" s="161"/>
      <c r="J37" s="161"/>
      <c r="K37" s="161"/>
      <c r="L37" s="161"/>
      <c r="M37" s="161"/>
      <c r="N37" s="161"/>
      <c r="O37" s="161"/>
      <c r="P37" s="161"/>
      <c r="Q37" s="160"/>
      <c r="R37" s="160"/>
      <c r="S37" s="160"/>
      <c r="T37" s="160"/>
      <c r="U37" s="160"/>
      <c r="V37" s="160"/>
      <c r="W37" s="160"/>
      <c r="X37" s="160"/>
      <c r="Y37" s="160"/>
      <c r="Z37" s="160"/>
      <c r="AA37" s="160"/>
      <c r="AB37" s="160"/>
      <c r="AC37" s="160"/>
      <c r="AD37" s="160"/>
      <c r="AE37" s="174"/>
      <c r="AF37" s="174"/>
      <c r="AG37" s="174"/>
      <c r="AH37" s="174"/>
      <c r="AI37" s="174"/>
      <c r="AJ37" s="174"/>
      <c r="AK37" s="174"/>
      <c r="AL37" s="174"/>
    </row>
    <row r="38" spans="1:38" ht="15" customHeight="1" thickTop="1">
      <c r="A38" s="184" t="s">
        <v>762</v>
      </c>
      <c r="B38" s="184"/>
      <c r="C38" s="184"/>
      <c r="D38" s="184"/>
      <c r="E38" s="184"/>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74">
        <v>11</v>
      </c>
      <c r="AF38" s="174">
        <v>0</v>
      </c>
      <c r="AG38" s="174">
        <v>11</v>
      </c>
      <c r="AH38" s="174">
        <v>0</v>
      </c>
      <c r="AI38" s="174">
        <v>8</v>
      </c>
      <c r="AJ38" s="174">
        <v>0</v>
      </c>
      <c r="AK38" s="174">
        <v>4</v>
      </c>
      <c r="AL38" s="174" t="s">
        <v>763</v>
      </c>
    </row>
    <row r="39" spans="1:38" s="141" customFormat="1" ht="13.9" customHeight="1">
      <c r="A39" s="142"/>
      <c r="B39" s="205"/>
      <c r="C39" s="205"/>
      <c r="D39" s="205"/>
      <c r="E39" s="205"/>
      <c r="F39" s="205"/>
      <c r="G39" s="206" t="s">
        <v>764</v>
      </c>
      <c r="H39" s="206"/>
      <c r="I39" s="206"/>
      <c r="J39" s="206"/>
      <c r="K39" s="206" t="s">
        <v>765</v>
      </c>
      <c r="L39" s="206"/>
      <c r="M39" s="206"/>
      <c r="N39" s="206"/>
      <c r="O39" s="205" t="s">
        <v>766</v>
      </c>
      <c r="P39" s="205"/>
      <c r="Q39" s="205"/>
      <c r="R39" s="205"/>
      <c r="S39" s="207" t="s">
        <v>75</v>
      </c>
      <c r="T39" s="208"/>
      <c r="U39" s="208"/>
      <c r="V39" s="208"/>
      <c r="W39" s="209"/>
      <c r="X39" s="139"/>
      <c r="Y39" s="139"/>
      <c r="Z39" s="139"/>
      <c r="AA39" s="139"/>
      <c r="AB39" s="139"/>
      <c r="AC39" s="139"/>
      <c r="AD39" s="139"/>
      <c r="AE39" s="174">
        <v>11</v>
      </c>
      <c r="AF39" s="174">
        <v>0</v>
      </c>
      <c r="AG39" s="174">
        <v>11</v>
      </c>
      <c r="AH39" s="174">
        <v>0</v>
      </c>
      <c r="AI39" s="174">
        <v>8</v>
      </c>
      <c r="AJ39" s="174">
        <v>0</v>
      </c>
      <c r="AK39" s="174">
        <v>4</v>
      </c>
      <c r="AL39" s="174" t="s">
        <v>767</v>
      </c>
    </row>
    <row r="40" spans="1:38" s="141" customFormat="1" ht="13.9" customHeight="1">
      <c r="A40" s="142"/>
      <c r="B40" s="197" t="s">
        <v>768</v>
      </c>
      <c r="C40" s="197"/>
      <c r="D40" s="197"/>
      <c r="E40" s="197"/>
      <c r="F40" s="197"/>
      <c r="G40" s="387">
        <v>1200</v>
      </c>
      <c r="H40" s="387"/>
      <c r="I40" s="387"/>
      <c r="J40" s="387"/>
      <c r="K40" s="387">
        <v>1000</v>
      </c>
      <c r="L40" s="387"/>
      <c r="M40" s="387"/>
      <c r="N40" s="387"/>
      <c r="O40" s="387">
        <v>800</v>
      </c>
      <c r="P40" s="387"/>
      <c r="Q40" s="387"/>
      <c r="R40" s="387"/>
      <c r="S40" s="198" t="s">
        <v>769</v>
      </c>
      <c r="T40" s="199"/>
      <c r="U40" s="199"/>
      <c r="V40" s="199"/>
      <c r="W40" s="200"/>
      <c r="X40" s="139"/>
      <c r="Y40" s="139"/>
      <c r="Z40" s="139"/>
      <c r="AA40" s="139"/>
      <c r="AB40" s="139"/>
      <c r="AC40" s="139"/>
      <c r="AD40" s="139"/>
      <c r="AE40" s="174">
        <v>11</v>
      </c>
      <c r="AF40" s="174">
        <v>0</v>
      </c>
      <c r="AG40" s="174">
        <v>11</v>
      </c>
      <c r="AH40" s="174">
        <v>0</v>
      </c>
      <c r="AI40" s="174">
        <v>8</v>
      </c>
      <c r="AJ40" s="174">
        <v>0</v>
      </c>
      <c r="AK40" s="174">
        <v>4</v>
      </c>
      <c r="AL40" s="174" t="s">
        <v>770</v>
      </c>
    </row>
    <row r="41" spans="1:38" s="141" customFormat="1" ht="13.9" customHeight="1">
      <c r="A41" s="142"/>
      <c r="B41" s="201" t="s">
        <v>771</v>
      </c>
      <c r="C41" s="201"/>
      <c r="D41" s="201"/>
      <c r="E41" s="201"/>
      <c r="F41" s="201"/>
      <c r="G41" s="388">
        <v>1500</v>
      </c>
      <c r="H41" s="388"/>
      <c r="I41" s="388"/>
      <c r="J41" s="388"/>
      <c r="K41" s="388">
        <v>1200</v>
      </c>
      <c r="L41" s="388"/>
      <c r="M41" s="388"/>
      <c r="N41" s="388"/>
      <c r="O41" s="388">
        <v>1000</v>
      </c>
      <c r="P41" s="388"/>
      <c r="Q41" s="388"/>
      <c r="R41" s="388"/>
      <c r="S41" s="202"/>
      <c r="T41" s="203"/>
      <c r="U41" s="203"/>
      <c r="V41" s="203"/>
      <c r="W41" s="204"/>
      <c r="X41" s="139"/>
      <c r="Y41" s="139"/>
      <c r="Z41" s="139"/>
      <c r="AA41" s="139"/>
      <c r="AB41" s="139"/>
      <c r="AC41" s="139"/>
      <c r="AD41" s="139"/>
      <c r="AE41" s="174">
        <v>11</v>
      </c>
      <c r="AF41" s="174">
        <v>0</v>
      </c>
      <c r="AG41" s="174">
        <v>11</v>
      </c>
      <c r="AH41" s="174">
        <v>0</v>
      </c>
      <c r="AI41" s="174">
        <v>8</v>
      </c>
      <c r="AJ41" s="174">
        <v>0</v>
      </c>
      <c r="AK41" s="174">
        <v>4</v>
      </c>
      <c r="AL41" s="174">
        <v>0</v>
      </c>
    </row>
    <row r="42" spans="1:38" s="141" customFormat="1" ht="13.9" customHeight="1">
      <c r="A42" s="142"/>
      <c r="B42" s="193" t="s">
        <v>772</v>
      </c>
      <c r="C42" s="193"/>
      <c r="D42" s="193"/>
      <c r="E42" s="193"/>
      <c r="F42" s="193"/>
      <c r="G42" s="389">
        <v>2000</v>
      </c>
      <c r="H42" s="389"/>
      <c r="I42" s="389"/>
      <c r="J42" s="389"/>
      <c r="K42" s="389">
        <v>1200</v>
      </c>
      <c r="L42" s="389"/>
      <c r="M42" s="389"/>
      <c r="N42" s="389"/>
      <c r="O42" s="389">
        <v>1000</v>
      </c>
      <c r="P42" s="389"/>
      <c r="Q42" s="389"/>
      <c r="R42" s="389"/>
      <c r="S42" s="194"/>
      <c r="T42" s="195"/>
      <c r="U42" s="195"/>
      <c r="V42" s="195"/>
      <c r="W42" s="196"/>
      <c r="X42" s="139"/>
      <c r="Y42" s="139"/>
      <c r="Z42" s="139"/>
      <c r="AA42" s="139"/>
      <c r="AB42" s="139"/>
      <c r="AC42" s="139"/>
      <c r="AD42" s="139"/>
      <c r="AE42" s="174">
        <v>0</v>
      </c>
      <c r="AF42" s="174">
        <v>0</v>
      </c>
      <c r="AG42" s="174">
        <v>0</v>
      </c>
      <c r="AH42" s="174">
        <v>0</v>
      </c>
      <c r="AI42" s="174">
        <v>0</v>
      </c>
      <c r="AJ42" s="174">
        <v>0</v>
      </c>
      <c r="AK42" s="174">
        <v>0</v>
      </c>
      <c r="AL42" s="174">
        <v>0</v>
      </c>
    </row>
    <row r="43" spans="1:38" ht="15" customHeight="1">
      <c r="A43" s="184" t="s">
        <v>773</v>
      </c>
      <c r="B43" s="184"/>
      <c r="C43" s="184"/>
      <c r="D43" s="184"/>
      <c r="E43" s="184"/>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62">
        <v>0</v>
      </c>
      <c r="AF43" s="162" t="s">
        <v>774</v>
      </c>
      <c r="AG43" s="162">
        <v>0</v>
      </c>
      <c r="AH43" s="162" t="s">
        <v>775</v>
      </c>
      <c r="AI43" s="162">
        <v>0</v>
      </c>
      <c r="AJ43" s="162" t="s">
        <v>776</v>
      </c>
      <c r="AK43" s="162">
        <v>0</v>
      </c>
      <c r="AL43" s="162" t="s">
        <v>777</v>
      </c>
    </row>
    <row r="44" spans="1:38" s="141" customFormat="1" ht="15" customHeight="1">
      <c r="A44" s="142"/>
      <c r="B44" s="188" t="s">
        <v>778</v>
      </c>
      <c r="C44" s="188"/>
      <c r="D44" s="188"/>
      <c r="E44" s="188"/>
      <c r="F44" s="188"/>
      <c r="G44" s="188"/>
      <c r="H44" s="188"/>
      <c r="I44" s="189" t="s">
        <v>779</v>
      </c>
      <c r="J44" s="189"/>
      <c r="K44" s="189"/>
      <c r="L44" s="190" t="s">
        <v>780</v>
      </c>
      <c r="M44" s="190"/>
      <c r="N44" s="190"/>
      <c r="O44" s="190"/>
      <c r="P44" s="190"/>
      <c r="Q44" s="191" t="s">
        <v>781</v>
      </c>
      <c r="R44" s="191"/>
      <c r="S44" s="191"/>
      <c r="T44" s="163" t="s">
        <v>782</v>
      </c>
      <c r="U44" s="163"/>
      <c r="V44" s="163"/>
      <c r="W44" s="163"/>
      <c r="X44" s="163"/>
      <c r="Y44" s="163"/>
      <c r="Z44" s="163"/>
      <c r="AA44" s="163"/>
      <c r="AB44" s="139"/>
      <c r="AC44" s="139"/>
      <c r="AD44" s="139"/>
      <c r="AE44" s="162">
        <v>1</v>
      </c>
      <c r="AF44" s="162" t="s">
        <v>783</v>
      </c>
      <c r="AG44" s="162">
        <v>1</v>
      </c>
      <c r="AH44" s="162" t="s">
        <v>784</v>
      </c>
      <c r="AI44" s="162">
        <v>0</v>
      </c>
      <c r="AJ44" s="162" t="s">
        <v>785</v>
      </c>
      <c r="AK44" s="162">
        <v>0</v>
      </c>
      <c r="AL44" s="162" t="s">
        <v>786</v>
      </c>
    </row>
    <row r="45" spans="1:38" s="141" customFormat="1" ht="15" customHeight="1">
      <c r="A45" s="142"/>
      <c r="B45" s="172"/>
      <c r="C45" s="172"/>
      <c r="D45" s="172"/>
      <c r="E45" s="172"/>
      <c r="F45" s="172"/>
      <c r="G45" s="172"/>
      <c r="H45" s="172"/>
      <c r="I45" s="176"/>
      <c r="J45" s="176"/>
      <c r="K45" s="176"/>
      <c r="L45" s="176"/>
      <c r="M45" s="176"/>
      <c r="N45" s="176"/>
      <c r="O45" s="176"/>
      <c r="P45" s="176"/>
      <c r="Q45" s="177"/>
      <c r="R45" s="177"/>
      <c r="S45" s="177"/>
      <c r="T45" s="164" t="s">
        <v>787</v>
      </c>
      <c r="U45" s="164"/>
      <c r="V45" s="164"/>
      <c r="W45" s="164"/>
      <c r="X45" s="164"/>
      <c r="Y45" s="164"/>
      <c r="Z45" s="164"/>
      <c r="AA45" s="164"/>
      <c r="AB45" s="139"/>
      <c r="AC45" s="139"/>
      <c r="AD45" s="139"/>
      <c r="AE45" s="162"/>
      <c r="AF45" s="162"/>
      <c r="AG45" s="162"/>
      <c r="AH45" s="162"/>
      <c r="AI45" s="162"/>
      <c r="AJ45" s="162"/>
      <c r="AK45" s="162"/>
      <c r="AL45" s="162"/>
    </row>
    <row r="46" spans="1:38" ht="15" customHeight="1">
      <c r="A46" s="184" t="s">
        <v>788</v>
      </c>
      <c r="B46" s="184"/>
      <c r="C46" s="184"/>
      <c r="D46" s="184"/>
      <c r="E46" s="184"/>
      <c r="F46" s="165"/>
      <c r="G46" s="165"/>
      <c r="H46" s="142"/>
      <c r="I46" s="142"/>
      <c r="J46" s="142"/>
      <c r="K46" s="139"/>
      <c r="L46" s="139"/>
      <c r="M46" s="139"/>
      <c r="N46" s="139"/>
      <c r="O46" s="139"/>
      <c r="P46" s="139"/>
      <c r="Q46" s="142"/>
      <c r="R46" s="166"/>
      <c r="S46" s="165"/>
      <c r="T46" s="165"/>
      <c r="U46" s="165"/>
      <c r="V46" s="167"/>
      <c r="W46" s="142"/>
      <c r="X46" s="142"/>
      <c r="Y46" s="142"/>
      <c r="Z46" s="139"/>
      <c r="AA46" s="139"/>
      <c r="AB46" s="139"/>
      <c r="AC46" s="139"/>
      <c r="AD46" s="139"/>
      <c r="AE46" s="162">
        <v>1</v>
      </c>
      <c r="AF46" s="162" t="s">
        <v>789</v>
      </c>
      <c r="AG46" s="162">
        <v>1</v>
      </c>
      <c r="AH46" s="162" t="s">
        <v>790</v>
      </c>
      <c r="AI46" s="162">
        <v>0</v>
      </c>
      <c r="AJ46" s="162" t="s">
        <v>791</v>
      </c>
      <c r="AK46" s="162">
        <v>0</v>
      </c>
      <c r="AL46" s="162" t="s">
        <v>792</v>
      </c>
    </row>
    <row r="47" spans="1:38" s="141" customFormat="1" ht="15" customHeight="1">
      <c r="A47" s="142"/>
      <c r="B47" s="192" t="s">
        <v>793</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62">
        <v>2</v>
      </c>
      <c r="AF47" s="162" t="s">
        <v>794</v>
      </c>
      <c r="AG47" s="162">
        <v>2</v>
      </c>
      <c r="AH47" s="162" t="s">
        <v>795</v>
      </c>
      <c r="AI47" s="162">
        <v>0</v>
      </c>
      <c r="AJ47" s="162" t="s">
        <v>796</v>
      </c>
      <c r="AK47" s="162">
        <v>0</v>
      </c>
      <c r="AL47" s="162" t="s">
        <v>797</v>
      </c>
    </row>
    <row r="48" spans="1:38" ht="15" customHeight="1">
      <c r="A48" s="184" t="s">
        <v>798</v>
      </c>
      <c r="B48" s="184"/>
      <c r="C48" s="184"/>
      <c r="D48" s="184"/>
      <c r="E48" s="184"/>
      <c r="F48" s="142"/>
      <c r="G48" s="142"/>
      <c r="H48" s="142"/>
      <c r="I48" s="142"/>
      <c r="J48" s="142"/>
      <c r="K48" s="139"/>
      <c r="L48" s="139"/>
      <c r="M48" s="139"/>
      <c r="N48" s="139"/>
      <c r="O48" s="139"/>
      <c r="P48" s="139"/>
      <c r="Q48" s="139"/>
      <c r="R48" s="139"/>
      <c r="S48" s="139"/>
      <c r="T48" s="139"/>
      <c r="U48" s="139"/>
      <c r="V48" s="139"/>
      <c r="W48" s="139"/>
      <c r="X48" s="139"/>
      <c r="Y48" s="139"/>
      <c r="Z48" s="139"/>
      <c r="AA48" s="139"/>
      <c r="AB48" s="139"/>
      <c r="AC48" s="139"/>
      <c r="AD48" s="139"/>
      <c r="AE48" s="162">
        <v>2</v>
      </c>
      <c r="AF48" s="162" t="s">
        <v>799</v>
      </c>
      <c r="AG48" s="162">
        <v>2</v>
      </c>
      <c r="AH48" s="162" t="s">
        <v>800</v>
      </c>
      <c r="AI48" s="162">
        <v>0</v>
      </c>
      <c r="AJ48" s="162" t="s">
        <v>801</v>
      </c>
      <c r="AK48" s="162">
        <v>0</v>
      </c>
      <c r="AL48" s="162" t="s">
        <v>802</v>
      </c>
    </row>
    <row r="49" spans="1:38" s="141" customFormat="1" ht="15" customHeight="1">
      <c r="A49" s="142"/>
      <c r="B49" s="168" t="s">
        <v>720</v>
      </c>
      <c r="C49" s="185" t="s">
        <v>803</v>
      </c>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62">
        <v>2</v>
      </c>
      <c r="AF49" s="162" t="s">
        <v>804</v>
      </c>
      <c r="AG49" s="162">
        <v>2</v>
      </c>
      <c r="AH49" s="162" t="s">
        <v>805</v>
      </c>
      <c r="AI49" s="162">
        <v>1</v>
      </c>
      <c r="AJ49" s="162" t="s">
        <v>806</v>
      </c>
      <c r="AK49" s="162">
        <v>0</v>
      </c>
      <c r="AL49" s="162" t="s">
        <v>807</v>
      </c>
    </row>
    <row r="50" spans="1:38" s="141" customFormat="1" ht="15" customHeight="1">
      <c r="A50" s="142"/>
      <c r="B50" s="168" t="s">
        <v>725</v>
      </c>
      <c r="C50" s="169" t="s">
        <v>808</v>
      </c>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2">
        <v>3</v>
      </c>
      <c r="AF50" s="162" t="s">
        <v>809</v>
      </c>
      <c r="AG50" s="162">
        <v>3</v>
      </c>
      <c r="AH50" s="162" t="s">
        <v>810</v>
      </c>
      <c r="AI50" s="162">
        <v>1</v>
      </c>
      <c r="AJ50" s="162" t="s">
        <v>811</v>
      </c>
      <c r="AK50" s="162">
        <v>0</v>
      </c>
      <c r="AL50" s="162" t="s">
        <v>812</v>
      </c>
    </row>
    <row r="51" spans="1:38" s="141" customFormat="1" ht="15" customHeight="1">
      <c r="A51" s="142"/>
      <c r="B51" s="170" t="s">
        <v>813</v>
      </c>
      <c r="C51" s="186" t="s">
        <v>814</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7"/>
      <c r="AE51" s="162"/>
      <c r="AF51" s="162"/>
      <c r="AG51" s="162"/>
      <c r="AH51" s="162"/>
      <c r="AI51" s="162"/>
      <c r="AJ51" s="162"/>
      <c r="AK51" s="162"/>
      <c r="AL51" s="162"/>
    </row>
    <row r="52" spans="1:38" s="141" customFormat="1" ht="15" customHeight="1">
      <c r="A52" s="142"/>
      <c r="B52" s="170" t="s">
        <v>815</v>
      </c>
      <c r="C52" s="182" t="s">
        <v>816</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3"/>
      <c r="AE52" s="162"/>
      <c r="AF52" s="162"/>
      <c r="AG52" s="162"/>
      <c r="AH52" s="162"/>
      <c r="AI52" s="162"/>
      <c r="AJ52" s="162"/>
      <c r="AK52" s="162"/>
      <c r="AL52" s="162"/>
    </row>
    <row r="53" spans="1:38" s="141" customFormat="1" ht="15" customHeight="1">
      <c r="A53" s="142"/>
      <c r="B53" s="170" t="s">
        <v>817</v>
      </c>
      <c r="C53" s="182" t="s">
        <v>818</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3"/>
      <c r="AE53" s="162"/>
      <c r="AF53" s="162"/>
      <c r="AG53" s="162"/>
      <c r="AH53" s="162"/>
      <c r="AI53" s="162"/>
      <c r="AJ53" s="162"/>
      <c r="AK53" s="162"/>
      <c r="AL53" s="162"/>
    </row>
    <row r="54" spans="1:38" s="141" customFormat="1" ht="15" customHeight="1">
      <c r="A54" s="142"/>
      <c r="B54" s="170" t="s">
        <v>819</v>
      </c>
      <c r="C54" s="182" t="s">
        <v>844</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3"/>
      <c r="AE54" s="162"/>
      <c r="AF54" s="162"/>
      <c r="AG54" s="162"/>
      <c r="AH54" s="162"/>
      <c r="AI54" s="162"/>
      <c r="AJ54" s="162"/>
      <c r="AK54" s="162"/>
      <c r="AL54" s="162"/>
    </row>
    <row r="55" spans="1:38" s="141" customFormat="1" ht="15" customHeight="1">
      <c r="A55" s="142"/>
      <c r="B55" s="170" t="s">
        <v>820</v>
      </c>
      <c r="C55" s="182" t="s">
        <v>821</v>
      </c>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E55" s="162"/>
      <c r="AF55" s="162"/>
      <c r="AG55" s="162"/>
      <c r="AH55" s="162"/>
      <c r="AI55" s="162"/>
      <c r="AJ55" s="162"/>
      <c r="AK55" s="162"/>
      <c r="AL55" s="162"/>
    </row>
    <row r="56" spans="1:38" s="141" customFormat="1" ht="15" customHeight="1">
      <c r="A56" s="142"/>
      <c r="B56" s="170" t="s">
        <v>845</v>
      </c>
      <c r="C56" s="182" t="s">
        <v>846</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3"/>
      <c r="AE56" s="162"/>
      <c r="AF56" s="162"/>
      <c r="AG56" s="162"/>
      <c r="AH56" s="162"/>
      <c r="AI56" s="162"/>
      <c r="AJ56" s="162"/>
      <c r="AK56" s="162"/>
      <c r="AL56" s="162"/>
    </row>
    <row r="57" spans="1:38" s="141" customFormat="1" ht="15" customHeight="1">
      <c r="A57" s="142"/>
      <c r="B57" s="170" t="s">
        <v>847</v>
      </c>
      <c r="C57" s="182" t="s">
        <v>822</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3"/>
      <c r="AE57" s="162"/>
      <c r="AF57" s="162"/>
      <c r="AG57" s="162"/>
      <c r="AH57" s="162"/>
      <c r="AI57" s="162"/>
      <c r="AJ57" s="162"/>
      <c r="AK57" s="162"/>
      <c r="AL57" s="162"/>
    </row>
  </sheetData>
  <mergeCells count="205">
    <mergeCell ref="C55:AC55"/>
    <mergeCell ref="C56:AD56"/>
    <mergeCell ref="C57:AD57"/>
    <mergeCell ref="A48:E48"/>
    <mergeCell ref="C49:AD49"/>
    <mergeCell ref="C51:AD51"/>
    <mergeCell ref="C52:AD52"/>
    <mergeCell ref="C53:AD53"/>
    <mergeCell ref="C54:AD54"/>
    <mergeCell ref="B44:H44"/>
    <mergeCell ref="I44:K44"/>
    <mergeCell ref="L44:P44"/>
    <mergeCell ref="Q44:S44"/>
    <mergeCell ref="A46:E46"/>
    <mergeCell ref="B47:AD47"/>
    <mergeCell ref="B42:F42"/>
    <mergeCell ref="G42:J42"/>
    <mergeCell ref="K42:N42"/>
    <mergeCell ref="O42:R42"/>
    <mergeCell ref="S42:W42"/>
    <mergeCell ref="A43:E43"/>
    <mergeCell ref="B40:F40"/>
    <mergeCell ref="G40:J40"/>
    <mergeCell ref="K40:N40"/>
    <mergeCell ref="O40:R40"/>
    <mergeCell ref="S40:W40"/>
    <mergeCell ref="B41:F41"/>
    <mergeCell ref="G41:J41"/>
    <mergeCell ref="K41:N41"/>
    <mergeCell ref="O41:R41"/>
    <mergeCell ref="S41:W41"/>
    <mergeCell ref="A38:E38"/>
    <mergeCell ref="B39:F39"/>
    <mergeCell ref="G39:J39"/>
    <mergeCell ref="K39:N39"/>
    <mergeCell ref="O39:R39"/>
    <mergeCell ref="S39:W39"/>
    <mergeCell ref="B35:C35"/>
    <mergeCell ref="D35:F35"/>
    <mergeCell ref="G35:J35"/>
    <mergeCell ref="K35:AC35"/>
    <mergeCell ref="B36:E36"/>
    <mergeCell ref="F36:N36"/>
    <mergeCell ref="O36:P36"/>
    <mergeCell ref="F32:AC32"/>
    <mergeCell ref="B33:C33"/>
    <mergeCell ref="D33:F33"/>
    <mergeCell ref="G33:AC33"/>
    <mergeCell ref="B34:C34"/>
    <mergeCell ref="D34:F34"/>
    <mergeCell ref="G34:AC34"/>
    <mergeCell ref="A24:E24"/>
    <mergeCell ref="A27:E27"/>
    <mergeCell ref="D28:E28"/>
    <mergeCell ref="A29:E29"/>
    <mergeCell ref="A30:E30"/>
    <mergeCell ref="A32:E32"/>
    <mergeCell ref="S22:T22"/>
    <mergeCell ref="U22:V22"/>
    <mergeCell ref="W22:X22"/>
    <mergeCell ref="Y22:Z22"/>
    <mergeCell ref="AA22:AC22"/>
    <mergeCell ref="B23:F23"/>
    <mergeCell ref="W21:X21"/>
    <mergeCell ref="Y21:Z21"/>
    <mergeCell ref="B22:D22"/>
    <mergeCell ref="E22:F22"/>
    <mergeCell ref="G22:H22"/>
    <mergeCell ref="I22:J22"/>
    <mergeCell ref="K22:L22"/>
    <mergeCell ref="M22:N22"/>
    <mergeCell ref="O22:P22"/>
    <mergeCell ref="Q22:R22"/>
    <mergeCell ref="AA20:AC21"/>
    <mergeCell ref="E21:F21"/>
    <mergeCell ref="G21:H21"/>
    <mergeCell ref="I21:J21"/>
    <mergeCell ref="K21:L21"/>
    <mergeCell ref="M21:N21"/>
    <mergeCell ref="O21:P21"/>
    <mergeCell ref="Q21:R21"/>
    <mergeCell ref="S21:T21"/>
    <mergeCell ref="U21:V21"/>
    <mergeCell ref="O20:P20"/>
    <mergeCell ref="Q20:R20"/>
    <mergeCell ref="S20:T20"/>
    <mergeCell ref="U20:V20"/>
    <mergeCell ref="W20:X20"/>
    <mergeCell ref="Y20:Z20"/>
    <mergeCell ref="U19:V19"/>
    <mergeCell ref="W19:X19"/>
    <mergeCell ref="Y19:Z19"/>
    <mergeCell ref="AA19:AC19"/>
    <mergeCell ref="B20:D21"/>
    <mergeCell ref="E20:F20"/>
    <mergeCell ref="G20:H20"/>
    <mergeCell ref="I20:J20"/>
    <mergeCell ref="K20:L20"/>
    <mergeCell ref="M20:N20"/>
    <mergeCell ref="Y18:Z18"/>
    <mergeCell ref="B19:D19"/>
    <mergeCell ref="E19:F19"/>
    <mergeCell ref="G19:H19"/>
    <mergeCell ref="I19:J19"/>
    <mergeCell ref="K19:L19"/>
    <mergeCell ref="M19:N19"/>
    <mergeCell ref="O19:P19"/>
    <mergeCell ref="Q19:R19"/>
    <mergeCell ref="S19:T19"/>
    <mergeCell ref="E18:F18"/>
    <mergeCell ref="G18:H18"/>
    <mergeCell ref="I18:J18"/>
    <mergeCell ref="K18:L18"/>
    <mergeCell ref="M18:N18"/>
    <mergeCell ref="O18:P18"/>
    <mergeCell ref="Q17:R17"/>
    <mergeCell ref="S17:T17"/>
    <mergeCell ref="U17:V17"/>
    <mergeCell ref="W17:X17"/>
    <mergeCell ref="Y17:Z17"/>
    <mergeCell ref="AA17:AC18"/>
    <mergeCell ref="Q18:R18"/>
    <mergeCell ref="S18:T18"/>
    <mergeCell ref="U18:V18"/>
    <mergeCell ref="W18:X18"/>
    <mergeCell ref="U16:V16"/>
    <mergeCell ref="W16:X16"/>
    <mergeCell ref="Y16:Z16"/>
    <mergeCell ref="B17:D18"/>
    <mergeCell ref="E17:F17"/>
    <mergeCell ref="G17:H17"/>
    <mergeCell ref="I17:J17"/>
    <mergeCell ref="K17:L17"/>
    <mergeCell ref="M17:N17"/>
    <mergeCell ref="O17:P17"/>
    <mergeCell ref="Y15:Z15"/>
    <mergeCell ref="AA15:AC16"/>
    <mergeCell ref="E16:F16"/>
    <mergeCell ref="G16:H16"/>
    <mergeCell ref="I16:J16"/>
    <mergeCell ref="K16:L16"/>
    <mergeCell ref="M16:N16"/>
    <mergeCell ref="O16:P16"/>
    <mergeCell ref="Q16:R16"/>
    <mergeCell ref="S16:T16"/>
    <mergeCell ref="M15:N15"/>
    <mergeCell ref="O15:P15"/>
    <mergeCell ref="Q15:R15"/>
    <mergeCell ref="S15:T15"/>
    <mergeCell ref="U15:V15"/>
    <mergeCell ref="W15:X15"/>
    <mergeCell ref="S14:T14"/>
    <mergeCell ref="U14:V14"/>
    <mergeCell ref="W14:X14"/>
    <mergeCell ref="Y14:Z14"/>
    <mergeCell ref="AA14:AC14"/>
    <mergeCell ref="B15:D16"/>
    <mergeCell ref="E15:F15"/>
    <mergeCell ref="G15:H15"/>
    <mergeCell ref="I15:J15"/>
    <mergeCell ref="K15:L15"/>
    <mergeCell ref="W13:X13"/>
    <mergeCell ref="Y13:Z13"/>
    <mergeCell ref="B14:D14"/>
    <mergeCell ref="E14:F14"/>
    <mergeCell ref="G14:H14"/>
    <mergeCell ref="I14:J14"/>
    <mergeCell ref="K14:L14"/>
    <mergeCell ref="M14:N14"/>
    <mergeCell ref="O14:P14"/>
    <mergeCell ref="Q14:R14"/>
    <mergeCell ref="AA12:AC13"/>
    <mergeCell ref="E13:F13"/>
    <mergeCell ref="G13:H13"/>
    <mergeCell ref="I13:J13"/>
    <mergeCell ref="K13:L13"/>
    <mergeCell ref="M13:N13"/>
    <mergeCell ref="O13:P13"/>
    <mergeCell ref="Q13:R13"/>
    <mergeCell ref="S13:T13"/>
    <mergeCell ref="U13:V13"/>
    <mergeCell ref="O12:P12"/>
    <mergeCell ref="Q12:R12"/>
    <mergeCell ref="S12:T12"/>
    <mergeCell ref="U12:V12"/>
    <mergeCell ref="W12:X12"/>
    <mergeCell ref="Y12:Z12"/>
    <mergeCell ref="B12:D13"/>
    <mergeCell ref="E12:F12"/>
    <mergeCell ref="G12:H12"/>
    <mergeCell ref="I12:J12"/>
    <mergeCell ref="K12:L12"/>
    <mergeCell ref="M12:N12"/>
    <mergeCell ref="A7:E7"/>
    <mergeCell ref="F7:W7"/>
    <mergeCell ref="A8:E8"/>
    <mergeCell ref="B11:D11"/>
    <mergeCell ref="E11:Z11"/>
    <mergeCell ref="AA11:AC11"/>
    <mergeCell ref="A1:AD1"/>
    <mergeCell ref="A2:J2"/>
    <mergeCell ref="A3:E3"/>
    <mergeCell ref="A4:E4"/>
    <mergeCell ref="A5:E5"/>
    <mergeCell ref="A6:E6"/>
  </mergeCells>
  <phoneticPr fontId="4"/>
  <pageMargins left="0.59055118110236227" right="0.19685039370078741"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IJ84"/>
  <sheetViews>
    <sheetView showGridLines="0" view="pageBreakPreview" topLeftCell="A19" zoomScaleNormal="100" zoomScaleSheetLayoutView="100" workbookViewId="0">
      <selection activeCell="AA17" sqref="AA17:AD17"/>
    </sheetView>
  </sheetViews>
  <sheetFormatPr defaultColWidth="9" defaultRowHeight="13.5"/>
  <cols>
    <col min="1" max="10" width="1.875" style="46" customWidth="1"/>
    <col min="11" max="18" width="1.875" style="52" customWidth="1"/>
    <col min="19" max="19" width="1.875" style="46" customWidth="1"/>
    <col min="20" max="27" width="1.875" style="52" customWidth="1"/>
    <col min="28" max="28" width="1.875" style="46" customWidth="1"/>
    <col min="29" max="36" width="1.875" style="52" customWidth="1"/>
    <col min="37" max="37" width="1.875" style="46" customWidth="1"/>
    <col min="38" max="38" width="1.875" style="52" customWidth="1"/>
    <col min="39" max="82" width="1.875" style="43" customWidth="1"/>
    <col min="83" max="84" width="6.25" style="43" customWidth="1"/>
    <col min="85" max="88" width="4.375" style="43" customWidth="1"/>
    <col min="89" max="89" width="12.375" style="33" customWidth="1"/>
    <col min="90" max="90" width="10.25" style="37" customWidth="1"/>
    <col min="91" max="92" width="5" style="37" customWidth="1"/>
    <col min="93" max="94" width="5.875" style="37" customWidth="1"/>
    <col min="95" max="95" width="5.5" style="33" customWidth="1"/>
    <col min="96" max="96" width="18.875" style="33" customWidth="1"/>
    <col min="97" max="97" width="16.875" style="33" customWidth="1"/>
    <col min="98" max="98" width="15.875" style="33" customWidth="1"/>
    <col min="99" max="99" width="12.875" style="33" customWidth="1"/>
    <col min="100" max="100" width="20.875" style="33" customWidth="1"/>
    <col min="101" max="101" width="13.875" style="33" customWidth="1"/>
    <col min="102" max="103" width="5.5" style="33" customWidth="1"/>
    <col min="104" max="104" width="10.75" style="33" customWidth="1"/>
    <col min="105" max="105" width="5.5" style="31" customWidth="1"/>
    <col min="106" max="106" width="3.375" style="30" customWidth="1"/>
    <col min="107" max="107" width="17.125" style="30" customWidth="1"/>
    <col min="108" max="108" width="18.25" style="30" customWidth="1"/>
    <col min="109" max="109" width="7.5" style="30" customWidth="1"/>
    <col min="110" max="110" width="18.25" style="30" customWidth="1"/>
    <col min="111" max="111" width="21.625" style="30" customWidth="1"/>
    <col min="112" max="112" width="18.25" style="30" customWidth="1"/>
    <col min="113" max="113" width="20.5" style="30" customWidth="1"/>
    <col min="114" max="114" width="18.25" style="30" customWidth="1"/>
    <col min="115" max="115" width="26" style="30" customWidth="1"/>
    <col min="116" max="116" width="18.25" style="30" customWidth="1"/>
    <col min="117" max="117" width="7.5" style="30" customWidth="1"/>
    <col min="118" max="118" width="18.25" style="30" customWidth="1"/>
    <col min="119" max="119" width="26" style="30" customWidth="1"/>
    <col min="120" max="120" width="18.25" style="30" customWidth="1"/>
    <col min="121" max="121" width="7.5" style="30" customWidth="1"/>
    <col min="122" max="122" width="18.25" style="30" customWidth="1"/>
    <col min="123" max="124" width="5.5" style="30" customWidth="1"/>
    <col min="125" max="126" width="7.5" style="30" customWidth="1"/>
    <col min="127" max="128" width="6.375" style="30" customWidth="1"/>
    <col min="129" max="129" width="9" style="30" customWidth="1"/>
    <col min="130" max="131" width="6.875" style="33" customWidth="1"/>
    <col min="132" max="140" width="9" style="33" customWidth="1"/>
    <col min="141" max="16384" width="9" style="43"/>
  </cols>
  <sheetData>
    <row r="1" spans="1:131" ht="12" customHeight="1">
      <c r="A1" s="390" t="str">
        <f>①初期設定!M1</f>
        <v>令和4年度美幌町秋季体育祭兼第53回美幌陸上競技記録会開催要項</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2"/>
      <c r="AC1" s="306" t="s">
        <v>254</v>
      </c>
      <c r="AD1" s="306"/>
      <c r="AE1" s="306"/>
      <c r="AF1" s="306"/>
      <c r="AG1" s="306"/>
      <c r="AH1" s="306"/>
      <c r="AI1" s="306"/>
      <c r="AJ1" s="306"/>
      <c r="AK1" s="306"/>
      <c r="AL1" s="306"/>
      <c r="AM1" s="40"/>
      <c r="AN1" s="298" t="s">
        <v>109</v>
      </c>
      <c r="AO1" s="298"/>
      <c r="AP1" s="298"/>
      <c r="AQ1" s="298"/>
      <c r="AR1" s="297" t="str">
        <f>CONCATENATE(①初期設定!B23,①初期設定!C23,①初期設定!D23,①初期設定!E23,①初期設定!F23,①初期設定!G23,①初期設定!H23,①初期設定!I23,①初期設定!J23,①初期設定!K23)</f>
        <v>9月14日（水）17：00</v>
      </c>
      <c r="AS1" s="297"/>
      <c r="AT1" s="297"/>
      <c r="AU1" s="297"/>
      <c r="AV1" s="297"/>
      <c r="AW1" s="297"/>
      <c r="AX1" s="297"/>
      <c r="AY1" s="297"/>
      <c r="AZ1" s="297"/>
      <c r="BA1" s="297"/>
      <c r="BB1" s="297"/>
      <c r="BC1" s="297"/>
      <c r="BD1" s="297"/>
      <c r="BE1" s="297"/>
      <c r="BF1" s="297"/>
      <c r="BG1" s="41"/>
      <c r="BH1" s="292" t="s">
        <v>115</v>
      </c>
      <c r="BI1" s="292"/>
      <c r="BJ1" s="292"/>
      <c r="BK1" s="292"/>
      <c r="BL1" s="292"/>
      <c r="BM1" s="292"/>
      <c r="BN1" s="292"/>
      <c r="BO1" s="292"/>
      <c r="BP1" s="292"/>
      <c r="BQ1" s="292"/>
      <c r="BR1" s="292"/>
      <c r="BS1" s="292"/>
      <c r="BT1" s="292"/>
      <c r="BU1" s="292"/>
      <c r="BV1" s="292"/>
      <c r="BW1" s="292"/>
      <c r="BX1" s="292"/>
      <c r="BY1" s="292"/>
      <c r="BZ1" s="292"/>
      <c r="CA1" s="292"/>
      <c r="CB1" s="292"/>
      <c r="CC1" s="292"/>
      <c r="CD1" s="42"/>
      <c r="CE1" s="42"/>
      <c r="CF1" s="42"/>
      <c r="CG1" s="42"/>
      <c r="CH1" s="42"/>
      <c r="CI1" s="42"/>
      <c r="CJ1" s="42"/>
      <c r="CL1" s="33"/>
      <c r="CM1" s="33"/>
      <c r="CN1" s="33"/>
      <c r="CO1" s="33"/>
      <c r="CP1" s="33"/>
      <c r="DA1" s="30"/>
      <c r="DB1" s="34"/>
      <c r="DC1" s="31"/>
      <c r="DD1" s="31"/>
      <c r="DE1" s="31"/>
      <c r="DF1" s="31"/>
      <c r="DG1" s="31"/>
      <c r="DH1" s="31"/>
      <c r="DI1" s="31"/>
      <c r="DJ1" s="31"/>
      <c r="DK1" s="31"/>
      <c r="DL1" s="31"/>
      <c r="DM1" s="31"/>
      <c r="DN1" s="31"/>
      <c r="DO1" s="31"/>
      <c r="DP1" s="31"/>
      <c r="DQ1" s="31"/>
      <c r="DR1" s="31"/>
      <c r="DU1" s="34"/>
      <c r="DV1" s="34"/>
      <c r="DW1" s="34"/>
      <c r="DX1" s="34"/>
    </row>
    <row r="2" spans="1:131" ht="12" customHeight="1">
      <c r="A2" s="390"/>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2"/>
      <c r="AC2" s="306"/>
      <c r="AD2" s="306"/>
      <c r="AE2" s="306"/>
      <c r="AF2" s="306"/>
      <c r="AG2" s="306"/>
      <c r="AH2" s="306"/>
      <c r="AI2" s="306"/>
      <c r="AJ2" s="306"/>
      <c r="AK2" s="306"/>
      <c r="AL2" s="306"/>
      <c r="AM2" s="45"/>
      <c r="AN2" s="298"/>
      <c r="AO2" s="298"/>
      <c r="AP2" s="298"/>
      <c r="AQ2" s="298"/>
      <c r="AR2" s="297"/>
      <c r="AS2" s="297"/>
      <c r="AT2" s="297"/>
      <c r="AU2" s="297"/>
      <c r="AV2" s="297"/>
      <c r="AW2" s="297"/>
      <c r="AX2" s="297"/>
      <c r="AY2" s="297"/>
      <c r="AZ2" s="297"/>
      <c r="BA2" s="297"/>
      <c r="BB2" s="297"/>
      <c r="BC2" s="297"/>
      <c r="BD2" s="297"/>
      <c r="BE2" s="297"/>
      <c r="BF2" s="297"/>
      <c r="BG2" s="41"/>
      <c r="BH2" s="307" t="s">
        <v>67</v>
      </c>
      <c r="BI2" s="307"/>
      <c r="BJ2" s="307"/>
      <c r="BK2" s="307"/>
      <c r="BL2" s="179"/>
      <c r="BM2" s="123" t="s">
        <v>117</v>
      </c>
      <c r="BN2" s="180"/>
      <c r="BO2" s="180"/>
      <c r="BP2" s="123" t="s">
        <v>118</v>
      </c>
      <c r="BQ2" s="180"/>
      <c r="BR2" s="181"/>
      <c r="BS2" s="308" t="s">
        <v>854</v>
      </c>
      <c r="BT2" s="308"/>
      <c r="BU2" s="308"/>
      <c r="BV2" s="308"/>
      <c r="BW2" s="124"/>
      <c r="BX2" s="125" t="s">
        <v>117</v>
      </c>
      <c r="BY2" s="126"/>
      <c r="BZ2" s="126"/>
      <c r="CA2" s="125" t="s">
        <v>118</v>
      </c>
      <c r="CB2" s="126"/>
      <c r="CC2" s="127"/>
      <c r="CD2" s="42"/>
      <c r="CE2" s="42"/>
      <c r="CF2" s="42"/>
      <c r="CG2" s="42"/>
      <c r="CH2" s="42"/>
      <c r="CI2" s="42"/>
      <c r="CJ2" s="42"/>
      <c r="CL2" s="33"/>
      <c r="CM2" s="33"/>
      <c r="CN2" s="33"/>
      <c r="CO2" s="33"/>
      <c r="CP2" s="33"/>
      <c r="DA2" s="30"/>
      <c r="DB2" s="34"/>
      <c r="DC2" s="31"/>
      <c r="DD2" s="31"/>
      <c r="DE2" s="31"/>
      <c r="DF2" s="31"/>
      <c r="DG2" s="31"/>
      <c r="DH2" s="31"/>
      <c r="DI2" s="31"/>
      <c r="DJ2" s="31"/>
      <c r="DK2" s="31"/>
      <c r="DL2" s="31"/>
      <c r="DM2" s="31"/>
      <c r="DN2" s="31"/>
      <c r="DO2" s="31"/>
      <c r="DP2" s="31"/>
      <c r="DQ2" s="31"/>
      <c r="DR2" s="31"/>
      <c r="DU2" s="34"/>
      <c r="DV2" s="34"/>
      <c r="DW2" s="34"/>
      <c r="DX2" s="34"/>
    </row>
    <row r="3" spans="1:131" ht="12" customHeight="1">
      <c r="A3" s="45"/>
      <c r="B3" s="45"/>
      <c r="C3" s="45"/>
      <c r="D3" s="45"/>
      <c r="E3" s="45"/>
      <c r="F3" s="45"/>
      <c r="G3" s="45"/>
      <c r="H3" s="45"/>
      <c r="I3" s="45"/>
      <c r="J3" s="45"/>
      <c r="K3" s="45"/>
      <c r="L3" s="45"/>
      <c r="M3" s="45"/>
      <c r="N3" s="45"/>
      <c r="O3" s="40"/>
      <c r="P3" s="40"/>
      <c r="Q3" s="40"/>
      <c r="R3" s="40"/>
      <c r="S3" s="40"/>
      <c r="T3" s="40"/>
      <c r="U3" s="40"/>
      <c r="V3" s="45"/>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1"/>
      <c r="BH3" s="307" t="s">
        <v>68</v>
      </c>
      <c r="BI3" s="307"/>
      <c r="BJ3" s="307"/>
      <c r="BK3" s="307"/>
      <c r="BL3" s="179"/>
      <c r="BM3" s="123" t="s">
        <v>117</v>
      </c>
      <c r="BN3" s="180"/>
      <c r="BO3" s="180"/>
      <c r="BP3" s="123" t="s">
        <v>118</v>
      </c>
      <c r="BQ3" s="180"/>
      <c r="BR3" s="181"/>
      <c r="BS3" s="308" t="s">
        <v>855</v>
      </c>
      <c r="BT3" s="308"/>
      <c r="BU3" s="308"/>
      <c r="BV3" s="308"/>
      <c r="BW3" s="124"/>
      <c r="BX3" s="125" t="s">
        <v>117</v>
      </c>
      <c r="BY3" s="126"/>
      <c r="BZ3" s="126"/>
      <c r="CA3" s="125" t="s">
        <v>118</v>
      </c>
      <c r="CB3" s="126"/>
      <c r="CC3" s="127"/>
      <c r="CD3" s="42"/>
      <c r="CE3" s="42"/>
      <c r="CF3" s="42"/>
      <c r="CG3" s="42"/>
      <c r="CH3" s="42"/>
      <c r="CI3" s="42"/>
      <c r="CJ3" s="42"/>
      <c r="CL3" s="33"/>
      <c r="CM3" s="33"/>
      <c r="CN3" s="33"/>
      <c r="CO3" s="33"/>
      <c r="CP3" s="33"/>
      <c r="DA3" s="30"/>
      <c r="DB3" s="34"/>
      <c r="DC3" s="31"/>
      <c r="DD3" s="31"/>
      <c r="DE3" s="31"/>
      <c r="DF3" s="31"/>
      <c r="DG3" s="31"/>
      <c r="DH3" s="31"/>
      <c r="DI3" s="31"/>
      <c r="DJ3" s="31"/>
      <c r="DK3" s="31"/>
      <c r="DL3" s="31"/>
      <c r="DM3" s="31"/>
      <c r="DN3" s="31"/>
      <c r="DO3" s="31"/>
      <c r="DP3" s="31"/>
      <c r="DQ3" s="31"/>
      <c r="DR3" s="31"/>
      <c r="DU3" s="34"/>
      <c r="DV3" s="34"/>
      <c r="DW3" s="34"/>
      <c r="DX3" s="34"/>
    </row>
    <row r="4" spans="1:131" ht="12" customHeight="1">
      <c r="A4" s="292" t="s">
        <v>255</v>
      </c>
      <c r="B4" s="292"/>
      <c r="C4" s="292"/>
      <c r="D4" s="292"/>
      <c r="E4" s="293"/>
      <c r="F4" s="293"/>
      <c r="G4" s="293"/>
      <c r="H4" s="292" t="s">
        <v>132</v>
      </c>
      <c r="I4" s="292"/>
      <c r="J4" s="292"/>
      <c r="K4" s="292"/>
      <c r="L4" s="309"/>
      <c r="M4" s="309"/>
      <c r="N4" s="309"/>
      <c r="O4" s="309"/>
      <c r="P4" s="309"/>
      <c r="Q4" s="309"/>
      <c r="R4" s="309"/>
      <c r="S4" s="309"/>
      <c r="T4" s="309"/>
      <c r="U4" s="309"/>
      <c r="V4" s="309"/>
      <c r="W4" s="40"/>
      <c r="X4" s="292" t="s">
        <v>133</v>
      </c>
      <c r="Y4" s="292"/>
      <c r="Z4" s="292"/>
      <c r="AA4" s="292"/>
      <c r="AB4" s="292" t="s">
        <v>0</v>
      </c>
      <c r="AC4" s="292"/>
      <c r="AD4" s="292"/>
      <c r="AE4" s="292" t="s">
        <v>129</v>
      </c>
      <c r="AF4" s="292"/>
      <c r="AG4" s="292"/>
      <c r="AH4" s="292"/>
      <c r="AI4" s="292" t="s">
        <v>130</v>
      </c>
      <c r="AJ4" s="292"/>
      <c r="AK4" s="292"/>
      <c r="AL4" s="292"/>
      <c r="AM4" s="40"/>
      <c r="AN4" s="292" t="s">
        <v>112</v>
      </c>
      <c r="AO4" s="292"/>
      <c r="AP4" s="292"/>
      <c r="AQ4" s="292"/>
      <c r="AR4" s="292"/>
      <c r="AS4" s="292"/>
      <c r="AT4" s="304"/>
      <c r="AU4" s="295" t="s">
        <v>113</v>
      </c>
      <c r="AV4" s="292"/>
      <c r="AW4" s="292"/>
      <c r="AX4" s="292"/>
      <c r="AY4" s="292"/>
      <c r="AZ4" s="296"/>
      <c r="BA4" s="294" t="s">
        <v>114</v>
      </c>
      <c r="BB4" s="292"/>
      <c r="BC4" s="292"/>
      <c r="BD4" s="292"/>
      <c r="BE4" s="292"/>
      <c r="BF4" s="292"/>
      <c r="BG4" s="41"/>
      <c r="BH4" s="307" t="s">
        <v>69</v>
      </c>
      <c r="BI4" s="307"/>
      <c r="BJ4" s="307"/>
      <c r="BK4" s="307"/>
      <c r="BL4" s="179"/>
      <c r="BM4" s="123" t="s">
        <v>117</v>
      </c>
      <c r="BN4" s="180"/>
      <c r="BO4" s="180"/>
      <c r="BP4" s="123" t="s">
        <v>118</v>
      </c>
      <c r="BQ4" s="180"/>
      <c r="BR4" s="181"/>
      <c r="BS4" s="308" t="s">
        <v>856</v>
      </c>
      <c r="BT4" s="308"/>
      <c r="BU4" s="308"/>
      <c r="BV4" s="308"/>
      <c r="BW4" s="124"/>
      <c r="BX4" s="125" t="s">
        <v>117</v>
      </c>
      <c r="BY4" s="126"/>
      <c r="BZ4" s="126"/>
      <c r="CA4" s="125" t="s">
        <v>118</v>
      </c>
      <c r="CB4" s="126"/>
      <c r="CC4" s="127"/>
      <c r="CD4" s="41"/>
      <c r="CO4" s="33"/>
      <c r="CP4" s="33"/>
      <c r="DA4" s="30"/>
      <c r="DB4" s="36"/>
      <c r="DC4" s="36"/>
      <c r="DD4" s="36"/>
      <c r="DE4" s="36"/>
      <c r="DF4" s="36"/>
      <c r="DG4" s="36"/>
      <c r="DH4" s="36"/>
      <c r="DI4" s="36"/>
      <c r="DJ4" s="36"/>
      <c r="DK4" s="36"/>
      <c r="DL4" s="36"/>
      <c r="DM4" s="36"/>
      <c r="DN4" s="36"/>
      <c r="DO4" s="36"/>
      <c r="DP4" s="36"/>
      <c r="DQ4" s="36"/>
      <c r="DR4" s="36"/>
      <c r="DS4" s="31"/>
      <c r="DT4" s="31"/>
      <c r="DU4" s="31"/>
      <c r="DV4" s="31"/>
      <c r="DW4" s="31"/>
      <c r="DX4" s="31"/>
    </row>
    <row r="5" spans="1:131" ht="12" customHeight="1">
      <c r="A5" s="292"/>
      <c r="B5" s="292"/>
      <c r="C5" s="292"/>
      <c r="D5" s="292"/>
      <c r="E5" s="293"/>
      <c r="F5" s="293"/>
      <c r="G5" s="293"/>
      <c r="H5" s="292"/>
      <c r="I5" s="292"/>
      <c r="J5" s="292"/>
      <c r="K5" s="292"/>
      <c r="L5" s="309"/>
      <c r="M5" s="309"/>
      <c r="N5" s="309"/>
      <c r="O5" s="309"/>
      <c r="P5" s="309"/>
      <c r="Q5" s="309"/>
      <c r="R5" s="309"/>
      <c r="S5" s="309"/>
      <c r="T5" s="309"/>
      <c r="U5" s="309"/>
      <c r="V5" s="309"/>
      <c r="W5" s="40"/>
      <c r="X5" s="292"/>
      <c r="Y5" s="292"/>
      <c r="Z5" s="292"/>
      <c r="AA5" s="292"/>
      <c r="AB5" s="292"/>
      <c r="AC5" s="292"/>
      <c r="AD5" s="292"/>
      <c r="AE5" s="292"/>
      <c r="AF5" s="292"/>
      <c r="AG5" s="292"/>
      <c r="AH5" s="292"/>
      <c r="AI5" s="292"/>
      <c r="AJ5" s="292"/>
      <c r="AK5" s="292"/>
      <c r="AL5" s="292"/>
      <c r="AM5" s="40"/>
      <c r="AN5" s="301"/>
      <c r="AO5" s="301"/>
      <c r="AP5" s="301"/>
      <c r="AQ5" s="301"/>
      <c r="AR5" s="301"/>
      <c r="AS5" s="301"/>
      <c r="AT5" s="303"/>
      <c r="AU5" s="300"/>
      <c r="AV5" s="301"/>
      <c r="AW5" s="301"/>
      <c r="AX5" s="301"/>
      <c r="AY5" s="301"/>
      <c r="AZ5" s="302"/>
      <c r="BA5" s="305"/>
      <c r="BB5" s="301"/>
      <c r="BC5" s="301"/>
      <c r="BD5" s="301"/>
      <c r="BE5" s="301"/>
      <c r="BF5" s="301"/>
      <c r="BG5" s="40"/>
      <c r="BH5" s="307" t="s">
        <v>245</v>
      </c>
      <c r="BI5" s="307"/>
      <c r="BJ5" s="307"/>
      <c r="BK5" s="307"/>
      <c r="BL5" s="179"/>
      <c r="BM5" s="123" t="s">
        <v>117</v>
      </c>
      <c r="BN5" s="180"/>
      <c r="BO5" s="180"/>
      <c r="BP5" s="123" t="s">
        <v>118</v>
      </c>
      <c r="BQ5" s="180"/>
      <c r="BR5" s="181"/>
      <c r="BS5" s="308" t="s">
        <v>857</v>
      </c>
      <c r="BT5" s="308"/>
      <c r="BU5" s="308"/>
      <c r="BV5" s="308"/>
      <c r="BW5" s="124"/>
      <c r="BX5" s="125" t="s">
        <v>117</v>
      </c>
      <c r="BY5" s="126"/>
      <c r="BZ5" s="126"/>
      <c r="CA5" s="125" t="s">
        <v>118</v>
      </c>
      <c r="CB5" s="126"/>
      <c r="CC5" s="127"/>
      <c r="CD5" s="41"/>
      <c r="CO5" s="33"/>
      <c r="CP5" s="33"/>
      <c r="DA5" s="30"/>
      <c r="DB5" s="36"/>
      <c r="DC5" s="36"/>
      <c r="DD5" s="36"/>
      <c r="DE5" s="36"/>
      <c r="DF5" s="36"/>
      <c r="DG5" s="36"/>
      <c r="DH5" s="36"/>
      <c r="DI5" s="36"/>
      <c r="DJ5" s="36"/>
      <c r="DK5" s="36"/>
      <c r="DL5" s="36"/>
      <c r="DM5" s="36"/>
      <c r="DN5" s="36"/>
      <c r="DO5" s="36"/>
      <c r="DP5" s="36"/>
      <c r="DQ5" s="36"/>
      <c r="DR5" s="36"/>
      <c r="DS5" s="31"/>
      <c r="DT5" s="31"/>
      <c r="DU5" s="31"/>
      <c r="DV5" s="31"/>
      <c r="DW5" s="31"/>
      <c r="DX5" s="31"/>
    </row>
    <row r="6" spans="1:131" ht="12" customHeight="1">
      <c r="A6" s="292" t="s">
        <v>111</v>
      </c>
      <c r="B6" s="292"/>
      <c r="C6" s="292"/>
      <c r="D6" s="292"/>
      <c r="E6" s="293"/>
      <c r="F6" s="293"/>
      <c r="G6" s="293"/>
      <c r="H6" s="293"/>
      <c r="I6" s="293"/>
      <c r="J6" s="293"/>
      <c r="K6" s="293"/>
      <c r="L6" s="293"/>
      <c r="M6" s="293"/>
      <c r="N6" s="292" t="s">
        <v>9</v>
      </c>
      <c r="O6" s="292"/>
      <c r="P6" s="292"/>
      <c r="Q6" s="292"/>
      <c r="R6" s="292"/>
      <c r="S6" s="292"/>
      <c r="T6" s="292"/>
      <c r="U6" s="292"/>
      <c r="V6" s="292"/>
      <c r="W6" s="40"/>
      <c r="X6" s="292" t="s">
        <v>127</v>
      </c>
      <c r="Y6" s="292"/>
      <c r="Z6" s="292"/>
      <c r="AA6" s="292"/>
      <c r="AB6" s="307">
        <f>COUNTIF($CK$14:$CK$53,1)</f>
        <v>0</v>
      </c>
      <c r="AC6" s="307"/>
      <c r="AD6" s="307"/>
      <c r="AE6" s="299" t="e">
        <f>VLOOKUP($E$4&amp;X6,①初期設定!$B$29:$G$47,4,FALSE)</f>
        <v>#N/A</v>
      </c>
      <c r="AF6" s="299"/>
      <c r="AG6" s="299"/>
      <c r="AH6" s="299"/>
      <c r="AI6" s="299" t="e">
        <f>AB6*AE6</f>
        <v>#N/A</v>
      </c>
      <c r="AJ6" s="299"/>
      <c r="AK6" s="299"/>
      <c r="AL6" s="299"/>
      <c r="AM6" s="40"/>
      <c r="AN6" s="301"/>
      <c r="AO6" s="301"/>
      <c r="AP6" s="301"/>
      <c r="AQ6" s="301"/>
      <c r="AR6" s="301"/>
      <c r="AS6" s="301"/>
      <c r="AT6" s="303"/>
      <c r="AU6" s="300"/>
      <c r="AV6" s="301"/>
      <c r="AW6" s="301"/>
      <c r="AX6" s="301"/>
      <c r="AY6" s="301"/>
      <c r="AZ6" s="302"/>
      <c r="BA6" s="305"/>
      <c r="BB6" s="301"/>
      <c r="BC6" s="301"/>
      <c r="BD6" s="301"/>
      <c r="BE6" s="301"/>
      <c r="BF6" s="301"/>
      <c r="BG6" s="40"/>
      <c r="BH6" s="307" t="s">
        <v>246</v>
      </c>
      <c r="BI6" s="307"/>
      <c r="BJ6" s="307"/>
      <c r="BK6" s="307"/>
      <c r="BL6" s="179"/>
      <c r="BM6" s="123" t="s">
        <v>117</v>
      </c>
      <c r="BN6" s="180"/>
      <c r="BO6" s="180"/>
      <c r="BP6" s="123" t="s">
        <v>118</v>
      </c>
      <c r="BQ6" s="180"/>
      <c r="BR6" s="181"/>
      <c r="BS6" s="308" t="s">
        <v>252</v>
      </c>
      <c r="BT6" s="308"/>
      <c r="BU6" s="308"/>
      <c r="BV6" s="308"/>
      <c r="BW6" s="124"/>
      <c r="BX6" s="125" t="s">
        <v>117</v>
      </c>
      <c r="BY6" s="126"/>
      <c r="BZ6" s="126"/>
      <c r="CA6" s="125" t="s">
        <v>118</v>
      </c>
      <c r="CB6" s="126"/>
      <c r="CC6" s="127"/>
      <c r="CD6" s="44"/>
      <c r="CE6" s="44"/>
      <c r="CF6" s="44"/>
      <c r="CG6" s="44"/>
      <c r="CH6" s="44"/>
      <c r="CI6" s="44"/>
      <c r="CJ6" s="44"/>
      <c r="CL6" s="33"/>
      <c r="CM6" s="33"/>
      <c r="CN6" s="33"/>
      <c r="CO6" s="33"/>
      <c r="CP6" s="33"/>
      <c r="DA6" s="30"/>
      <c r="DB6" s="36"/>
      <c r="DC6" s="36"/>
      <c r="DD6" s="36"/>
      <c r="DE6" s="36"/>
      <c r="DF6" s="36"/>
      <c r="DG6" s="36"/>
      <c r="DH6" s="36"/>
      <c r="DI6" s="36"/>
      <c r="DJ6" s="36"/>
      <c r="DK6" s="36"/>
      <c r="DL6" s="36"/>
      <c r="DM6" s="36"/>
      <c r="DN6" s="36"/>
      <c r="DO6" s="36"/>
      <c r="DP6" s="36"/>
      <c r="DQ6" s="36"/>
      <c r="DR6" s="36"/>
      <c r="DS6" s="31"/>
      <c r="DT6" s="31"/>
      <c r="DU6" s="31"/>
      <c r="DV6" s="31"/>
      <c r="DW6" s="31"/>
      <c r="DX6" s="31"/>
    </row>
    <row r="7" spans="1:131" ht="12" customHeight="1">
      <c r="A7" s="292"/>
      <c r="B7" s="292"/>
      <c r="C7" s="292"/>
      <c r="D7" s="292"/>
      <c r="E7" s="293"/>
      <c r="F7" s="293"/>
      <c r="G7" s="293"/>
      <c r="H7" s="293"/>
      <c r="I7" s="293"/>
      <c r="J7" s="293"/>
      <c r="K7" s="293"/>
      <c r="L7" s="293"/>
      <c r="M7" s="293"/>
      <c r="N7" s="292"/>
      <c r="O7" s="292"/>
      <c r="P7" s="292"/>
      <c r="Q7" s="292"/>
      <c r="R7" s="292"/>
      <c r="S7" s="292"/>
      <c r="T7" s="292"/>
      <c r="U7" s="292"/>
      <c r="V7" s="292"/>
      <c r="W7" s="40"/>
      <c r="X7" s="292" t="s">
        <v>128</v>
      </c>
      <c r="Y7" s="292"/>
      <c r="Z7" s="292"/>
      <c r="AA7" s="292"/>
      <c r="AB7" s="307">
        <f>COUNTIF($CK$14:$CK$53,2)</f>
        <v>0</v>
      </c>
      <c r="AC7" s="307"/>
      <c r="AD7" s="307"/>
      <c r="AE7" s="299" t="e">
        <f>VLOOKUP($E$4&amp;X7,①初期設定!$B$29:$G$47,4,FALSE)</f>
        <v>#N/A</v>
      </c>
      <c r="AF7" s="299"/>
      <c r="AG7" s="299"/>
      <c r="AH7" s="299"/>
      <c r="AI7" s="299" t="e">
        <f t="shared" ref="AI7:AI9" si="0">AB7*AE7</f>
        <v>#N/A</v>
      </c>
      <c r="AJ7" s="299"/>
      <c r="AK7" s="299"/>
      <c r="AL7" s="299"/>
      <c r="AM7" s="40"/>
      <c r="AN7" s="292" t="s">
        <v>137</v>
      </c>
      <c r="AO7" s="292"/>
      <c r="AP7" s="292"/>
      <c r="AQ7" s="292"/>
      <c r="AR7" s="292"/>
      <c r="AS7" s="292"/>
      <c r="AT7" s="292"/>
      <c r="AU7" s="292"/>
      <c r="AV7" s="292"/>
      <c r="AW7" s="292"/>
      <c r="AX7" s="292"/>
      <c r="AY7" s="292"/>
      <c r="AZ7" s="292"/>
      <c r="BA7" s="292"/>
      <c r="BB7" s="292"/>
      <c r="BC7" s="292"/>
      <c r="BD7" s="292"/>
      <c r="BE7" s="292"/>
      <c r="BF7" s="292"/>
      <c r="BG7" s="40"/>
      <c r="BH7" s="307" t="s">
        <v>247</v>
      </c>
      <c r="BI7" s="307"/>
      <c r="BJ7" s="307"/>
      <c r="BK7" s="307"/>
      <c r="BL7" s="179"/>
      <c r="BM7" s="123" t="s">
        <v>117</v>
      </c>
      <c r="BN7" s="180"/>
      <c r="BO7" s="180"/>
      <c r="BP7" s="123" t="s">
        <v>118</v>
      </c>
      <c r="BQ7" s="180"/>
      <c r="BR7" s="181"/>
      <c r="BS7" s="308" t="s">
        <v>253</v>
      </c>
      <c r="BT7" s="308"/>
      <c r="BU7" s="308"/>
      <c r="BV7" s="308"/>
      <c r="BW7" s="124"/>
      <c r="BX7" s="125" t="s">
        <v>117</v>
      </c>
      <c r="BY7" s="126"/>
      <c r="BZ7" s="126"/>
      <c r="CA7" s="125" t="s">
        <v>118</v>
      </c>
      <c r="CB7" s="126"/>
      <c r="CC7" s="127"/>
      <c r="CL7" s="33"/>
      <c r="CM7" s="33"/>
      <c r="CN7" s="33"/>
      <c r="CO7" s="33"/>
      <c r="CP7" s="33"/>
      <c r="DA7" s="30"/>
      <c r="DB7" s="33"/>
      <c r="DC7" s="33"/>
      <c r="DD7" s="33"/>
      <c r="DE7" s="33"/>
      <c r="DF7" s="33"/>
      <c r="DG7" s="33"/>
      <c r="DH7" s="33"/>
      <c r="DI7" s="33"/>
      <c r="DJ7" s="33"/>
      <c r="DK7" s="33"/>
      <c r="DL7" s="33"/>
      <c r="DM7" s="33"/>
      <c r="DN7" s="33"/>
      <c r="DO7" s="33"/>
      <c r="DP7" s="33"/>
      <c r="DQ7" s="33"/>
      <c r="DR7" s="33"/>
      <c r="DU7" s="31"/>
      <c r="DV7" s="31"/>
      <c r="DW7" s="31"/>
      <c r="DX7" s="31"/>
    </row>
    <row r="8" spans="1:131" ht="12" customHeight="1">
      <c r="A8" s="292" t="s">
        <v>256</v>
      </c>
      <c r="B8" s="292"/>
      <c r="C8" s="292"/>
      <c r="D8" s="292"/>
      <c r="E8" s="293"/>
      <c r="F8" s="293"/>
      <c r="G8" s="293"/>
      <c r="H8" s="293"/>
      <c r="I8" s="293"/>
      <c r="J8" s="293"/>
      <c r="K8" s="293"/>
      <c r="L8" s="293"/>
      <c r="M8" s="293"/>
      <c r="N8" s="293"/>
      <c r="O8" s="293"/>
      <c r="P8" s="293"/>
      <c r="Q8" s="293"/>
      <c r="R8" s="293"/>
      <c r="S8" s="293"/>
      <c r="T8" s="293"/>
      <c r="U8" s="293"/>
      <c r="V8" s="293"/>
      <c r="W8" s="40"/>
      <c r="X8" s="292" t="s">
        <v>201</v>
      </c>
      <c r="Y8" s="292"/>
      <c r="Z8" s="292"/>
      <c r="AA8" s="292"/>
      <c r="AB8" s="307">
        <f>COUNTIF($CK$14:$CK$53,3)</f>
        <v>0</v>
      </c>
      <c r="AC8" s="307"/>
      <c r="AD8" s="307"/>
      <c r="AE8" s="299" t="e">
        <f>VLOOKUP($E$4&amp;X8,①初期設定!$B$29:$G$47,4,FALSE)</f>
        <v>#N/A</v>
      </c>
      <c r="AF8" s="299"/>
      <c r="AG8" s="299"/>
      <c r="AH8" s="299"/>
      <c r="AI8" s="299" t="e">
        <f t="shared" si="0"/>
        <v>#N/A</v>
      </c>
      <c r="AJ8" s="299"/>
      <c r="AK8" s="299"/>
      <c r="AL8" s="299"/>
      <c r="AM8" s="40"/>
      <c r="AN8" s="301"/>
      <c r="AO8" s="301"/>
      <c r="AP8" s="301"/>
      <c r="AQ8" s="301"/>
      <c r="AR8" s="301"/>
      <c r="AS8" s="301"/>
      <c r="AT8" s="301"/>
      <c r="AU8" s="301"/>
      <c r="AV8" s="301"/>
      <c r="AW8" s="301"/>
      <c r="AX8" s="301"/>
      <c r="AY8" s="301"/>
      <c r="AZ8" s="301"/>
      <c r="BA8" s="301"/>
      <c r="BB8" s="301"/>
      <c r="BC8" s="301"/>
      <c r="BD8" s="301"/>
      <c r="BE8" s="301"/>
      <c r="BF8" s="301"/>
      <c r="BG8" s="40"/>
      <c r="BH8" s="307" t="s">
        <v>850</v>
      </c>
      <c r="BI8" s="307"/>
      <c r="BJ8" s="307"/>
      <c r="BK8" s="307"/>
      <c r="BL8" s="179"/>
      <c r="BM8" s="123" t="s">
        <v>117</v>
      </c>
      <c r="BN8" s="180"/>
      <c r="BO8" s="180"/>
      <c r="BP8" s="123" t="s">
        <v>118</v>
      </c>
      <c r="BQ8" s="180"/>
      <c r="BR8" s="181"/>
      <c r="BS8" s="308" t="s">
        <v>858</v>
      </c>
      <c r="BT8" s="308"/>
      <c r="BU8" s="308"/>
      <c r="BV8" s="308"/>
      <c r="BW8" s="124"/>
      <c r="BX8" s="125" t="s">
        <v>117</v>
      </c>
      <c r="BY8" s="126"/>
      <c r="BZ8" s="126"/>
      <c r="CA8" s="125" t="s">
        <v>118</v>
      </c>
      <c r="CB8" s="126"/>
      <c r="CC8" s="127"/>
      <c r="CL8" s="33"/>
      <c r="CM8" s="33"/>
      <c r="CN8" s="33"/>
      <c r="CO8" s="33"/>
      <c r="CP8" s="33"/>
      <c r="DA8" s="30"/>
      <c r="DB8" s="33"/>
      <c r="DC8" s="33"/>
      <c r="DD8" s="33"/>
      <c r="DE8" s="33"/>
      <c r="DF8" s="33"/>
      <c r="DG8" s="33"/>
      <c r="DH8" s="33"/>
      <c r="DI8" s="33"/>
      <c r="DJ8" s="33"/>
      <c r="DK8" s="33"/>
      <c r="DL8" s="33"/>
      <c r="DM8" s="33"/>
      <c r="DN8" s="33"/>
      <c r="DO8" s="33"/>
      <c r="DP8" s="33"/>
      <c r="DQ8" s="33"/>
      <c r="DR8" s="33"/>
      <c r="DU8" s="31"/>
      <c r="DV8" s="31"/>
      <c r="DW8" s="31"/>
      <c r="DX8" s="31"/>
    </row>
    <row r="9" spans="1:131" ht="12" customHeight="1">
      <c r="A9" s="292"/>
      <c r="B9" s="292"/>
      <c r="C9" s="292"/>
      <c r="D9" s="292"/>
      <c r="E9" s="293"/>
      <c r="F9" s="293"/>
      <c r="G9" s="293"/>
      <c r="H9" s="293"/>
      <c r="I9" s="293"/>
      <c r="J9" s="293"/>
      <c r="K9" s="293"/>
      <c r="L9" s="293"/>
      <c r="M9" s="293"/>
      <c r="N9" s="293"/>
      <c r="O9" s="293"/>
      <c r="P9" s="293"/>
      <c r="Q9" s="293"/>
      <c r="R9" s="293"/>
      <c r="S9" s="293"/>
      <c r="T9" s="293"/>
      <c r="U9" s="293"/>
      <c r="V9" s="293"/>
      <c r="W9" s="40"/>
      <c r="X9" s="292" t="s">
        <v>82</v>
      </c>
      <c r="Y9" s="292"/>
      <c r="Z9" s="292"/>
      <c r="AA9" s="292"/>
      <c r="AB9" s="307">
        <f>SUMPRODUCT(1/COUNTIF($CE$14:$CE$53,$CE$14:$CE$53))-1+SUMPRODUCT(1/COUNTIF($CF$14:$CF$53,$CF$14:$CF$53))-1</f>
        <v>0</v>
      </c>
      <c r="AC9" s="307"/>
      <c r="AD9" s="307"/>
      <c r="AE9" s="299">
        <f>IF(ISERROR(VLOOKUP($E$4&amp;X9,①初期設定!$B$29:$G$47,4,FALSE)),0,VLOOKUP($E$4&amp;X9,①初期設定!$B$29:$G$47,4,FALSE))</f>
        <v>0</v>
      </c>
      <c r="AF9" s="299"/>
      <c r="AG9" s="299"/>
      <c r="AH9" s="299"/>
      <c r="AI9" s="299">
        <f t="shared" si="0"/>
        <v>0</v>
      </c>
      <c r="AJ9" s="299"/>
      <c r="AK9" s="299"/>
      <c r="AL9" s="299"/>
      <c r="AM9" s="40"/>
      <c r="AN9" s="301"/>
      <c r="AO9" s="301"/>
      <c r="AP9" s="301"/>
      <c r="AQ9" s="301"/>
      <c r="AR9" s="301"/>
      <c r="AS9" s="301"/>
      <c r="AT9" s="301"/>
      <c r="AU9" s="301"/>
      <c r="AV9" s="301"/>
      <c r="AW9" s="301"/>
      <c r="AX9" s="301"/>
      <c r="AY9" s="301"/>
      <c r="AZ9" s="301"/>
      <c r="BA9" s="301"/>
      <c r="BB9" s="301"/>
      <c r="BC9" s="301"/>
      <c r="BD9" s="301"/>
      <c r="BE9" s="301"/>
      <c r="BF9" s="301"/>
      <c r="BG9" s="40"/>
      <c r="BH9" s="307" t="s">
        <v>851</v>
      </c>
      <c r="BI9" s="307"/>
      <c r="BJ9" s="307"/>
      <c r="BK9" s="307"/>
      <c r="BL9" s="179"/>
      <c r="BM9" s="123" t="s">
        <v>117</v>
      </c>
      <c r="BN9" s="180"/>
      <c r="BO9" s="180"/>
      <c r="BP9" s="123" t="s">
        <v>118</v>
      </c>
      <c r="BQ9" s="180"/>
      <c r="BR9" s="181"/>
      <c r="BS9" s="308" t="s">
        <v>859</v>
      </c>
      <c r="BT9" s="308"/>
      <c r="BU9" s="308"/>
      <c r="BV9" s="308"/>
      <c r="BW9" s="124"/>
      <c r="BX9" s="125" t="s">
        <v>117</v>
      </c>
      <c r="BY9" s="126"/>
      <c r="BZ9" s="126"/>
      <c r="CA9" s="125" t="s">
        <v>118</v>
      </c>
      <c r="CB9" s="126"/>
      <c r="CC9" s="127"/>
      <c r="CL9" s="33"/>
      <c r="CM9" s="33"/>
      <c r="CN9" s="33"/>
      <c r="CO9" s="33"/>
      <c r="CP9" s="33"/>
      <c r="DA9" s="30"/>
      <c r="DB9" s="33"/>
      <c r="DC9" s="33"/>
      <c r="DD9" s="33"/>
      <c r="DE9" s="33"/>
      <c r="DF9" s="33"/>
      <c r="DG9" s="33"/>
      <c r="DH9" s="33"/>
      <c r="DI9" s="33"/>
      <c r="DJ9" s="33"/>
      <c r="DK9" s="33"/>
      <c r="DL9" s="33"/>
      <c r="DM9" s="33"/>
      <c r="DN9" s="33"/>
      <c r="DO9" s="33"/>
      <c r="DP9" s="33"/>
      <c r="DQ9" s="33"/>
      <c r="DR9" s="33"/>
      <c r="DU9" s="31"/>
      <c r="DV9" s="31"/>
      <c r="DW9" s="31"/>
      <c r="DX9" s="31"/>
    </row>
    <row r="10" spans="1:131" ht="12" customHeight="1">
      <c r="A10" s="292" t="s">
        <v>257</v>
      </c>
      <c r="B10" s="292"/>
      <c r="C10" s="293"/>
      <c r="D10" s="293"/>
      <c r="E10" s="293"/>
      <c r="F10" s="293"/>
      <c r="G10" s="293"/>
      <c r="H10" s="292" t="s">
        <v>258</v>
      </c>
      <c r="I10" s="292"/>
      <c r="J10" s="292"/>
      <c r="K10" s="293"/>
      <c r="L10" s="293"/>
      <c r="M10" s="293"/>
      <c r="N10" s="293"/>
      <c r="O10" s="293"/>
      <c r="P10" s="293"/>
      <c r="Q10" s="293"/>
      <c r="R10" s="293"/>
      <c r="S10" s="293"/>
      <c r="T10" s="293"/>
      <c r="U10" s="293"/>
      <c r="V10" s="293"/>
      <c r="W10" s="40"/>
      <c r="X10" s="292" t="s">
        <v>131</v>
      </c>
      <c r="Y10" s="292"/>
      <c r="Z10" s="292"/>
      <c r="AA10" s="292"/>
      <c r="AB10" s="310" t="e">
        <f>SUM(AI6:AL9)</f>
        <v>#N/A</v>
      </c>
      <c r="AC10" s="310"/>
      <c r="AD10" s="310"/>
      <c r="AE10" s="310"/>
      <c r="AF10" s="310"/>
      <c r="AG10" s="310"/>
      <c r="AH10" s="310"/>
      <c r="AI10" s="310"/>
      <c r="AJ10" s="310"/>
      <c r="AK10" s="310"/>
      <c r="AL10" s="310"/>
      <c r="AM10" s="40"/>
      <c r="AN10" s="301"/>
      <c r="AO10" s="301"/>
      <c r="AP10" s="301"/>
      <c r="AQ10" s="301"/>
      <c r="AR10" s="301"/>
      <c r="AS10" s="301"/>
      <c r="AT10" s="301"/>
      <c r="AU10" s="301"/>
      <c r="AV10" s="301"/>
      <c r="AW10" s="301"/>
      <c r="AX10" s="301"/>
      <c r="AY10" s="301"/>
      <c r="AZ10" s="301"/>
      <c r="BA10" s="301"/>
      <c r="BB10" s="301"/>
      <c r="BC10" s="301"/>
      <c r="BD10" s="301"/>
      <c r="BE10" s="301"/>
      <c r="BF10" s="301"/>
      <c r="BG10" s="40"/>
      <c r="BH10" s="307" t="s">
        <v>852</v>
      </c>
      <c r="BI10" s="307"/>
      <c r="BJ10" s="307"/>
      <c r="BK10" s="307"/>
      <c r="BL10" s="179"/>
      <c r="BM10" s="123" t="s">
        <v>117</v>
      </c>
      <c r="BN10" s="180"/>
      <c r="BO10" s="180"/>
      <c r="BP10" s="123" t="s">
        <v>118</v>
      </c>
      <c r="BQ10" s="180"/>
      <c r="BR10" s="181"/>
      <c r="BS10" s="308" t="s">
        <v>860</v>
      </c>
      <c r="BT10" s="308"/>
      <c r="BU10" s="308"/>
      <c r="BV10" s="308"/>
      <c r="BW10" s="124"/>
      <c r="BX10" s="125" t="s">
        <v>117</v>
      </c>
      <c r="BY10" s="126"/>
      <c r="BZ10" s="126"/>
      <c r="CA10" s="125" t="s">
        <v>118</v>
      </c>
      <c r="CB10" s="126"/>
      <c r="CC10" s="127"/>
      <c r="CL10" s="33"/>
      <c r="DA10" s="30"/>
      <c r="DB10" s="33"/>
      <c r="DC10" s="33"/>
      <c r="DD10" s="33"/>
      <c r="DE10" s="33"/>
      <c r="DF10" s="33"/>
      <c r="DG10" s="33"/>
      <c r="DH10" s="33"/>
      <c r="DI10" s="33"/>
      <c r="DJ10" s="33"/>
      <c r="DK10" s="33"/>
      <c r="DL10" s="33"/>
      <c r="DM10" s="33"/>
      <c r="DN10" s="33"/>
      <c r="DO10" s="33"/>
      <c r="DP10" s="33"/>
      <c r="DQ10" s="33"/>
      <c r="DR10" s="33"/>
      <c r="DU10" s="31"/>
      <c r="DV10" s="31"/>
      <c r="DW10" s="31"/>
      <c r="DX10" s="31"/>
    </row>
    <row r="11" spans="1:131" ht="12" customHeight="1">
      <c r="A11" s="292"/>
      <c r="B11" s="292"/>
      <c r="C11" s="293"/>
      <c r="D11" s="293"/>
      <c r="E11" s="293"/>
      <c r="F11" s="293"/>
      <c r="G11" s="293"/>
      <c r="H11" s="292"/>
      <c r="I11" s="292"/>
      <c r="J11" s="292"/>
      <c r="K11" s="293"/>
      <c r="L11" s="293"/>
      <c r="M11" s="293"/>
      <c r="N11" s="293"/>
      <c r="O11" s="293"/>
      <c r="P11" s="293"/>
      <c r="Q11" s="293"/>
      <c r="R11" s="293"/>
      <c r="S11" s="293"/>
      <c r="T11" s="293"/>
      <c r="U11" s="293"/>
      <c r="V11" s="293"/>
      <c r="W11" s="40"/>
      <c r="X11" s="292"/>
      <c r="Y11" s="292"/>
      <c r="Z11" s="292"/>
      <c r="AA11" s="292"/>
      <c r="AB11" s="310"/>
      <c r="AC11" s="310"/>
      <c r="AD11" s="310"/>
      <c r="AE11" s="310"/>
      <c r="AF11" s="310"/>
      <c r="AG11" s="310"/>
      <c r="AH11" s="310"/>
      <c r="AI11" s="310"/>
      <c r="AJ11" s="310"/>
      <c r="AK11" s="310"/>
      <c r="AL11" s="310"/>
      <c r="AM11" s="41"/>
      <c r="AN11" s="301"/>
      <c r="AO11" s="301"/>
      <c r="AP11" s="301"/>
      <c r="AQ11" s="301"/>
      <c r="AR11" s="301"/>
      <c r="AS11" s="301"/>
      <c r="AT11" s="301"/>
      <c r="AU11" s="301"/>
      <c r="AV11" s="301"/>
      <c r="AW11" s="301"/>
      <c r="AX11" s="301"/>
      <c r="AY11" s="301"/>
      <c r="AZ11" s="301"/>
      <c r="BA11" s="301"/>
      <c r="BB11" s="301"/>
      <c r="BC11" s="301"/>
      <c r="BD11" s="301"/>
      <c r="BE11" s="301"/>
      <c r="BF11" s="301"/>
      <c r="BG11" s="128"/>
      <c r="BH11" s="307" t="s">
        <v>853</v>
      </c>
      <c r="BI11" s="307"/>
      <c r="BJ11" s="307"/>
      <c r="BK11" s="307"/>
      <c r="BL11" s="179"/>
      <c r="BM11" s="123" t="s">
        <v>117</v>
      </c>
      <c r="BN11" s="180"/>
      <c r="BO11" s="180"/>
      <c r="BP11" s="123" t="s">
        <v>118</v>
      </c>
      <c r="BQ11" s="180"/>
      <c r="BR11" s="181"/>
      <c r="BS11" s="308" t="s">
        <v>861</v>
      </c>
      <c r="BT11" s="308"/>
      <c r="BU11" s="308"/>
      <c r="BV11" s="308"/>
      <c r="BW11" s="124"/>
      <c r="BX11" s="125" t="s">
        <v>117</v>
      </c>
      <c r="BY11" s="126"/>
      <c r="BZ11" s="126"/>
      <c r="CA11" s="125" t="s">
        <v>118</v>
      </c>
      <c r="CB11" s="126"/>
      <c r="CC11" s="127"/>
      <c r="CL11" s="33"/>
      <c r="CQ11" s="307" t="s">
        <v>126</v>
      </c>
      <c r="CR11" s="307" t="s">
        <v>110</v>
      </c>
      <c r="CS11" s="307"/>
      <c r="CT11" s="307"/>
      <c r="CU11" s="307"/>
      <c r="CV11" s="307"/>
      <c r="CW11" s="307" t="s">
        <v>116</v>
      </c>
      <c r="CX11" s="307" t="s">
        <v>119</v>
      </c>
      <c r="CY11" s="307" t="s">
        <v>120</v>
      </c>
      <c r="CZ11" s="307" t="s">
        <v>121</v>
      </c>
      <c r="DA11" s="307" t="s">
        <v>1</v>
      </c>
      <c r="DB11" s="307" t="s">
        <v>0</v>
      </c>
      <c r="DC11" s="307" t="s">
        <v>144</v>
      </c>
      <c r="DD11" s="332" t="s">
        <v>604</v>
      </c>
      <c r="DE11" s="307" t="s">
        <v>149</v>
      </c>
      <c r="DF11" s="332" t="s">
        <v>610</v>
      </c>
      <c r="DG11" s="329" t="s">
        <v>150</v>
      </c>
      <c r="DH11" s="332" t="s">
        <v>603</v>
      </c>
      <c r="DI11" s="329" t="s">
        <v>151</v>
      </c>
      <c r="DJ11" s="332" t="s">
        <v>607</v>
      </c>
      <c r="DK11" s="329" t="s">
        <v>145</v>
      </c>
      <c r="DL11" s="332" t="s">
        <v>608</v>
      </c>
      <c r="DM11" s="329" t="s">
        <v>146</v>
      </c>
      <c r="DN11" s="332" t="s">
        <v>609</v>
      </c>
      <c r="DO11" s="329" t="s">
        <v>147</v>
      </c>
      <c r="DP11" s="332" t="s">
        <v>605</v>
      </c>
      <c r="DQ11" s="329" t="s">
        <v>148</v>
      </c>
      <c r="DR11" s="332" t="s">
        <v>606</v>
      </c>
      <c r="DS11" s="322" t="s">
        <v>82</v>
      </c>
      <c r="DT11" s="323"/>
      <c r="DU11" s="323"/>
      <c r="DV11" s="323"/>
      <c r="DW11" s="323"/>
      <c r="DX11" s="324"/>
    </row>
    <row r="12" spans="1:131">
      <c r="A12" s="47"/>
      <c r="B12" s="47"/>
      <c r="C12" s="45"/>
      <c r="D12" s="45"/>
      <c r="E12" s="40"/>
      <c r="F12" s="40"/>
      <c r="G12" s="45"/>
      <c r="H12" s="45"/>
      <c r="I12" s="45"/>
      <c r="J12" s="45"/>
      <c r="K12" s="45"/>
      <c r="L12" s="45"/>
      <c r="M12" s="45"/>
      <c r="N12" s="45"/>
      <c r="O12" s="45"/>
      <c r="P12" s="45"/>
      <c r="Q12" s="45"/>
      <c r="R12" s="45"/>
      <c r="S12" s="45"/>
      <c r="T12" s="45"/>
      <c r="U12" s="45"/>
      <c r="V12" s="45"/>
      <c r="W12" s="45"/>
      <c r="X12" s="45"/>
      <c r="Y12" s="45"/>
      <c r="Z12" s="45"/>
      <c r="AA12" s="45"/>
      <c r="AB12" s="48"/>
      <c r="AC12" s="48"/>
      <c r="AD12" s="48"/>
      <c r="AE12" s="48"/>
      <c r="AF12" s="48"/>
      <c r="AG12" s="48"/>
      <c r="AH12" s="328" t="s">
        <v>623</v>
      </c>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11" t="s">
        <v>612</v>
      </c>
      <c r="BR12" s="311"/>
      <c r="BS12" s="311"/>
      <c r="BT12" s="311"/>
      <c r="BU12" s="311"/>
      <c r="BV12" s="311"/>
      <c r="BW12" s="311"/>
      <c r="BX12" s="311"/>
      <c r="BY12" s="311"/>
      <c r="BZ12" s="311"/>
      <c r="CA12" s="311"/>
      <c r="CB12" s="311"/>
      <c r="CC12" s="311"/>
      <c r="CQ12" s="307"/>
      <c r="CR12" s="307"/>
      <c r="CS12" s="307"/>
      <c r="CT12" s="307"/>
      <c r="CU12" s="307"/>
      <c r="CV12" s="307"/>
      <c r="CW12" s="307"/>
      <c r="CX12" s="307"/>
      <c r="CY12" s="307"/>
      <c r="CZ12" s="307"/>
      <c r="DA12" s="307"/>
      <c r="DB12" s="307"/>
      <c r="DC12" s="307"/>
      <c r="DD12" s="307"/>
      <c r="DE12" s="307"/>
      <c r="DF12" s="307"/>
      <c r="DG12" s="330"/>
      <c r="DH12" s="307"/>
      <c r="DI12" s="330"/>
      <c r="DJ12" s="307"/>
      <c r="DK12" s="330"/>
      <c r="DL12" s="307"/>
      <c r="DM12" s="330"/>
      <c r="DN12" s="307"/>
      <c r="DO12" s="330"/>
      <c r="DP12" s="307"/>
      <c r="DQ12" s="330"/>
      <c r="DR12" s="307"/>
      <c r="DS12" s="325"/>
      <c r="DT12" s="326"/>
      <c r="DU12" s="326"/>
      <c r="DV12" s="326"/>
      <c r="DW12" s="326"/>
      <c r="DX12" s="327"/>
    </row>
    <row r="13" spans="1:131" ht="12" customHeight="1">
      <c r="A13" s="312" t="s">
        <v>0</v>
      </c>
      <c r="B13" s="312"/>
      <c r="C13" s="312" t="s">
        <v>602</v>
      </c>
      <c r="D13" s="312"/>
      <c r="E13" s="312"/>
      <c r="F13" s="312"/>
      <c r="G13" s="321"/>
      <c r="H13" s="316" t="s">
        <v>5</v>
      </c>
      <c r="I13" s="316"/>
      <c r="J13" s="316" t="s">
        <v>251</v>
      </c>
      <c r="K13" s="316"/>
      <c r="L13" s="316"/>
      <c r="M13" s="316"/>
      <c r="N13" s="316" t="s">
        <v>2</v>
      </c>
      <c r="O13" s="316"/>
      <c r="P13" s="316"/>
      <c r="Q13" s="316"/>
      <c r="R13" s="316"/>
      <c r="S13" s="316"/>
      <c r="T13" s="316"/>
      <c r="U13" s="316" t="s">
        <v>73</v>
      </c>
      <c r="V13" s="316"/>
      <c r="W13" s="316"/>
      <c r="X13" s="316"/>
      <c r="Y13" s="316"/>
      <c r="Z13" s="316"/>
      <c r="AA13" s="316" t="s">
        <v>105</v>
      </c>
      <c r="AB13" s="316"/>
      <c r="AC13" s="316"/>
      <c r="AD13" s="316"/>
      <c r="AE13" s="314" t="s">
        <v>1</v>
      </c>
      <c r="AF13" s="312"/>
      <c r="AG13" s="312"/>
      <c r="AH13" s="312" t="s">
        <v>3</v>
      </c>
      <c r="AI13" s="312"/>
      <c r="AJ13" s="312"/>
      <c r="AK13" s="312"/>
      <c r="AL13" s="312"/>
      <c r="AM13" s="312"/>
      <c r="AN13" s="312" t="s">
        <v>270</v>
      </c>
      <c r="AO13" s="312"/>
      <c r="AP13" s="312"/>
      <c r="AQ13" s="312"/>
      <c r="AR13" s="312"/>
      <c r="AS13" s="312"/>
      <c r="AT13" s="312"/>
      <c r="AU13" s="312"/>
      <c r="AV13" s="312" t="s">
        <v>4</v>
      </c>
      <c r="AW13" s="312"/>
      <c r="AX13" s="312"/>
      <c r="AY13" s="312"/>
      <c r="AZ13" s="312"/>
      <c r="BA13" s="312"/>
      <c r="BB13" s="312" t="s">
        <v>271</v>
      </c>
      <c r="BC13" s="312"/>
      <c r="BD13" s="312"/>
      <c r="BE13" s="312"/>
      <c r="BF13" s="312"/>
      <c r="BG13" s="312"/>
      <c r="BH13" s="312"/>
      <c r="BI13" s="312"/>
      <c r="BJ13" s="312" t="s">
        <v>200</v>
      </c>
      <c r="BK13" s="312"/>
      <c r="BL13" s="312"/>
      <c r="BM13" s="312"/>
      <c r="BN13" s="312"/>
      <c r="BO13" s="312"/>
      <c r="BP13" s="312" t="s">
        <v>272</v>
      </c>
      <c r="BQ13" s="312"/>
      <c r="BR13" s="312"/>
      <c r="BS13" s="312"/>
      <c r="BT13" s="312"/>
      <c r="BU13" s="312"/>
      <c r="BV13" s="312"/>
      <c r="BW13" s="312"/>
      <c r="BX13" s="321" t="s">
        <v>202</v>
      </c>
      <c r="BY13" s="393"/>
      <c r="BZ13" s="393"/>
      <c r="CA13" s="393"/>
      <c r="CB13" s="393"/>
      <c r="CC13" s="314"/>
      <c r="CK13" s="32" t="s">
        <v>277</v>
      </c>
      <c r="CL13" s="38"/>
      <c r="CM13" s="38"/>
      <c r="CN13" s="38"/>
      <c r="CO13" s="38"/>
      <c r="CQ13" s="307"/>
      <c r="CR13" s="82" t="s">
        <v>75</v>
      </c>
      <c r="CS13" s="38" t="s">
        <v>123</v>
      </c>
      <c r="CT13" s="38" t="s">
        <v>124</v>
      </c>
      <c r="CU13" s="38" t="s">
        <v>140</v>
      </c>
      <c r="CV13" s="38" t="s">
        <v>8</v>
      </c>
      <c r="CW13" s="307"/>
      <c r="CX13" s="307"/>
      <c r="CY13" s="307"/>
      <c r="CZ13" s="307"/>
      <c r="DA13" s="307"/>
      <c r="DB13" s="307"/>
      <c r="DC13" s="307"/>
      <c r="DD13" s="307"/>
      <c r="DE13" s="307"/>
      <c r="DF13" s="307"/>
      <c r="DG13" s="331"/>
      <c r="DH13" s="307"/>
      <c r="DI13" s="331"/>
      <c r="DJ13" s="307"/>
      <c r="DK13" s="331"/>
      <c r="DL13" s="307"/>
      <c r="DM13" s="331"/>
      <c r="DN13" s="307"/>
      <c r="DO13" s="331"/>
      <c r="DP13" s="307"/>
      <c r="DQ13" s="331"/>
      <c r="DR13" s="307"/>
      <c r="DS13" s="307" t="s">
        <v>126</v>
      </c>
      <c r="DT13" s="307"/>
      <c r="DU13" s="82" t="s">
        <v>273</v>
      </c>
      <c r="DV13" s="82" t="s">
        <v>274</v>
      </c>
      <c r="DW13" s="82" t="s">
        <v>275</v>
      </c>
      <c r="DX13" s="82" t="s">
        <v>276</v>
      </c>
    </row>
    <row r="14" spans="1:131" ht="12" customHeight="1">
      <c r="A14" s="292">
        <v>1</v>
      </c>
      <c r="B14" s="292"/>
      <c r="C14" s="293"/>
      <c r="D14" s="293"/>
      <c r="E14" s="293"/>
      <c r="F14" s="293"/>
      <c r="G14" s="320"/>
      <c r="H14" s="315"/>
      <c r="I14" s="315"/>
      <c r="J14" s="315"/>
      <c r="K14" s="315"/>
      <c r="L14" s="315"/>
      <c r="M14" s="315"/>
      <c r="N14" s="317"/>
      <c r="O14" s="318"/>
      <c r="P14" s="318"/>
      <c r="Q14" s="318"/>
      <c r="R14" s="318"/>
      <c r="S14" s="318"/>
      <c r="T14" s="319"/>
      <c r="U14" s="315"/>
      <c r="V14" s="315"/>
      <c r="W14" s="315"/>
      <c r="X14" s="315"/>
      <c r="Y14" s="315"/>
      <c r="Z14" s="315"/>
      <c r="AA14" s="315"/>
      <c r="AB14" s="315"/>
      <c r="AC14" s="315"/>
      <c r="AD14" s="315"/>
      <c r="AE14" s="313"/>
      <c r="AF14" s="293"/>
      <c r="AG14" s="293"/>
      <c r="AH14" s="293"/>
      <c r="AI14" s="293"/>
      <c r="AJ14" s="293"/>
      <c r="AK14" s="293"/>
      <c r="AL14" s="293"/>
      <c r="AM14" s="293"/>
      <c r="AN14" s="129"/>
      <c r="AO14" s="130"/>
      <c r="AP14" s="131" t="str">
        <f t="shared" ref="AP14:AP53" si="1">IF(AH14="","",IF(CM14=0,"","分"))</f>
        <v/>
      </c>
      <c r="AQ14" s="130"/>
      <c r="AR14" s="130"/>
      <c r="AS14" s="131" t="str">
        <f t="shared" ref="AS14:AS53" si="2">IF(AH14="","",IF(CM14=0,"m","秒"))</f>
        <v/>
      </c>
      <c r="AT14" s="130"/>
      <c r="AU14" s="132"/>
      <c r="AV14" s="293"/>
      <c r="AW14" s="293"/>
      <c r="AX14" s="293"/>
      <c r="AY14" s="293"/>
      <c r="AZ14" s="293"/>
      <c r="BA14" s="293"/>
      <c r="BB14" s="129"/>
      <c r="BC14" s="130"/>
      <c r="BD14" s="131" t="str">
        <f t="shared" ref="BD14:BD53" si="3">IF(AV14="","",IF(CN14=0,"","分"))</f>
        <v/>
      </c>
      <c r="BE14" s="130"/>
      <c r="BF14" s="130"/>
      <c r="BG14" s="131" t="str">
        <f t="shared" ref="BG14:BG53" si="4">IF(AV14="","",IF(CN14=0,"m","秒"))</f>
        <v/>
      </c>
      <c r="BH14" s="130"/>
      <c r="BI14" s="132"/>
      <c r="BJ14" s="293"/>
      <c r="BK14" s="293"/>
      <c r="BL14" s="293"/>
      <c r="BM14" s="293"/>
      <c r="BN14" s="293"/>
      <c r="BO14" s="293"/>
      <c r="BP14" s="129"/>
      <c r="BQ14" s="130"/>
      <c r="BR14" s="131" t="str">
        <f t="shared" ref="BR14:BR53" si="5">IF(BJ14="","",IF(CO14=0,"","分"))</f>
        <v/>
      </c>
      <c r="BS14" s="130"/>
      <c r="BT14" s="130"/>
      <c r="BU14" s="131" t="str">
        <f t="shared" ref="BU14:BU53" si="6">IF(BJ14="","",IF(CO14=0,"m","秒"))</f>
        <v/>
      </c>
      <c r="BV14" s="130"/>
      <c r="BW14" s="132"/>
      <c r="BX14" s="320"/>
      <c r="BY14" s="318"/>
      <c r="BZ14" s="318"/>
      <c r="CA14" s="318"/>
      <c r="CB14" s="318"/>
      <c r="CC14" s="313"/>
      <c r="CE14" s="32">
        <f>BX14</f>
        <v>0</v>
      </c>
      <c r="CF14" s="32">
        <f>CA14</f>
        <v>0</v>
      </c>
      <c r="CK14" s="32">
        <f>COUNTA(AH14,AV14,BJ14)</f>
        <v>0</v>
      </c>
      <c r="CL14" s="38" t="str">
        <f t="shared" ref="CL14:CL53" si="7">$E$4&amp;H14&amp;"種目"</f>
        <v>種目</v>
      </c>
      <c r="CM14" s="38">
        <f t="shared" ref="CM14:CM53" si="8">LEN(AH14)-LEN(SUBSTITUTE(AH14,"m",""))</f>
        <v>0</v>
      </c>
      <c r="CN14" s="38">
        <f t="shared" ref="CN14:CN53" si="9">LEN(AV14)-LEN(SUBSTITUTE(AV14,"m",""))</f>
        <v>0</v>
      </c>
      <c r="CO14" s="38">
        <f t="shared" ref="CO14:CO53" si="10">LEN(BJ14)-LEN(SUBSTITUTE(BJ14,"m",""))</f>
        <v>0</v>
      </c>
      <c r="CQ14" s="70"/>
      <c r="CR14" s="68"/>
      <c r="CS14" s="71"/>
      <c r="CT14" s="71"/>
      <c r="CU14" s="71"/>
      <c r="CV14" s="71"/>
      <c r="CW14" s="72"/>
      <c r="CX14" s="73"/>
      <c r="CY14" s="70"/>
      <c r="CZ14" s="68"/>
      <c r="DA14" s="68"/>
      <c r="DB14" s="68"/>
      <c r="DC14" s="68"/>
      <c r="DD14" s="68"/>
      <c r="DE14" s="68"/>
      <c r="DF14" s="68"/>
      <c r="DG14" s="68"/>
      <c r="DH14" s="68"/>
      <c r="DI14" s="68"/>
      <c r="DJ14" s="68"/>
      <c r="DK14" s="68"/>
      <c r="DL14" s="68"/>
      <c r="DM14" s="68"/>
      <c r="DN14" s="68"/>
      <c r="DO14" s="68"/>
      <c r="DP14" s="68"/>
      <c r="DQ14" s="68"/>
      <c r="DR14" s="69"/>
      <c r="DS14" s="74"/>
      <c r="DT14" s="74"/>
      <c r="DU14" s="68"/>
      <c r="DV14" s="68"/>
      <c r="DW14" s="68"/>
      <c r="DX14" s="68"/>
      <c r="DZ14" s="38" t="s">
        <v>149</v>
      </c>
      <c r="EA14" s="38" t="s">
        <v>149</v>
      </c>
    </row>
    <row r="15" spans="1:131" ht="12" customHeight="1">
      <c r="A15" s="292">
        <v>2</v>
      </c>
      <c r="B15" s="292"/>
      <c r="C15" s="293"/>
      <c r="D15" s="293"/>
      <c r="E15" s="293"/>
      <c r="F15" s="293"/>
      <c r="G15" s="320"/>
      <c r="H15" s="315"/>
      <c r="I15" s="315"/>
      <c r="J15" s="315"/>
      <c r="K15" s="315"/>
      <c r="L15" s="315"/>
      <c r="M15" s="315"/>
      <c r="N15" s="317"/>
      <c r="O15" s="318"/>
      <c r="P15" s="318"/>
      <c r="Q15" s="318"/>
      <c r="R15" s="318"/>
      <c r="S15" s="318"/>
      <c r="T15" s="319"/>
      <c r="U15" s="315"/>
      <c r="V15" s="315"/>
      <c r="W15" s="315"/>
      <c r="X15" s="315"/>
      <c r="Y15" s="315"/>
      <c r="Z15" s="315"/>
      <c r="AA15" s="315"/>
      <c r="AB15" s="315"/>
      <c r="AC15" s="315"/>
      <c r="AD15" s="315"/>
      <c r="AE15" s="313"/>
      <c r="AF15" s="293"/>
      <c r="AG15" s="293"/>
      <c r="AH15" s="293"/>
      <c r="AI15" s="293"/>
      <c r="AJ15" s="293"/>
      <c r="AK15" s="293"/>
      <c r="AL15" s="293"/>
      <c r="AM15" s="293"/>
      <c r="AN15" s="129"/>
      <c r="AO15" s="130"/>
      <c r="AP15" s="131" t="str">
        <f t="shared" si="1"/>
        <v/>
      </c>
      <c r="AQ15" s="130"/>
      <c r="AR15" s="130"/>
      <c r="AS15" s="131" t="str">
        <f t="shared" si="2"/>
        <v/>
      </c>
      <c r="AT15" s="130"/>
      <c r="AU15" s="132"/>
      <c r="AV15" s="293"/>
      <c r="AW15" s="293"/>
      <c r="AX15" s="293"/>
      <c r="AY15" s="293"/>
      <c r="AZ15" s="293"/>
      <c r="BA15" s="293"/>
      <c r="BB15" s="129"/>
      <c r="BC15" s="130"/>
      <c r="BD15" s="131" t="str">
        <f t="shared" si="3"/>
        <v/>
      </c>
      <c r="BE15" s="130"/>
      <c r="BF15" s="130"/>
      <c r="BG15" s="131" t="str">
        <f t="shared" si="4"/>
        <v/>
      </c>
      <c r="BH15" s="130"/>
      <c r="BI15" s="132"/>
      <c r="BJ15" s="293"/>
      <c r="BK15" s="293"/>
      <c r="BL15" s="293"/>
      <c r="BM15" s="293"/>
      <c r="BN15" s="293"/>
      <c r="BO15" s="293"/>
      <c r="BP15" s="129"/>
      <c r="BQ15" s="130"/>
      <c r="BR15" s="131" t="str">
        <f t="shared" si="5"/>
        <v/>
      </c>
      <c r="BS15" s="130"/>
      <c r="BT15" s="130"/>
      <c r="BU15" s="131" t="str">
        <f t="shared" si="6"/>
        <v/>
      </c>
      <c r="BV15" s="130"/>
      <c r="BW15" s="132"/>
      <c r="BX15" s="320"/>
      <c r="BY15" s="318"/>
      <c r="BZ15" s="318"/>
      <c r="CA15" s="318"/>
      <c r="CB15" s="318"/>
      <c r="CC15" s="313"/>
      <c r="CE15" s="32">
        <f t="shared" ref="CE15:CE53" si="11">BX15</f>
        <v>0</v>
      </c>
      <c r="CF15" s="32">
        <f t="shared" ref="CF15:CF53" si="12">CA15</f>
        <v>0</v>
      </c>
      <c r="CK15" s="32">
        <f t="shared" ref="CK15:CK53" si="13">COUNTA(AH15,AV15,BJ15)</f>
        <v>0</v>
      </c>
      <c r="CL15" s="38" t="str">
        <f t="shared" si="7"/>
        <v>種目</v>
      </c>
      <c r="CM15" s="38">
        <f t="shared" si="8"/>
        <v>0</v>
      </c>
      <c r="CN15" s="38">
        <f t="shared" si="9"/>
        <v>0</v>
      </c>
      <c r="CO15" s="38">
        <f t="shared" si="10"/>
        <v>0</v>
      </c>
      <c r="CQ15" s="75" t="s">
        <v>75</v>
      </c>
      <c r="CR15" s="76" t="s">
        <v>279</v>
      </c>
      <c r="CS15" s="76" t="s">
        <v>242</v>
      </c>
      <c r="CT15" s="76" t="s">
        <v>12</v>
      </c>
      <c r="CU15" s="76" t="s">
        <v>36</v>
      </c>
      <c r="CV15" s="76" t="s">
        <v>302</v>
      </c>
      <c r="CW15" s="77" t="s">
        <v>192</v>
      </c>
      <c r="CX15" s="83" t="s">
        <v>74</v>
      </c>
      <c r="CY15" s="86">
        <v>1970</v>
      </c>
      <c r="CZ15" s="83" t="s">
        <v>199</v>
      </c>
      <c r="DA15" s="87" t="s">
        <v>75</v>
      </c>
      <c r="DB15" s="83">
        <v>1</v>
      </c>
      <c r="DC15" s="83" t="str">
        <f>IF(ISERROR(VLOOKUP(DB15,①初期設定!$Z$55:$AD$201,5,FALSE)),"*",VLOOKUP(DB15,①初期設定!$Z$55:$AD$201,5,FALSE))</f>
        <v>小学男子1年100m</v>
      </c>
      <c r="DD15" s="134" t="str">
        <f>DC15</f>
        <v>小学男子1年100m</v>
      </c>
      <c r="DE15" s="83" t="str">
        <f>IF(ISERROR(VLOOKUP(DB15,①初期設定!$AL$55:$AV$201,5,FALSE)),"*",VLOOKUP(DB15,①初期設定!$AL$55:$AV$201,5,FALSE))</f>
        <v>小学女子6年100m</v>
      </c>
      <c r="DF15" s="83" t="str">
        <f>IF(ISERROR(RIGHT(DE15,LEN(DE15)-4)),"*",RIGHT(DE15,LEN(DE15)-4))</f>
        <v>6年100m</v>
      </c>
      <c r="DG15" s="83" t="str">
        <f>IF(ISERROR(VLOOKUP(DB15,①初期設定!$AA$55:$AD$201,4,FALSE)),"*",VLOOKUP(DB15,①初期設定!$AA$55:$AD$201,4,FALSE))</f>
        <v>中学男子100m</v>
      </c>
      <c r="DH15" s="83" t="str">
        <f>IF(ISERROR(RIGHT(DG15,LEN(DG15)-4)),"*",RIGHT(DG15,LEN(DG15)-4))</f>
        <v>100m</v>
      </c>
      <c r="DI15" s="83" t="str">
        <f>IF(ISERROR(VLOOKUP(DB15,①初期設定!$AM$55:$AV$201,4,FALSE)),"*",VLOOKUP(DB15,①初期設定!$AM$55:$AV$201,4,FALSE))</f>
        <v>中学女子100m</v>
      </c>
      <c r="DJ15" s="83" t="str">
        <f>IF(ISERROR(RIGHT(DI15,LEN(DI15)-4)),"*",RIGHT(DI15,LEN(DI15)-4))</f>
        <v>100m</v>
      </c>
      <c r="DK15" s="83" t="str">
        <f>IF(ISERROR(VLOOKUP(DB15,①初期設定!$AB$55:$AD$201,3,FALSE)),"",VLOOKUP(DB15,①初期設定!$AB$55:$AD$201,3,FALSE))</f>
        <v>共通男子100m</v>
      </c>
      <c r="DL15" s="83" t="str">
        <f>IF(ISERROR(RIGHT(DK15,LEN(DK15)-4)),"*",RIGHT(DK15,LEN(DK15)-4))</f>
        <v>100m</v>
      </c>
      <c r="DM15" s="83" t="str">
        <f>IF(ISERROR(VLOOKUP(DB15,①初期設定!$AN$55:$AV$201,3,FALSE)),"*",VLOOKUP(DB15,①初期設定!$AN$55:$AV$201,3,FALSE))</f>
        <v>共通女子100m</v>
      </c>
      <c r="DN15" s="83" t="str">
        <f>IF(ISERROR(RIGHT(DM15,LEN(DM15)-4)),"*",RIGHT(DM15,LEN(DM15)-4))</f>
        <v>100m</v>
      </c>
      <c r="DO15" s="83" t="str">
        <f>IF(ISERROR(VLOOKUP(DB15,①初期設定!$AC$55:$AD$201,2,FALSE)),"",VLOOKUP(DB15,①初期設定!$AC$55:$AD$201,2,FALSE))</f>
        <v>共通男子100m</v>
      </c>
      <c r="DP15" s="83" t="str">
        <f>IF(ISERROR(RIGHT(DO15,LEN(DO15)-4)),"*",RIGHT(DO15,LEN(DO15)-4))</f>
        <v>100m</v>
      </c>
      <c r="DQ15" s="83" t="str">
        <f>IF(ISERROR(VLOOKUP(DB15,①初期設定!$AO$55:$AV$201,2,FALSE)),"*",VLOOKUP(DB15,①初期設定!$AO$55:$AV$201,2,FALSE))</f>
        <v>共通女子100m</v>
      </c>
      <c r="DR15" s="83" t="str">
        <f>IF(ISERROR(RIGHT(DQ15,LEN(DQ15)-4)),"*",RIGHT(DQ15,LEN(DQ15)-4))</f>
        <v>100m</v>
      </c>
      <c r="DS15" s="83" t="s">
        <v>75</v>
      </c>
      <c r="DT15" s="83" t="s">
        <v>75</v>
      </c>
      <c r="DU15" s="87" t="s">
        <v>824</v>
      </c>
      <c r="DV15" s="137" t="s">
        <v>828</v>
      </c>
      <c r="DW15" s="83" t="s">
        <v>67</v>
      </c>
      <c r="DX15" s="83" t="s">
        <v>70</v>
      </c>
      <c r="DZ15" s="38" t="s">
        <v>144</v>
      </c>
      <c r="EA15" s="38" t="s">
        <v>144</v>
      </c>
    </row>
    <row r="16" spans="1:131" ht="12" customHeight="1">
      <c r="A16" s="292">
        <v>3</v>
      </c>
      <c r="B16" s="292"/>
      <c r="C16" s="293"/>
      <c r="D16" s="293"/>
      <c r="E16" s="293"/>
      <c r="F16" s="293"/>
      <c r="G16" s="320"/>
      <c r="H16" s="315"/>
      <c r="I16" s="315"/>
      <c r="J16" s="315"/>
      <c r="K16" s="315"/>
      <c r="L16" s="315"/>
      <c r="M16" s="315"/>
      <c r="N16" s="317"/>
      <c r="O16" s="318"/>
      <c r="P16" s="318"/>
      <c r="Q16" s="318"/>
      <c r="R16" s="318"/>
      <c r="S16" s="318"/>
      <c r="T16" s="319"/>
      <c r="U16" s="315"/>
      <c r="V16" s="315"/>
      <c r="W16" s="315"/>
      <c r="X16" s="315"/>
      <c r="Y16" s="315"/>
      <c r="Z16" s="315"/>
      <c r="AA16" s="315"/>
      <c r="AB16" s="315"/>
      <c r="AC16" s="315"/>
      <c r="AD16" s="315"/>
      <c r="AE16" s="313"/>
      <c r="AF16" s="293"/>
      <c r="AG16" s="293"/>
      <c r="AH16" s="293"/>
      <c r="AI16" s="293"/>
      <c r="AJ16" s="293"/>
      <c r="AK16" s="293"/>
      <c r="AL16" s="293"/>
      <c r="AM16" s="293"/>
      <c r="AN16" s="129"/>
      <c r="AO16" s="130"/>
      <c r="AP16" s="131" t="str">
        <f t="shared" si="1"/>
        <v/>
      </c>
      <c r="AQ16" s="130"/>
      <c r="AR16" s="130"/>
      <c r="AS16" s="131" t="str">
        <f t="shared" si="2"/>
        <v/>
      </c>
      <c r="AT16" s="130"/>
      <c r="AU16" s="132"/>
      <c r="AV16" s="293"/>
      <c r="AW16" s="293"/>
      <c r="AX16" s="293"/>
      <c r="AY16" s="293"/>
      <c r="AZ16" s="293"/>
      <c r="BA16" s="293"/>
      <c r="BB16" s="129"/>
      <c r="BC16" s="130"/>
      <c r="BD16" s="131" t="str">
        <f t="shared" si="3"/>
        <v/>
      </c>
      <c r="BE16" s="130"/>
      <c r="BF16" s="130"/>
      <c r="BG16" s="131" t="str">
        <f t="shared" si="4"/>
        <v/>
      </c>
      <c r="BH16" s="130"/>
      <c r="BI16" s="132"/>
      <c r="BJ16" s="293"/>
      <c r="BK16" s="293"/>
      <c r="BL16" s="293"/>
      <c r="BM16" s="293"/>
      <c r="BN16" s="293"/>
      <c r="BO16" s="293"/>
      <c r="BP16" s="129"/>
      <c r="BQ16" s="130"/>
      <c r="BR16" s="131" t="str">
        <f t="shared" si="5"/>
        <v/>
      </c>
      <c r="BS16" s="130"/>
      <c r="BT16" s="130"/>
      <c r="BU16" s="131" t="str">
        <f t="shared" si="6"/>
        <v/>
      </c>
      <c r="BV16" s="130"/>
      <c r="BW16" s="132"/>
      <c r="BX16" s="320"/>
      <c r="BY16" s="318"/>
      <c r="BZ16" s="318"/>
      <c r="CA16" s="318"/>
      <c r="CB16" s="318"/>
      <c r="CC16" s="313"/>
      <c r="CE16" s="32">
        <f t="shared" si="11"/>
        <v>0</v>
      </c>
      <c r="CF16" s="32">
        <f t="shared" si="12"/>
        <v>0</v>
      </c>
      <c r="CK16" s="32">
        <f t="shared" si="13"/>
        <v>0</v>
      </c>
      <c r="CL16" s="38" t="str">
        <f t="shared" si="7"/>
        <v>種目</v>
      </c>
      <c r="CM16" s="38">
        <f t="shared" si="8"/>
        <v>0</v>
      </c>
      <c r="CN16" s="38">
        <f t="shared" si="9"/>
        <v>0</v>
      </c>
      <c r="CO16" s="38">
        <f t="shared" si="10"/>
        <v>0</v>
      </c>
      <c r="CQ16" s="75" t="s">
        <v>123</v>
      </c>
      <c r="CR16" s="78" t="s">
        <v>280</v>
      </c>
      <c r="CS16" s="78" t="s">
        <v>10</v>
      </c>
      <c r="CT16" s="78" t="s">
        <v>310</v>
      </c>
      <c r="CU16" s="78" t="s">
        <v>37</v>
      </c>
      <c r="CV16" s="78" t="s">
        <v>157</v>
      </c>
      <c r="CW16" s="84" t="s">
        <v>89</v>
      </c>
      <c r="CX16" s="88" t="s">
        <v>7</v>
      </c>
      <c r="CY16" s="79">
        <v>1971</v>
      </c>
      <c r="CZ16" s="84" t="s">
        <v>57</v>
      </c>
      <c r="DA16" s="80" t="s">
        <v>83</v>
      </c>
      <c r="DB16" s="84">
        <v>2</v>
      </c>
      <c r="DC16" s="84" t="str">
        <f>IF(ISERROR(VLOOKUP(DB16,①初期設定!$Z$55:$AD$201,5,FALSE)),"*",VLOOKUP(DB16,①初期設定!$Z$55:$AD$201,5,FALSE))</f>
        <v>小学男子6年100m</v>
      </c>
      <c r="DD16" s="135" t="str">
        <f t="shared" ref="DD16:DD29" si="14">DC16</f>
        <v>小学男子6年100m</v>
      </c>
      <c r="DE16" s="84" t="str">
        <f>IF(ISERROR(VLOOKUP(DB16,①初期設定!$AL$55:$AV$201,5,FALSE)),"*",VLOOKUP(DB16,①初期設定!$AL$55:$AV$201,5,FALSE))</f>
        <v>小学女子5年100m</v>
      </c>
      <c r="DF16" s="84" t="str">
        <f t="shared" ref="DD16:DF50" si="15">IF(ISERROR(RIGHT(DE16,LEN(DE16)-4)),"*",RIGHT(DE16,LEN(DE16)-4))</f>
        <v>5年100m</v>
      </c>
      <c r="DG16" s="84" t="str">
        <f>IF(ISERROR(VLOOKUP(DB16,①初期設定!$AA$55:$AD$201,4,FALSE)),"*",VLOOKUP(DB16,①初期設定!$AA$55:$AD$201,4,FALSE))</f>
        <v>中学男子200m</v>
      </c>
      <c r="DH16" s="84" t="str">
        <f t="shared" ref="DH16" si="16">IF(ISERROR(RIGHT(DG16,LEN(DG16)-4)),"*",RIGHT(DG16,LEN(DG16)-4))</f>
        <v>200m</v>
      </c>
      <c r="DI16" s="84" t="str">
        <f>IF(ISERROR(VLOOKUP(DB16,①初期設定!$AM$55:$AV$201,4,FALSE)),"*",VLOOKUP(DB16,①初期設定!$AM$55:$AV$201,4,FALSE))</f>
        <v>中学女子200m</v>
      </c>
      <c r="DJ16" s="84" t="str">
        <f t="shared" ref="DJ16" si="17">IF(ISERROR(RIGHT(DI16,LEN(DI16)-4)),"*",RIGHT(DI16,LEN(DI16)-4))</f>
        <v>200m</v>
      </c>
      <c r="DK16" s="84" t="str">
        <f>IF(ISERROR(VLOOKUP(DB16,①初期設定!$AB$55:$AD$201,3,FALSE)),"",VLOOKUP(DB16,①初期設定!$AB$55:$AD$201,3,FALSE))</f>
        <v>共通男子200m</v>
      </c>
      <c r="DL16" s="84" t="str">
        <f t="shared" ref="DL16" si="18">IF(ISERROR(RIGHT(DK16,LEN(DK16)-4)),"*",RIGHT(DK16,LEN(DK16)-4))</f>
        <v>200m</v>
      </c>
      <c r="DM16" s="84" t="str">
        <f>IF(ISERROR(VLOOKUP(DB16,①初期設定!$AN$55:$AV$201,3,FALSE)),"*",VLOOKUP(DB16,①初期設定!$AN$55:$AV$201,3,FALSE))</f>
        <v>共通女子200m</v>
      </c>
      <c r="DN16" s="84" t="str">
        <f t="shared" ref="DN16" si="19">IF(ISERROR(RIGHT(DM16,LEN(DM16)-4)),"*",RIGHT(DM16,LEN(DM16)-4))</f>
        <v>200m</v>
      </c>
      <c r="DO16" s="84" t="str">
        <f>IF(ISERROR(VLOOKUP(DB16,①初期設定!$AC$55:$AD$201,2,FALSE)),"",VLOOKUP(DB16,①初期設定!$AC$55:$AD$201,2,FALSE))</f>
        <v>共通男子200m</v>
      </c>
      <c r="DP16" s="84" t="str">
        <f t="shared" ref="DP16" si="20">IF(ISERROR(RIGHT(DO16,LEN(DO16)-4)),"*",RIGHT(DO16,LEN(DO16)-4))</f>
        <v>200m</v>
      </c>
      <c r="DQ16" s="84" t="str">
        <f>IF(ISERROR(VLOOKUP(DB16,①初期設定!$AO$55:$AV$201,2,FALSE)),"*",VLOOKUP(DB16,①初期設定!$AO$55:$AV$201,2,FALSE))</f>
        <v>共通女子200m</v>
      </c>
      <c r="DR16" s="84" t="str">
        <f t="shared" ref="DR16" si="21">IF(ISERROR(RIGHT(DQ16,LEN(DQ16)-4)),"*",RIGHT(DQ16,LEN(DQ16)-4))</f>
        <v>200m</v>
      </c>
      <c r="DS16" s="84" t="s">
        <v>83</v>
      </c>
      <c r="DT16" s="84" t="s">
        <v>123</v>
      </c>
      <c r="DU16" s="137" t="s">
        <v>825</v>
      </c>
      <c r="DV16" s="137" t="s">
        <v>829</v>
      </c>
      <c r="DW16" s="84" t="s">
        <v>68</v>
      </c>
      <c r="DX16" s="84" t="s">
        <v>71</v>
      </c>
      <c r="DZ16" s="38" t="s">
        <v>150</v>
      </c>
      <c r="EA16" s="38" t="s">
        <v>150</v>
      </c>
    </row>
    <row r="17" spans="1:140" s="46" customFormat="1" ht="12" customHeight="1">
      <c r="A17" s="292">
        <v>4</v>
      </c>
      <c r="B17" s="292"/>
      <c r="C17" s="293"/>
      <c r="D17" s="293"/>
      <c r="E17" s="293"/>
      <c r="F17" s="293"/>
      <c r="G17" s="320"/>
      <c r="H17" s="315"/>
      <c r="I17" s="315"/>
      <c r="J17" s="315"/>
      <c r="K17" s="315"/>
      <c r="L17" s="315"/>
      <c r="M17" s="315"/>
      <c r="N17" s="317"/>
      <c r="O17" s="318"/>
      <c r="P17" s="318"/>
      <c r="Q17" s="318"/>
      <c r="R17" s="318"/>
      <c r="S17" s="318"/>
      <c r="T17" s="319"/>
      <c r="U17" s="315"/>
      <c r="V17" s="315"/>
      <c r="W17" s="315"/>
      <c r="X17" s="315"/>
      <c r="Y17" s="315"/>
      <c r="Z17" s="315"/>
      <c r="AA17" s="315"/>
      <c r="AB17" s="315"/>
      <c r="AC17" s="315"/>
      <c r="AD17" s="315"/>
      <c r="AE17" s="313"/>
      <c r="AF17" s="293"/>
      <c r="AG17" s="293"/>
      <c r="AH17" s="293"/>
      <c r="AI17" s="293"/>
      <c r="AJ17" s="293"/>
      <c r="AK17" s="293"/>
      <c r="AL17" s="293"/>
      <c r="AM17" s="293"/>
      <c r="AN17" s="129"/>
      <c r="AO17" s="130"/>
      <c r="AP17" s="131" t="str">
        <f t="shared" si="1"/>
        <v/>
      </c>
      <c r="AQ17" s="130"/>
      <c r="AR17" s="130"/>
      <c r="AS17" s="131" t="str">
        <f t="shared" si="2"/>
        <v/>
      </c>
      <c r="AT17" s="130"/>
      <c r="AU17" s="132"/>
      <c r="AV17" s="293"/>
      <c r="AW17" s="293"/>
      <c r="AX17" s="293"/>
      <c r="AY17" s="293"/>
      <c r="AZ17" s="293"/>
      <c r="BA17" s="293"/>
      <c r="BB17" s="129"/>
      <c r="BC17" s="130"/>
      <c r="BD17" s="131" t="str">
        <f t="shared" si="3"/>
        <v/>
      </c>
      <c r="BE17" s="130"/>
      <c r="BF17" s="130"/>
      <c r="BG17" s="131" t="str">
        <f t="shared" si="4"/>
        <v/>
      </c>
      <c r="BH17" s="130"/>
      <c r="BI17" s="132"/>
      <c r="BJ17" s="293"/>
      <c r="BK17" s="293"/>
      <c r="BL17" s="293"/>
      <c r="BM17" s="293"/>
      <c r="BN17" s="293"/>
      <c r="BO17" s="293"/>
      <c r="BP17" s="129"/>
      <c r="BQ17" s="130"/>
      <c r="BR17" s="131" t="str">
        <f t="shared" si="5"/>
        <v/>
      </c>
      <c r="BS17" s="130"/>
      <c r="BT17" s="130"/>
      <c r="BU17" s="131" t="str">
        <f t="shared" si="6"/>
        <v/>
      </c>
      <c r="BV17" s="130"/>
      <c r="BW17" s="132"/>
      <c r="BX17" s="320"/>
      <c r="BY17" s="318"/>
      <c r="BZ17" s="318"/>
      <c r="CA17" s="318"/>
      <c r="CB17" s="318"/>
      <c r="CC17" s="313"/>
      <c r="CE17" s="32">
        <f t="shared" si="11"/>
        <v>0</v>
      </c>
      <c r="CF17" s="32">
        <f t="shared" si="12"/>
        <v>0</v>
      </c>
      <c r="CK17" s="32">
        <f t="shared" si="13"/>
        <v>0</v>
      </c>
      <c r="CL17" s="38" t="str">
        <f t="shared" si="7"/>
        <v>種目</v>
      </c>
      <c r="CM17" s="38">
        <f t="shared" si="8"/>
        <v>0</v>
      </c>
      <c r="CN17" s="38">
        <f t="shared" si="9"/>
        <v>0</v>
      </c>
      <c r="CO17" s="38">
        <f t="shared" si="10"/>
        <v>0</v>
      </c>
      <c r="CP17" s="37"/>
      <c r="CQ17" s="75" t="s">
        <v>124</v>
      </c>
      <c r="CR17" s="78" t="s">
        <v>161</v>
      </c>
      <c r="CS17" s="78" t="s">
        <v>333</v>
      </c>
      <c r="CT17" s="78" t="s">
        <v>13</v>
      </c>
      <c r="CU17" s="78" t="s">
        <v>38</v>
      </c>
      <c r="CV17" s="78" t="s">
        <v>318</v>
      </c>
      <c r="CW17" s="84" t="s">
        <v>262</v>
      </c>
      <c r="CX17" s="37"/>
      <c r="CY17" s="79">
        <v>1972</v>
      </c>
      <c r="CZ17" s="84" t="s">
        <v>58</v>
      </c>
      <c r="DA17" s="80" t="s">
        <v>84</v>
      </c>
      <c r="DB17" s="84">
        <v>3</v>
      </c>
      <c r="DC17" s="84" t="str">
        <f>IF(ISERROR(VLOOKUP(DB17,①初期設定!$Z$55:$AD$201,5,FALSE)),"*",VLOOKUP(DB17,①初期設定!$Z$55:$AD$201,5,FALSE))</f>
        <v>小学男子5年100m</v>
      </c>
      <c r="DD17" s="135" t="str">
        <f t="shared" si="14"/>
        <v>小学男子5年100m</v>
      </c>
      <c r="DE17" s="84" t="str">
        <f>IF(ISERROR(VLOOKUP(DB17,①初期設定!$AL$55:$AV$201,5,FALSE)),"*",VLOOKUP(DB17,①初期設定!$AL$55:$AV$201,5,FALSE))</f>
        <v>小学女子4年100m</v>
      </c>
      <c r="DF17" s="84" t="str">
        <f t="shared" si="15"/>
        <v>4年100m</v>
      </c>
      <c r="DG17" s="84" t="str">
        <f>IF(ISERROR(VLOOKUP(DB17,①初期設定!$AA$55:$AD$201,4,FALSE)),"*",VLOOKUP(DB17,①初期設定!$AA$55:$AD$201,4,FALSE))</f>
        <v>中学男子800m</v>
      </c>
      <c r="DH17" s="84" t="str">
        <f t="shared" ref="DH17" si="22">IF(ISERROR(RIGHT(DG17,LEN(DG17)-4)),"*",RIGHT(DG17,LEN(DG17)-4))</f>
        <v>800m</v>
      </c>
      <c r="DI17" s="84" t="str">
        <f>IF(ISERROR(VLOOKUP(DB17,①初期設定!$AM$55:$AV$201,4,FALSE)),"*",VLOOKUP(DB17,①初期設定!$AM$55:$AV$201,4,FALSE))</f>
        <v>中学女子800m</v>
      </c>
      <c r="DJ17" s="84" t="str">
        <f t="shared" ref="DJ17" si="23">IF(ISERROR(RIGHT(DI17,LEN(DI17)-4)),"*",RIGHT(DI17,LEN(DI17)-4))</f>
        <v>800m</v>
      </c>
      <c r="DK17" s="84" t="str">
        <f>IF(ISERROR(VLOOKUP(DB17,①初期設定!$AB$55:$AD$201,3,FALSE)),"",VLOOKUP(DB17,①初期設定!$AB$55:$AD$201,3,FALSE))</f>
        <v>共通男子800m</v>
      </c>
      <c r="DL17" s="84" t="str">
        <f t="shared" ref="DL17" si="24">IF(ISERROR(RIGHT(DK17,LEN(DK17)-4)),"*",RIGHT(DK17,LEN(DK17)-4))</f>
        <v>800m</v>
      </c>
      <c r="DM17" s="84" t="str">
        <f>IF(ISERROR(VLOOKUP(DB17,①初期設定!$AN$55:$AV$201,3,FALSE)),"*",VLOOKUP(DB17,①初期設定!$AN$55:$AV$201,3,FALSE))</f>
        <v>共通女子800m</v>
      </c>
      <c r="DN17" s="84" t="str">
        <f t="shared" ref="DN17" si="25">IF(ISERROR(RIGHT(DM17,LEN(DM17)-4)),"*",RIGHT(DM17,LEN(DM17)-4))</f>
        <v>800m</v>
      </c>
      <c r="DO17" s="84" t="str">
        <f>IF(ISERROR(VLOOKUP(DB17,①初期設定!$AC$55:$AD$201,2,FALSE)),"",VLOOKUP(DB17,①初期設定!$AC$55:$AD$201,2,FALSE))</f>
        <v>共通男子800m</v>
      </c>
      <c r="DP17" s="84" t="str">
        <f t="shared" ref="DP17" si="26">IF(ISERROR(RIGHT(DO17,LEN(DO17)-4)),"*",RIGHT(DO17,LEN(DO17)-4))</f>
        <v>800m</v>
      </c>
      <c r="DQ17" s="84" t="str">
        <f>IF(ISERROR(VLOOKUP(DB17,①初期設定!$AO$55:$AV$201,2,FALSE)),"*",VLOOKUP(DB17,①初期設定!$AO$55:$AV$201,2,FALSE))</f>
        <v>共通女子800m</v>
      </c>
      <c r="DR17" s="84" t="str">
        <f t="shared" ref="DR17" si="27">IF(ISERROR(RIGHT(DQ17,LEN(DQ17)-4)),"*",RIGHT(DQ17,LEN(DQ17)-4))</f>
        <v>800m</v>
      </c>
      <c r="DS17" s="84" t="s">
        <v>84</v>
      </c>
      <c r="DT17" s="84" t="s">
        <v>123</v>
      </c>
      <c r="DU17" s="137" t="s">
        <v>826</v>
      </c>
      <c r="DV17" s="137" t="s">
        <v>830</v>
      </c>
      <c r="DW17" s="84" t="s">
        <v>69</v>
      </c>
      <c r="DX17" s="84" t="s">
        <v>72</v>
      </c>
      <c r="DY17" s="39"/>
      <c r="DZ17" s="38" t="s">
        <v>151</v>
      </c>
      <c r="EA17" s="38" t="s">
        <v>151</v>
      </c>
      <c r="EB17" s="37"/>
      <c r="EC17" s="37"/>
      <c r="ED17" s="37"/>
      <c r="EE17" s="37"/>
      <c r="EF17" s="37"/>
      <c r="EG17" s="37"/>
      <c r="EH17" s="37"/>
      <c r="EI17" s="37"/>
      <c r="EJ17" s="37"/>
    </row>
    <row r="18" spans="1:140" ht="12" customHeight="1">
      <c r="A18" s="292">
        <v>5</v>
      </c>
      <c r="B18" s="292"/>
      <c r="C18" s="293"/>
      <c r="D18" s="293"/>
      <c r="E18" s="293"/>
      <c r="F18" s="293"/>
      <c r="G18" s="320"/>
      <c r="H18" s="315"/>
      <c r="I18" s="315"/>
      <c r="J18" s="315"/>
      <c r="K18" s="315"/>
      <c r="L18" s="315"/>
      <c r="M18" s="315"/>
      <c r="N18" s="317"/>
      <c r="O18" s="318"/>
      <c r="P18" s="318"/>
      <c r="Q18" s="318"/>
      <c r="R18" s="318"/>
      <c r="S18" s="318"/>
      <c r="T18" s="319"/>
      <c r="U18" s="315"/>
      <c r="V18" s="315"/>
      <c r="W18" s="315"/>
      <c r="X18" s="315"/>
      <c r="Y18" s="315"/>
      <c r="Z18" s="315"/>
      <c r="AA18" s="315"/>
      <c r="AB18" s="315"/>
      <c r="AC18" s="315"/>
      <c r="AD18" s="315"/>
      <c r="AE18" s="313"/>
      <c r="AF18" s="293"/>
      <c r="AG18" s="293"/>
      <c r="AH18" s="293"/>
      <c r="AI18" s="293"/>
      <c r="AJ18" s="293"/>
      <c r="AK18" s="293"/>
      <c r="AL18" s="293"/>
      <c r="AM18" s="293"/>
      <c r="AN18" s="129"/>
      <c r="AO18" s="130"/>
      <c r="AP18" s="131" t="str">
        <f t="shared" si="1"/>
        <v/>
      </c>
      <c r="AQ18" s="130"/>
      <c r="AR18" s="130"/>
      <c r="AS18" s="131" t="str">
        <f t="shared" si="2"/>
        <v/>
      </c>
      <c r="AT18" s="130"/>
      <c r="AU18" s="132"/>
      <c r="AV18" s="293"/>
      <c r="AW18" s="293"/>
      <c r="AX18" s="293"/>
      <c r="AY18" s="293"/>
      <c r="AZ18" s="293"/>
      <c r="BA18" s="293"/>
      <c r="BB18" s="129"/>
      <c r="BC18" s="130"/>
      <c r="BD18" s="131" t="str">
        <f t="shared" si="3"/>
        <v/>
      </c>
      <c r="BE18" s="130"/>
      <c r="BF18" s="130"/>
      <c r="BG18" s="131" t="str">
        <f t="shared" si="4"/>
        <v/>
      </c>
      <c r="BH18" s="130"/>
      <c r="BI18" s="132"/>
      <c r="BJ18" s="293"/>
      <c r="BK18" s="293"/>
      <c r="BL18" s="293"/>
      <c r="BM18" s="293"/>
      <c r="BN18" s="293"/>
      <c r="BO18" s="293"/>
      <c r="BP18" s="129"/>
      <c r="BQ18" s="130"/>
      <c r="BR18" s="131" t="str">
        <f t="shared" si="5"/>
        <v/>
      </c>
      <c r="BS18" s="130"/>
      <c r="BT18" s="130"/>
      <c r="BU18" s="131" t="str">
        <f t="shared" si="6"/>
        <v/>
      </c>
      <c r="BV18" s="130"/>
      <c r="BW18" s="132"/>
      <c r="BX18" s="320"/>
      <c r="BY18" s="318"/>
      <c r="BZ18" s="318"/>
      <c r="CA18" s="318"/>
      <c r="CB18" s="318"/>
      <c r="CC18" s="313"/>
      <c r="CE18" s="32">
        <f t="shared" si="11"/>
        <v>0</v>
      </c>
      <c r="CF18" s="32">
        <f t="shared" si="12"/>
        <v>0</v>
      </c>
      <c r="CK18" s="32">
        <f t="shared" si="13"/>
        <v>0</v>
      </c>
      <c r="CL18" s="38" t="str">
        <f t="shared" si="7"/>
        <v>種目</v>
      </c>
      <c r="CM18" s="38">
        <f t="shared" si="8"/>
        <v>0</v>
      </c>
      <c r="CN18" s="38">
        <f t="shared" si="9"/>
        <v>0</v>
      </c>
      <c r="CO18" s="38">
        <f t="shared" si="10"/>
        <v>0</v>
      </c>
      <c r="CQ18" s="75" t="s">
        <v>140</v>
      </c>
      <c r="CR18" s="84" t="s">
        <v>281</v>
      </c>
      <c r="CS18" s="78" t="s">
        <v>334</v>
      </c>
      <c r="CT18" s="78" t="s">
        <v>187</v>
      </c>
      <c r="CU18" s="78" t="s">
        <v>39</v>
      </c>
      <c r="CV18" s="78" t="s">
        <v>319</v>
      </c>
      <c r="CW18" s="84" t="s">
        <v>261</v>
      </c>
      <c r="CX18" s="37"/>
      <c r="CY18" s="79">
        <v>1973</v>
      </c>
      <c r="CZ18" s="84" t="s">
        <v>59</v>
      </c>
      <c r="DA18" s="80" t="s">
        <v>85</v>
      </c>
      <c r="DB18" s="84">
        <v>4</v>
      </c>
      <c r="DC18" s="84" t="str">
        <f>IF(ISERROR(VLOOKUP(DB18,①初期設定!$Z$55:$AD$201,5,FALSE)),"*",VLOOKUP(DB18,①初期設定!$Z$55:$AD$201,5,FALSE))</f>
        <v>小学男子4年100m</v>
      </c>
      <c r="DD18" s="135" t="str">
        <f t="shared" si="14"/>
        <v>小学男子4年100m</v>
      </c>
      <c r="DE18" s="84" t="str">
        <f>IF(ISERROR(VLOOKUP(DB18,①初期設定!$AL$55:$AV$201,5,FALSE)),"*",VLOOKUP(DB18,①初期設定!$AL$55:$AV$201,5,FALSE))</f>
        <v>小学女子3年100m</v>
      </c>
      <c r="DF18" s="84" t="str">
        <f t="shared" si="15"/>
        <v>3年100m</v>
      </c>
      <c r="DG18" s="84" t="str">
        <f>IF(ISERROR(VLOOKUP(DB18,①初期設定!$AA$55:$AD$201,4,FALSE)),"*",VLOOKUP(DB18,①初期設定!$AA$55:$AD$201,4,FALSE))</f>
        <v>中学男子1500m</v>
      </c>
      <c r="DH18" s="84" t="str">
        <f t="shared" ref="DH18" si="28">IF(ISERROR(RIGHT(DG18,LEN(DG18)-4)),"*",RIGHT(DG18,LEN(DG18)-4))</f>
        <v>1500m</v>
      </c>
      <c r="DI18" s="84" t="str">
        <f>IF(ISERROR(VLOOKUP(DB18,①初期設定!$AM$55:$AV$201,4,FALSE)),"*",VLOOKUP(DB18,①初期設定!$AM$55:$AV$201,4,FALSE))</f>
        <v>中学女子1500m</v>
      </c>
      <c r="DJ18" s="84" t="str">
        <f t="shared" ref="DJ18" si="29">IF(ISERROR(RIGHT(DI18,LEN(DI18)-4)),"*",RIGHT(DI18,LEN(DI18)-4))</f>
        <v>1500m</v>
      </c>
      <c r="DK18" s="84" t="str">
        <f>IF(ISERROR(VLOOKUP(DB18,①初期設定!$AB$55:$AD$201,3,FALSE)),"",VLOOKUP(DB18,①初期設定!$AB$55:$AD$201,3,FALSE))</f>
        <v>共通男子1500m</v>
      </c>
      <c r="DL18" s="84" t="str">
        <f t="shared" ref="DL18" si="30">IF(ISERROR(RIGHT(DK18,LEN(DK18)-4)),"*",RIGHT(DK18,LEN(DK18)-4))</f>
        <v>1500m</v>
      </c>
      <c r="DM18" s="84" t="str">
        <f>IF(ISERROR(VLOOKUP(DB18,①初期設定!$AN$55:$AV$201,3,FALSE)),"*",VLOOKUP(DB18,①初期設定!$AN$55:$AV$201,3,FALSE))</f>
        <v>共通女子1500m</v>
      </c>
      <c r="DN18" s="84" t="str">
        <f t="shared" ref="DN18" si="31">IF(ISERROR(RIGHT(DM18,LEN(DM18)-4)),"*",RIGHT(DM18,LEN(DM18)-4))</f>
        <v>1500m</v>
      </c>
      <c r="DO18" s="84" t="str">
        <f>IF(ISERROR(VLOOKUP(DB18,①初期設定!$AC$55:$AD$201,2,FALSE)),"",VLOOKUP(DB18,①初期設定!$AC$55:$AD$201,2,FALSE))</f>
        <v>共通男子1500m</v>
      </c>
      <c r="DP18" s="84" t="str">
        <f t="shared" ref="DP18" si="32">IF(ISERROR(RIGHT(DO18,LEN(DO18)-4)),"*",RIGHT(DO18,LEN(DO18)-4))</f>
        <v>1500m</v>
      </c>
      <c r="DQ18" s="84" t="str">
        <f>IF(ISERROR(VLOOKUP(DB18,①初期設定!$AO$55:$AV$201,2,FALSE)),"*",VLOOKUP(DB18,①初期設定!$AO$55:$AV$201,2,FALSE))</f>
        <v>共通女子1500m</v>
      </c>
      <c r="DR18" s="84" t="str">
        <f t="shared" ref="DR18" si="33">IF(ISERROR(RIGHT(DQ18,LEN(DQ18)-4)),"*",RIGHT(DQ18,LEN(DQ18)-4))</f>
        <v>1500m</v>
      </c>
      <c r="DS18" s="84" t="s">
        <v>85</v>
      </c>
      <c r="DT18" s="84" t="s">
        <v>123</v>
      </c>
      <c r="DU18" s="137" t="s">
        <v>827</v>
      </c>
      <c r="DV18" s="137" t="s">
        <v>831</v>
      </c>
      <c r="DW18" s="178" t="s">
        <v>245</v>
      </c>
      <c r="DX18" s="178" t="s">
        <v>248</v>
      </c>
      <c r="DZ18" s="38" t="s">
        <v>145</v>
      </c>
      <c r="EA18" s="38" t="s">
        <v>145</v>
      </c>
    </row>
    <row r="19" spans="1:140" ht="12" customHeight="1">
      <c r="A19" s="292">
        <v>6</v>
      </c>
      <c r="B19" s="292"/>
      <c r="C19" s="293"/>
      <c r="D19" s="293"/>
      <c r="E19" s="293"/>
      <c r="F19" s="293"/>
      <c r="G19" s="320"/>
      <c r="H19" s="315"/>
      <c r="I19" s="315"/>
      <c r="J19" s="315"/>
      <c r="K19" s="315"/>
      <c r="L19" s="315"/>
      <c r="M19" s="315"/>
      <c r="N19" s="317"/>
      <c r="O19" s="318"/>
      <c r="P19" s="318"/>
      <c r="Q19" s="318"/>
      <c r="R19" s="318"/>
      <c r="S19" s="318"/>
      <c r="T19" s="319"/>
      <c r="U19" s="315"/>
      <c r="V19" s="315"/>
      <c r="W19" s="315"/>
      <c r="X19" s="315"/>
      <c r="Y19" s="315"/>
      <c r="Z19" s="315"/>
      <c r="AA19" s="315"/>
      <c r="AB19" s="315"/>
      <c r="AC19" s="315"/>
      <c r="AD19" s="315"/>
      <c r="AE19" s="313"/>
      <c r="AF19" s="293"/>
      <c r="AG19" s="293"/>
      <c r="AH19" s="293"/>
      <c r="AI19" s="293"/>
      <c r="AJ19" s="293"/>
      <c r="AK19" s="293"/>
      <c r="AL19" s="293"/>
      <c r="AM19" s="293"/>
      <c r="AN19" s="129"/>
      <c r="AO19" s="130"/>
      <c r="AP19" s="131" t="str">
        <f t="shared" si="1"/>
        <v/>
      </c>
      <c r="AQ19" s="130"/>
      <c r="AR19" s="130"/>
      <c r="AS19" s="131" t="str">
        <f t="shared" si="2"/>
        <v/>
      </c>
      <c r="AT19" s="130"/>
      <c r="AU19" s="132"/>
      <c r="AV19" s="293"/>
      <c r="AW19" s="293"/>
      <c r="AX19" s="293"/>
      <c r="AY19" s="293"/>
      <c r="AZ19" s="293"/>
      <c r="BA19" s="293"/>
      <c r="BB19" s="129"/>
      <c r="BC19" s="130"/>
      <c r="BD19" s="131" t="str">
        <f t="shared" si="3"/>
        <v/>
      </c>
      <c r="BE19" s="130"/>
      <c r="BF19" s="130"/>
      <c r="BG19" s="131" t="str">
        <f t="shared" si="4"/>
        <v/>
      </c>
      <c r="BH19" s="130"/>
      <c r="BI19" s="132"/>
      <c r="BJ19" s="293"/>
      <c r="BK19" s="293"/>
      <c r="BL19" s="293"/>
      <c r="BM19" s="293"/>
      <c r="BN19" s="293"/>
      <c r="BO19" s="293"/>
      <c r="BP19" s="129"/>
      <c r="BQ19" s="130"/>
      <c r="BR19" s="131" t="str">
        <f t="shared" si="5"/>
        <v/>
      </c>
      <c r="BS19" s="130"/>
      <c r="BT19" s="130"/>
      <c r="BU19" s="131" t="str">
        <f t="shared" si="6"/>
        <v/>
      </c>
      <c r="BV19" s="130"/>
      <c r="BW19" s="132"/>
      <c r="BX19" s="320"/>
      <c r="BY19" s="318"/>
      <c r="BZ19" s="318"/>
      <c r="CA19" s="318"/>
      <c r="CB19" s="318"/>
      <c r="CC19" s="313"/>
      <c r="CE19" s="32">
        <f t="shared" si="11"/>
        <v>0</v>
      </c>
      <c r="CF19" s="32">
        <f t="shared" si="12"/>
        <v>0</v>
      </c>
      <c r="CK19" s="32">
        <f t="shared" si="13"/>
        <v>0</v>
      </c>
      <c r="CL19" s="38" t="str">
        <f t="shared" si="7"/>
        <v>種目</v>
      </c>
      <c r="CM19" s="38">
        <f t="shared" si="8"/>
        <v>0</v>
      </c>
      <c r="CN19" s="38">
        <f t="shared" si="9"/>
        <v>0</v>
      </c>
      <c r="CO19" s="38">
        <f t="shared" si="10"/>
        <v>0</v>
      </c>
      <c r="CQ19" s="75" t="s">
        <v>8</v>
      </c>
      <c r="CR19" s="84" t="s">
        <v>282</v>
      </c>
      <c r="CS19" s="78" t="s">
        <v>163</v>
      </c>
      <c r="CT19" s="78" t="s">
        <v>14</v>
      </c>
      <c r="CU19" s="78" t="s">
        <v>40</v>
      </c>
      <c r="CV19" s="78" t="s">
        <v>228</v>
      </c>
      <c r="CW19" s="84" t="s">
        <v>263</v>
      </c>
      <c r="CX19" s="37"/>
      <c r="CY19" s="79">
        <v>1974</v>
      </c>
      <c r="CZ19" s="84" t="s">
        <v>60</v>
      </c>
      <c r="DA19" s="80" t="s">
        <v>88</v>
      </c>
      <c r="DB19" s="84">
        <v>5</v>
      </c>
      <c r="DC19" s="84" t="str">
        <f>IF(ISERROR(VLOOKUP(DB19,①初期設定!$Z$55:$AD$201,5,FALSE)),"*",VLOOKUP(DB19,①初期設定!$Z$55:$AD$201,5,FALSE))</f>
        <v>小学男子3年100m</v>
      </c>
      <c r="DD19" s="135" t="str">
        <f t="shared" si="14"/>
        <v>小学男子3年100m</v>
      </c>
      <c r="DE19" s="84" t="str">
        <f>IF(ISERROR(VLOOKUP(DB19,①初期設定!$AL$55:$AV$201,5,FALSE)),"*",VLOOKUP(DB19,①初期設定!$AL$55:$AV$201,5,FALSE))</f>
        <v>小学女子2年100m</v>
      </c>
      <c r="DF19" s="84" t="str">
        <f t="shared" si="15"/>
        <v>2年100m</v>
      </c>
      <c r="DG19" s="84" t="str">
        <f>IF(ISERROR(VLOOKUP(DB19,①初期設定!$AA$55:$AD$201,4,FALSE)),"*",VLOOKUP(DB19,①初期設定!$AA$55:$AD$201,4,FALSE))</f>
        <v>中学男子3000m</v>
      </c>
      <c r="DH19" s="84" t="str">
        <f t="shared" ref="DH19" si="34">IF(ISERROR(RIGHT(DG19,LEN(DG19)-4)),"*",RIGHT(DG19,LEN(DG19)-4))</f>
        <v>3000m</v>
      </c>
      <c r="DI19" s="84" t="str">
        <f>IF(ISERROR(VLOOKUP(DB19,①初期設定!$AM$55:$AV$201,4,FALSE)),"*",VLOOKUP(DB19,①初期設定!$AM$55:$AV$201,4,FALSE))</f>
        <v>中学女子3000m</v>
      </c>
      <c r="DJ19" s="84" t="str">
        <f t="shared" ref="DJ19" si="35">IF(ISERROR(RIGHT(DI19,LEN(DI19)-4)),"*",RIGHT(DI19,LEN(DI19)-4))</f>
        <v>3000m</v>
      </c>
      <c r="DK19" s="84" t="str">
        <f>IF(ISERROR(VLOOKUP(DB19,①初期設定!$AB$55:$AD$201,3,FALSE)),"",VLOOKUP(DB19,①初期設定!$AB$55:$AD$201,3,FALSE))</f>
        <v>共通男子3000m</v>
      </c>
      <c r="DL19" s="84" t="str">
        <f t="shared" ref="DL19" si="36">IF(ISERROR(RIGHT(DK19,LEN(DK19)-4)),"*",RIGHT(DK19,LEN(DK19)-4))</f>
        <v>3000m</v>
      </c>
      <c r="DM19" s="84" t="str">
        <f>IF(ISERROR(VLOOKUP(DB19,①初期設定!$AN$55:$AV$201,3,FALSE)),"*",VLOOKUP(DB19,①初期設定!$AN$55:$AV$201,3,FALSE))</f>
        <v>共通女子3000m</v>
      </c>
      <c r="DN19" s="84" t="str">
        <f t="shared" ref="DN19" si="37">IF(ISERROR(RIGHT(DM19,LEN(DM19)-4)),"*",RIGHT(DM19,LEN(DM19)-4))</f>
        <v>3000m</v>
      </c>
      <c r="DO19" s="84" t="str">
        <f>IF(ISERROR(VLOOKUP(DB19,①初期設定!$AC$55:$AD$201,2,FALSE)),"",VLOOKUP(DB19,①初期設定!$AC$55:$AD$201,2,FALSE))</f>
        <v>共通男子3000m</v>
      </c>
      <c r="DP19" s="84" t="str">
        <f t="shared" ref="DP19" si="38">IF(ISERROR(RIGHT(DO19,LEN(DO19)-4)),"*",RIGHT(DO19,LEN(DO19)-4))</f>
        <v>3000m</v>
      </c>
      <c r="DQ19" s="84" t="str">
        <f>IF(ISERROR(VLOOKUP(DB19,①初期設定!$AO$55:$AV$201,2,FALSE)),"*",VLOOKUP(DB19,①初期設定!$AO$55:$AV$201,2,FALSE))</f>
        <v>共通女子3000m</v>
      </c>
      <c r="DR19" s="84" t="str">
        <f t="shared" ref="DR19" si="39">IF(ISERROR(RIGHT(DQ19,LEN(DQ19)-4)),"*",RIGHT(DQ19,LEN(DQ19)-4))</f>
        <v>3000m</v>
      </c>
      <c r="DS19" s="84" t="s">
        <v>88</v>
      </c>
      <c r="DT19" s="84" t="s">
        <v>123</v>
      </c>
      <c r="DU19" s="84"/>
      <c r="DV19" s="84"/>
      <c r="DW19" s="178" t="s">
        <v>246</v>
      </c>
      <c r="DX19" s="178" t="s">
        <v>249</v>
      </c>
      <c r="DZ19" s="38" t="s">
        <v>146</v>
      </c>
      <c r="EA19" s="38" t="s">
        <v>146</v>
      </c>
    </row>
    <row r="20" spans="1:140" ht="12" customHeight="1">
      <c r="A20" s="292">
        <v>7</v>
      </c>
      <c r="B20" s="292"/>
      <c r="C20" s="293"/>
      <c r="D20" s="293"/>
      <c r="E20" s="293"/>
      <c r="F20" s="293"/>
      <c r="G20" s="320"/>
      <c r="H20" s="315"/>
      <c r="I20" s="315"/>
      <c r="J20" s="315"/>
      <c r="K20" s="315"/>
      <c r="L20" s="315"/>
      <c r="M20" s="315"/>
      <c r="N20" s="317"/>
      <c r="O20" s="318"/>
      <c r="P20" s="318"/>
      <c r="Q20" s="318"/>
      <c r="R20" s="318"/>
      <c r="S20" s="318"/>
      <c r="T20" s="319"/>
      <c r="U20" s="315"/>
      <c r="V20" s="315"/>
      <c r="W20" s="315"/>
      <c r="X20" s="315"/>
      <c r="Y20" s="315"/>
      <c r="Z20" s="315"/>
      <c r="AA20" s="315"/>
      <c r="AB20" s="315"/>
      <c r="AC20" s="315"/>
      <c r="AD20" s="315"/>
      <c r="AE20" s="313"/>
      <c r="AF20" s="293"/>
      <c r="AG20" s="293"/>
      <c r="AH20" s="293"/>
      <c r="AI20" s="293"/>
      <c r="AJ20" s="293"/>
      <c r="AK20" s="293"/>
      <c r="AL20" s="293"/>
      <c r="AM20" s="293"/>
      <c r="AN20" s="129"/>
      <c r="AO20" s="130"/>
      <c r="AP20" s="131" t="str">
        <f t="shared" si="1"/>
        <v/>
      </c>
      <c r="AQ20" s="130"/>
      <c r="AR20" s="130"/>
      <c r="AS20" s="131" t="str">
        <f t="shared" si="2"/>
        <v/>
      </c>
      <c r="AT20" s="130"/>
      <c r="AU20" s="132"/>
      <c r="AV20" s="293"/>
      <c r="AW20" s="293"/>
      <c r="AX20" s="293"/>
      <c r="AY20" s="293"/>
      <c r="AZ20" s="293"/>
      <c r="BA20" s="293"/>
      <c r="BB20" s="129"/>
      <c r="BC20" s="130"/>
      <c r="BD20" s="131" t="str">
        <f t="shared" si="3"/>
        <v/>
      </c>
      <c r="BE20" s="130"/>
      <c r="BF20" s="130"/>
      <c r="BG20" s="131" t="str">
        <f t="shared" si="4"/>
        <v/>
      </c>
      <c r="BH20" s="130"/>
      <c r="BI20" s="132"/>
      <c r="BJ20" s="293"/>
      <c r="BK20" s="293"/>
      <c r="BL20" s="293"/>
      <c r="BM20" s="293"/>
      <c r="BN20" s="293"/>
      <c r="BO20" s="293"/>
      <c r="BP20" s="129"/>
      <c r="BQ20" s="130"/>
      <c r="BR20" s="131" t="str">
        <f t="shared" si="5"/>
        <v/>
      </c>
      <c r="BS20" s="130"/>
      <c r="BT20" s="130"/>
      <c r="BU20" s="131" t="str">
        <f t="shared" si="6"/>
        <v/>
      </c>
      <c r="BV20" s="130"/>
      <c r="BW20" s="132"/>
      <c r="BX20" s="320"/>
      <c r="BY20" s="318"/>
      <c r="BZ20" s="318"/>
      <c r="CA20" s="318"/>
      <c r="CB20" s="318"/>
      <c r="CC20" s="313"/>
      <c r="CE20" s="32">
        <f t="shared" si="11"/>
        <v>0</v>
      </c>
      <c r="CF20" s="32">
        <f t="shared" si="12"/>
        <v>0</v>
      </c>
      <c r="CK20" s="32">
        <f t="shared" si="13"/>
        <v>0</v>
      </c>
      <c r="CL20" s="38" t="str">
        <f t="shared" si="7"/>
        <v>種目</v>
      </c>
      <c r="CM20" s="38">
        <f t="shared" si="8"/>
        <v>0</v>
      </c>
      <c r="CN20" s="38">
        <f t="shared" si="9"/>
        <v>0</v>
      </c>
      <c r="CO20" s="38">
        <f t="shared" si="10"/>
        <v>0</v>
      </c>
      <c r="CQ20" s="37"/>
      <c r="CR20" s="81" t="s">
        <v>156</v>
      </c>
      <c r="CS20" s="78" t="s">
        <v>241</v>
      </c>
      <c r="CT20" s="78" t="s">
        <v>15</v>
      </c>
      <c r="CU20" s="78" t="s">
        <v>41</v>
      </c>
      <c r="CV20" s="78" t="s">
        <v>229</v>
      </c>
      <c r="CW20" s="84" t="s">
        <v>266</v>
      </c>
      <c r="CX20" s="37"/>
      <c r="CY20" s="79">
        <v>1975</v>
      </c>
      <c r="CZ20" s="84" t="s">
        <v>61</v>
      </c>
      <c r="DA20" s="80" t="s">
        <v>87</v>
      </c>
      <c r="DB20" s="84">
        <v>6</v>
      </c>
      <c r="DC20" s="84" t="str">
        <f>IF(ISERROR(VLOOKUP(DB20,①初期設定!$Z$55:$AD$201,5,FALSE)),"*",VLOOKUP(DB20,①初期設定!$Z$55:$AD$201,5,FALSE))</f>
        <v>小学男子2年100m</v>
      </c>
      <c r="DD20" s="135" t="str">
        <f t="shared" si="14"/>
        <v>小学男子2年100m</v>
      </c>
      <c r="DE20" s="84" t="str">
        <f>IF(ISERROR(VLOOKUP(DB20,①初期設定!$AL$55:$AV$201,5,FALSE)),"*",VLOOKUP(DB20,①初期設定!$AL$55:$AV$201,5,FALSE))</f>
        <v>小学女子1年100m</v>
      </c>
      <c r="DF20" s="84" t="str">
        <f t="shared" si="15"/>
        <v>1年100m</v>
      </c>
      <c r="DG20" s="84" t="str">
        <f>IF(ISERROR(VLOOKUP(DB20,①初期設定!$AA$55:$AD$201,4,FALSE)),"*",VLOOKUP(DB20,①初期設定!$AA$55:$AD$201,4,FALSE))</f>
        <v>中学男子走高跳</v>
      </c>
      <c r="DH20" s="84" t="str">
        <f t="shared" ref="DH20" si="40">IF(ISERROR(RIGHT(DG20,LEN(DG20)-4)),"*",RIGHT(DG20,LEN(DG20)-4))</f>
        <v>走高跳</v>
      </c>
      <c r="DI20" s="84" t="str">
        <f>IF(ISERROR(VLOOKUP(DB20,①初期設定!$AM$55:$AV$201,4,FALSE)),"*",VLOOKUP(DB20,①初期設定!$AM$55:$AV$201,4,FALSE))</f>
        <v>中学女子走高跳</v>
      </c>
      <c r="DJ20" s="84" t="str">
        <f t="shared" ref="DJ20" si="41">IF(ISERROR(RIGHT(DI20,LEN(DI20)-4)),"*",RIGHT(DI20,LEN(DI20)-4))</f>
        <v>走高跳</v>
      </c>
      <c r="DK20" s="84" t="str">
        <f>IF(ISERROR(VLOOKUP(DB20,①初期設定!$AB$55:$AD$201,3,FALSE)),"",VLOOKUP(DB20,①初期設定!$AB$55:$AD$201,3,FALSE))</f>
        <v>共通男子走高跳</v>
      </c>
      <c r="DL20" s="84" t="str">
        <f t="shared" ref="DL20" si="42">IF(ISERROR(RIGHT(DK20,LEN(DK20)-4)),"*",RIGHT(DK20,LEN(DK20)-4))</f>
        <v>走高跳</v>
      </c>
      <c r="DM20" s="84" t="str">
        <f>IF(ISERROR(VLOOKUP(DB20,①初期設定!$AN$55:$AV$201,3,FALSE)),"*",VLOOKUP(DB20,①初期設定!$AN$55:$AV$201,3,FALSE))</f>
        <v>共通女子走高跳</v>
      </c>
      <c r="DN20" s="84" t="str">
        <f t="shared" ref="DN20" si="43">IF(ISERROR(RIGHT(DM20,LEN(DM20)-4)),"*",RIGHT(DM20,LEN(DM20)-4))</f>
        <v>走高跳</v>
      </c>
      <c r="DO20" s="84" t="str">
        <f>IF(ISERROR(VLOOKUP(DB20,①初期設定!$AC$55:$AD$201,2,FALSE)),"",VLOOKUP(DB20,①初期設定!$AC$55:$AD$201,2,FALSE))</f>
        <v>共通男子走高跳</v>
      </c>
      <c r="DP20" s="84" t="str">
        <f t="shared" ref="DP20" si="44">IF(ISERROR(RIGHT(DO20,LEN(DO20)-4)),"*",RIGHT(DO20,LEN(DO20)-4))</f>
        <v>走高跳</v>
      </c>
      <c r="DQ20" s="84" t="str">
        <f>IF(ISERROR(VLOOKUP(DB20,①初期設定!$AO$55:$AV$201,2,FALSE)),"*",VLOOKUP(DB20,①初期設定!$AO$55:$AV$201,2,FALSE))</f>
        <v>共通女子走高跳</v>
      </c>
      <c r="DR20" s="84" t="str">
        <f t="shared" ref="DR20" si="45">IF(ISERROR(RIGHT(DQ20,LEN(DQ20)-4)),"*",RIGHT(DQ20,LEN(DQ20)-4))</f>
        <v>走高跳</v>
      </c>
      <c r="DS20" s="84" t="s">
        <v>87</v>
      </c>
      <c r="DT20" s="84" t="s">
        <v>123</v>
      </c>
      <c r="DU20" s="89"/>
      <c r="DV20" s="85"/>
      <c r="DW20" s="178" t="s">
        <v>247</v>
      </c>
      <c r="DX20" s="178" t="s">
        <v>250</v>
      </c>
      <c r="DZ20" s="38" t="s">
        <v>147</v>
      </c>
      <c r="EA20" s="38" t="s">
        <v>147</v>
      </c>
    </row>
    <row r="21" spans="1:140" ht="12" customHeight="1">
      <c r="A21" s="292">
        <v>8</v>
      </c>
      <c r="B21" s="292"/>
      <c r="C21" s="293"/>
      <c r="D21" s="293"/>
      <c r="E21" s="293"/>
      <c r="F21" s="293"/>
      <c r="G21" s="320"/>
      <c r="H21" s="315"/>
      <c r="I21" s="315"/>
      <c r="J21" s="315"/>
      <c r="K21" s="315"/>
      <c r="L21" s="315"/>
      <c r="M21" s="315"/>
      <c r="N21" s="317"/>
      <c r="O21" s="318"/>
      <c r="P21" s="318"/>
      <c r="Q21" s="318"/>
      <c r="R21" s="318"/>
      <c r="S21" s="318"/>
      <c r="T21" s="319"/>
      <c r="U21" s="315"/>
      <c r="V21" s="315"/>
      <c r="W21" s="315"/>
      <c r="X21" s="315"/>
      <c r="Y21" s="315"/>
      <c r="Z21" s="315"/>
      <c r="AA21" s="315"/>
      <c r="AB21" s="315"/>
      <c r="AC21" s="315"/>
      <c r="AD21" s="315"/>
      <c r="AE21" s="313"/>
      <c r="AF21" s="293"/>
      <c r="AG21" s="293"/>
      <c r="AH21" s="293"/>
      <c r="AI21" s="293"/>
      <c r="AJ21" s="293"/>
      <c r="AK21" s="293"/>
      <c r="AL21" s="293"/>
      <c r="AM21" s="293"/>
      <c r="AN21" s="129"/>
      <c r="AO21" s="130"/>
      <c r="AP21" s="131" t="str">
        <f t="shared" si="1"/>
        <v/>
      </c>
      <c r="AQ21" s="130"/>
      <c r="AR21" s="130"/>
      <c r="AS21" s="131" t="str">
        <f t="shared" si="2"/>
        <v/>
      </c>
      <c r="AT21" s="130"/>
      <c r="AU21" s="132"/>
      <c r="AV21" s="293"/>
      <c r="AW21" s="293"/>
      <c r="AX21" s="293"/>
      <c r="AY21" s="293"/>
      <c r="AZ21" s="293"/>
      <c r="BA21" s="293"/>
      <c r="BB21" s="129"/>
      <c r="BC21" s="130"/>
      <c r="BD21" s="131" t="str">
        <f t="shared" si="3"/>
        <v/>
      </c>
      <c r="BE21" s="130"/>
      <c r="BF21" s="130"/>
      <c r="BG21" s="131" t="str">
        <f t="shared" si="4"/>
        <v/>
      </c>
      <c r="BH21" s="130"/>
      <c r="BI21" s="132"/>
      <c r="BJ21" s="293"/>
      <c r="BK21" s="293"/>
      <c r="BL21" s="293"/>
      <c r="BM21" s="293"/>
      <c r="BN21" s="293"/>
      <c r="BO21" s="293"/>
      <c r="BP21" s="129"/>
      <c r="BQ21" s="130"/>
      <c r="BR21" s="131" t="str">
        <f t="shared" si="5"/>
        <v/>
      </c>
      <c r="BS21" s="130"/>
      <c r="BT21" s="130"/>
      <c r="BU21" s="131" t="str">
        <f t="shared" si="6"/>
        <v/>
      </c>
      <c r="BV21" s="130"/>
      <c r="BW21" s="132"/>
      <c r="BX21" s="320"/>
      <c r="BY21" s="318"/>
      <c r="BZ21" s="318"/>
      <c r="CA21" s="318"/>
      <c r="CB21" s="318"/>
      <c r="CC21" s="313"/>
      <c r="CE21" s="32">
        <f t="shared" si="11"/>
        <v>0</v>
      </c>
      <c r="CF21" s="32">
        <f t="shared" si="12"/>
        <v>0</v>
      </c>
      <c r="CK21" s="32">
        <f t="shared" si="13"/>
        <v>0</v>
      </c>
      <c r="CL21" s="38" t="str">
        <f t="shared" si="7"/>
        <v>種目</v>
      </c>
      <c r="CM21" s="38">
        <f t="shared" si="8"/>
        <v>0</v>
      </c>
      <c r="CN21" s="38">
        <f t="shared" si="9"/>
        <v>0</v>
      </c>
      <c r="CO21" s="38">
        <f t="shared" si="10"/>
        <v>0</v>
      </c>
      <c r="CQ21" s="37"/>
      <c r="CR21" s="81" t="s">
        <v>162</v>
      </c>
      <c r="CS21" s="78" t="s">
        <v>11</v>
      </c>
      <c r="CT21" s="78" t="s">
        <v>16</v>
      </c>
      <c r="CU21" s="78" t="s">
        <v>42</v>
      </c>
      <c r="CV21" s="78" t="s">
        <v>290</v>
      </c>
      <c r="CW21" s="84" t="s">
        <v>265</v>
      </c>
      <c r="CX21" s="37"/>
      <c r="CY21" s="79">
        <v>1976</v>
      </c>
      <c r="CZ21" s="84" t="s">
        <v>62</v>
      </c>
      <c r="DA21" s="80" t="s">
        <v>86</v>
      </c>
      <c r="DB21" s="84">
        <v>7</v>
      </c>
      <c r="DC21" s="84" t="str">
        <f>IF(ISERROR(VLOOKUP(DB21,①初期設定!$Z$55:$AD$201,5,FALSE)),"*",VLOOKUP(DB21,①初期設定!$Z$55:$AD$201,5,FALSE))</f>
        <v>小学男子4年800m</v>
      </c>
      <c r="DD21" s="135" t="str">
        <f t="shared" si="14"/>
        <v>小学男子4年800m</v>
      </c>
      <c r="DE21" s="84" t="str">
        <f>IF(ISERROR(VLOOKUP(DB21,①初期設定!$AL$55:$AV$201,5,FALSE)),"*",VLOOKUP(DB21,①初期設定!$AL$55:$AV$201,5,FALSE))</f>
        <v>小学女子6年800m</v>
      </c>
      <c r="DF21" s="84" t="str">
        <f t="shared" si="15"/>
        <v>6年800m</v>
      </c>
      <c r="DG21" s="84" t="str">
        <f>IF(ISERROR(VLOOKUP(DB21,①初期設定!$AA$55:$AD$201,4,FALSE)),"*",VLOOKUP(DB21,①初期設定!$AA$55:$AD$201,4,FALSE))</f>
        <v>中学男子走幅跳</v>
      </c>
      <c r="DH21" s="84" t="str">
        <f t="shared" ref="DH21" si="46">IF(ISERROR(RIGHT(DG21,LEN(DG21)-4)),"*",RIGHT(DG21,LEN(DG21)-4))</f>
        <v>走幅跳</v>
      </c>
      <c r="DI21" s="84" t="str">
        <f>IF(ISERROR(VLOOKUP(DB21,①初期設定!$AM$55:$AV$201,4,FALSE)),"*",VLOOKUP(DB21,①初期設定!$AM$55:$AV$201,4,FALSE))</f>
        <v>中学女子走幅跳</v>
      </c>
      <c r="DJ21" s="84" t="str">
        <f t="shared" ref="DJ21" si="47">IF(ISERROR(RIGHT(DI21,LEN(DI21)-4)),"*",RIGHT(DI21,LEN(DI21)-4))</f>
        <v>走幅跳</v>
      </c>
      <c r="DK21" s="84" t="str">
        <f>IF(ISERROR(VLOOKUP(DB21,①初期設定!$AB$55:$AD$201,3,FALSE)),"",VLOOKUP(DB21,①初期設定!$AB$55:$AD$201,3,FALSE))</f>
        <v>共通男子走幅跳</v>
      </c>
      <c r="DL21" s="84" t="str">
        <f t="shared" ref="DL21" si="48">IF(ISERROR(RIGHT(DK21,LEN(DK21)-4)),"*",RIGHT(DK21,LEN(DK21)-4))</f>
        <v>走幅跳</v>
      </c>
      <c r="DM21" s="84" t="str">
        <f>IF(ISERROR(VLOOKUP(DB21,①初期設定!$AN$55:$AV$201,3,FALSE)),"*",VLOOKUP(DB21,①初期設定!$AN$55:$AV$201,3,FALSE))</f>
        <v>共通女子走幅跳</v>
      </c>
      <c r="DN21" s="84" t="str">
        <f t="shared" ref="DN21" si="49">IF(ISERROR(RIGHT(DM21,LEN(DM21)-4)),"*",RIGHT(DM21,LEN(DM21)-4))</f>
        <v>走幅跳</v>
      </c>
      <c r="DO21" s="84" t="str">
        <f>IF(ISERROR(VLOOKUP(DB21,①初期設定!$AC$55:$AD$201,2,FALSE)),"",VLOOKUP(DB21,①初期設定!$AC$55:$AD$201,2,FALSE))</f>
        <v>共通男子走幅跳</v>
      </c>
      <c r="DP21" s="84" t="str">
        <f t="shared" ref="DP21" si="50">IF(ISERROR(RIGHT(DO21,LEN(DO21)-4)),"*",RIGHT(DO21,LEN(DO21)-4))</f>
        <v>走幅跳</v>
      </c>
      <c r="DQ21" s="84" t="str">
        <f>IF(ISERROR(VLOOKUP(DB21,①初期設定!$AO$55:$AV$201,2,FALSE)),"*",VLOOKUP(DB21,①初期設定!$AO$55:$AV$201,2,FALSE))</f>
        <v>共通女子走幅跳</v>
      </c>
      <c r="DR21" s="84" t="str">
        <f t="shared" ref="DR21" si="51">IF(ISERROR(RIGHT(DQ21,LEN(DQ21)-4)),"*",RIGHT(DQ21,LEN(DQ21)-4))</f>
        <v>走幅跳</v>
      </c>
      <c r="DS21" s="84" t="s">
        <v>86</v>
      </c>
      <c r="DT21" s="84" t="s">
        <v>123</v>
      </c>
      <c r="DU21" s="35"/>
      <c r="DV21" s="35"/>
      <c r="DW21" s="178" t="s">
        <v>850</v>
      </c>
      <c r="DX21" s="178" t="s">
        <v>862</v>
      </c>
      <c r="DZ21" s="38" t="s">
        <v>148</v>
      </c>
      <c r="EA21" s="38" t="s">
        <v>148</v>
      </c>
    </row>
    <row r="22" spans="1:140" ht="12" customHeight="1">
      <c r="A22" s="292">
        <v>9</v>
      </c>
      <c r="B22" s="292"/>
      <c r="C22" s="293"/>
      <c r="D22" s="293"/>
      <c r="E22" s="293"/>
      <c r="F22" s="293"/>
      <c r="G22" s="320"/>
      <c r="H22" s="315"/>
      <c r="I22" s="315"/>
      <c r="J22" s="315"/>
      <c r="K22" s="315"/>
      <c r="L22" s="315"/>
      <c r="M22" s="315"/>
      <c r="N22" s="317"/>
      <c r="O22" s="318"/>
      <c r="P22" s="318"/>
      <c r="Q22" s="318"/>
      <c r="R22" s="318"/>
      <c r="S22" s="318"/>
      <c r="T22" s="319"/>
      <c r="U22" s="315"/>
      <c r="V22" s="315"/>
      <c r="W22" s="315"/>
      <c r="X22" s="315"/>
      <c r="Y22" s="315"/>
      <c r="Z22" s="315"/>
      <c r="AA22" s="315"/>
      <c r="AB22" s="315"/>
      <c r="AC22" s="315"/>
      <c r="AD22" s="315"/>
      <c r="AE22" s="313"/>
      <c r="AF22" s="293"/>
      <c r="AG22" s="293"/>
      <c r="AH22" s="293"/>
      <c r="AI22" s="293"/>
      <c r="AJ22" s="293"/>
      <c r="AK22" s="293"/>
      <c r="AL22" s="293"/>
      <c r="AM22" s="293"/>
      <c r="AN22" s="129"/>
      <c r="AO22" s="130"/>
      <c r="AP22" s="131" t="str">
        <f t="shared" si="1"/>
        <v/>
      </c>
      <c r="AQ22" s="130"/>
      <c r="AR22" s="130"/>
      <c r="AS22" s="131" t="str">
        <f t="shared" si="2"/>
        <v/>
      </c>
      <c r="AT22" s="130"/>
      <c r="AU22" s="132"/>
      <c r="AV22" s="293"/>
      <c r="AW22" s="293"/>
      <c r="AX22" s="293"/>
      <c r="AY22" s="293"/>
      <c r="AZ22" s="293"/>
      <c r="BA22" s="293"/>
      <c r="BB22" s="129"/>
      <c r="BC22" s="130"/>
      <c r="BD22" s="131" t="str">
        <f t="shared" si="3"/>
        <v/>
      </c>
      <c r="BE22" s="130"/>
      <c r="BF22" s="130"/>
      <c r="BG22" s="131" t="str">
        <f t="shared" si="4"/>
        <v/>
      </c>
      <c r="BH22" s="130"/>
      <c r="BI22" s="132"/>
      <c r="BJ22" s="293"/>
      <c r="BK22" s="293"/>
      <c r="BL22" s="293"/>
      <c r="BM22" s="293"/>
      <c r="BN22" s="293"/>
      <c r="BO22" s="293"/>
      <c r="BP22" s="129"/>
      <c r="BQ22" s="130"/>
      <c r="BR22" s="131" t="str">
        <f t="shared" si="5"/>
        <v/>
      </c>
      <c r="BS22" s="130"/>
      <c r="BT22" s="130"/>
      <c r="BU22" s="131" t="str">
        <f t="shared" si="6"/>
        <v/>
      </c>
      <c r="BV22" s="130"/>
      <c r="BW22" s="132"/>
      <c r="BX22" s="320"/>
      <c r="BY22" s="318"/>
      <c r="BZ22" s="318"/>
      <c r="CA22" s="318"/>
      <c r="CB22" s="318"/>
      <c r="CC22" s="313"/>
      <c r="CE22" s="32">
        <f t="shared" si="11"/>
        <v>0</v>
      </c>
      <c r="CF22" s="32">
        <f t="shared" si="12"/>
        <v>0</v>
      </c>
      <c r="CK22" s="32">
        <f t="shared" si="13"/>
        <v>0</v>
      </c>
      <c r="CL22" s="38" t="str">
        <f t="shared" si="7"/>
        <v>種目</v>
      </c>
      <c r="CM22" s="38">
        <f t="shared" si="8"/>
        <v>0</v>
      </c>
      <c r="CN22" s="38">
        <f t="shared" si="9"/>
        <v>0</v>
      </c>
      <c r="CO22" s="38">
        <f t="shared" si="10"/>
        <v>0</v>
      </c>
      <c r="CQ22" s="37"/>
      <c r="CR22" s="81" t="s">
        <v>367</v>
      </c>
      <c r="CS22" s="78" t="s">
        <v>284</v>
      </c>
      <c r="CT22" s="78" t="s">
        <v>17</v>
      </c>
      <c r="CU22" s="78" t="s">
        <v>43</v>
      </c>
      <c r="CV22" s="78" t="s">
        <v>292</v>
      </c>
      <c r="CW22" s="84" t="s">
        <v>264</v>
      </c>
      <c r="CX22" s="37"/>
      <c r="CY22" s="79">
        <v>1977</v>
      </c>
      <c r="CZ22" s="84" t="s">
        <v>63</v>
      </c>
      <c r="DA22" s="80" t="s">
        <v>76</v>
      </c>
      <c r="DB22" s="84">
        <v>8</v>
      </c>
      <c r="DC22" s="84" t="str">
        <f>IF(ISERROR(VLOOKUP(DB22,①初期設定!$Z$55:$AD$201,5,FALSE)),"*",VLOOKUP(DB22,①初期設定!$Z$55:$AD$201,5,FALSE))</f>
        <v>小学男子3年800m</v>
      </c>
      <c r="DD22" s="135" t="str">
        <f t="shared" si="14"/>
        <v>小学男子3年800m</v>
      </c>
      <c r="DE22" s="84" t="str">
        <f>IF(ISERROR(VLOOKUP(DB22,①初期設定!$AL$55:$AV$201,5,FALSE)),"*",VLOOKUP(DB22,①初期設定!$AL$55:$AV$201,5,FALSE))</f>
        <v>小学女子5年800m</v>
      </c>
      <c r="DF22" s="84" t="str">
        <f t="shared" si="15"/>
        <v>5年800m</v>
      </c>
      <c r="DG22" s="84" t="str">
        <f>IF(ISERROR(VLOOKUP(DB22,①初期設定!$AA$55:$AD$201,4,FALSE)),"*",VLOOKUP(DB22,①初期設定!$AA$55:$AD$201,4,FALSE))</f>
        <v>中学男子砲丸投(5.000kg)</v>
      </c>
      <c r="DH22" s="84" t="str">
        <f t="shared" ref="DH22" si="52">IF(ISERROR(RIGHT(DG22,LEN(DG22)-4)),"*",RIGHT(DG22,LEN(DG22)-4))</f>
        <v>砲丸投(5.000kg)</v>
      </c>
      <c r="DI22" s="84" t="str">
        <f>IF(ISERROR(VLOOKUP(DB22,①初期設定!$AM$55:$AV$201,4,FALSE)),"*",VLOOKUP(DB22,①初期設定!$AM$55:$AV$201,4,FALSE))</f>
        <v>中学女子砲丸投(2.721kg)</v>
      </c>
      <c r="DJ22" s="84" t="str">
        <f t="shared" ref="DJ22" si="53">IF(ISERROR(RIGHT(DI22,LEN(DI22)-4)),"*",RIGHT(DI22,LEN(DI22)-4))</f>
        <v>砲丸投(2.721kg)</v>
      </c>
      <c r="DK22" s="84" t="str">
        <f>IF(ISERROR(VLOOKUP(DB22,①初期設定!$AB$55:$AD$201,3,FALSE)),"",VLOOKUP(DB22,①初期設定!$AB$55:$AD$201,3,FALSE))</f>
        <v>共通男子やり投(800g)</v>
      </c>
      <c r="DL22" s="84" t="str">
        <f t="shared" ref="DL22" si="54">IF(ISERROR(RIGHT(DK22,LEN(DK22)-4)),"*",RIGHT(DK22,LEN(DK22)-4))</f>
        <v>やり投(800g)</v>
      </c>
      <c r="DM22" s="84" t="str">
        <f>IF(ISERROR(VLOOKUP(DB22,①初期設定!$AN$55:$AV$201,3,FALSE)),"*",VLOOKUP(DB22,①初期設定!$AN$55:$AV$201,3,FALSE))</f>
        <v>共通女子砲丸投(4.000kg)</v>
      </c>
      <c r="DN22" s="84" t="str">
        <f t="shared" ref="DN22" si="55">IF(ISERROR(RIGHT(DM22,LEN(DM22)-4)),"*",RIGHT(DM22,LEN(DM22)-4))</f>
        <v>砲丸投(4.000kg)</v>
      </c>
      <c r="DO22" s="84" t="str">
        <f>IF(ISERROR(VLOOKUP(DB22,①初期設定!$AC$55:$AD$201,2,FALSE)),"",VLOOKUP(DB22,①初期設定!$AC$55:$AD$201,2,FALSE))</f>
        <v>共通男子やり投(800g)</v>
      </c>
      <c r="DP22" s="84" t="str">
        <f t="shared" ref="DP22" si="56">IF(ISERROR(RIGHT(DO22,LEN(DO22)-4)),"*",RIGHT(DO22,LEN(DO22)-4))</f>
        <v>やり投(800g)</v>
      </c>
      <c r="DQ22" s="84" t="str">
        <f>IF(ISERROR(VLOOKUP(DB22,①初期設定!$AO$55:$AV$201,2,FALSE)),"*",VLOOKUP(DB22,①初期設定!$AO$55:$AV$201,2,FALSE))</f>
        <v>共通女子砲丸投(4.000kg)</v>
      </c>
      <c r="DR22" s="84" t="str">
        <f t="shared" ref="DR22" si="57">IF(ISERROR(RIGHT(DQ22,LEN(DQ22)-4)),"*",RIGHT(DQ22,LEN(DQ22)-4))</f>
        <v>砲丸投(4.000kg)</v>
      </c>
      <c r="DS22" s="84" t="s">
        <v>76</v>
      </c>
      <c r="DT22" s="84" t="s">
        <v>124</v>
      </c>
      <c r="DU22" s="35"/>
      <c r="DV22" s="35"/>
      <c r="DW22" s="178" t="s">
        <v>851</v>
      </c>
      <c r="DX22" s="178" t="s">
        <v>863</v>
      </c>
    </row>
    <row r="23" spans="1:140" ht="12" customHeight="1">
      <c r="A23" s="292">
        <v>10</v>
      </c>
      <c r="B23" s="292"/>
      <c r="C23" s="293"/>
      <c r="D23" s="293"/>
      <c r="E23" s="293"/>
      <c r="F23" s="293"/>
      <c r="G23" s="320"/>
      <c r="H23" s="315"/>
      <c r="I23" s="315"/>
      <c r="J23" s="315"/>
      <c r="K23" s="315"/>
      <c r="L23" s="315"/>
      <c r="M23" s="315"/>
      <c r="N23" s="317"/>
      <c r="O23" s="318"/>
      <c r="P23" s="318"/>
      <c r="Q23" s="318"/>
      <c r="R23" s="318"/>
      <c r="S23" s="318"/>
      <c r="T23" s="319"/>
      <c r="U23" s="315"/>
      <c r="V23" s="315"/>
      <c r="W23" s="315"/>
      <c r="X23" s="315"/>
      <c r="Y23" s="315"/>
      <c r="Z23" s="315"/>
      <c r="AA23" s="315"/>
      <c r="AB23" s="315"/>
      <c r="AC23" s="315"/>
      <c r="AD23" s="315"/>
      <c r="AE23" s="313"/>
      <c r="AF23" s="293"/>
      <c r="AG23" s="293"/>
      <c r="AH23" s="293"/>
      <c r="AI23" s="293"/>
      <c r="AJ23" s="293"/>
      <c r="AK23" s="293"/>
      <c r="AL23" s="293"/>
      <c r="AM23" s="293"/>
      <c r="AN23" s="129"/>
      <c r="AO23" s="130"/>
      <c r="AP23" s="131" t="str">
        <f t="shared" si="1"/>
        <v/>
      </c>
      <c r="AQ23" s="130"/>
      <c r="AR23" s="130"/>
      <c r="AS23" s="131" t="str">
        <f t="shared" si="2"/>
        <v/>
      </c>
      <c r="AT23" s="130"/>
      <c r="AU23" s="132"/>
      <c r="AV23" s="293"/>
      <c r="AW23" s="293"/>
      <c r="AX23" s="293"/>
      <c r="AY23" s="293"/>
      <c r="AZ23" s="293"/>
      <c r="BA23" s="293"/>
      <c r="BB23" s="129"/>
      <c r="BC23" s="130"/>
      <c r="BD23" s="131" t="str">
        <f t="shared" si="3"/>
        <v/>
      </c>
      <c r="BE23" s="130"/>
      <c r="BF23" s="130"/>
      <c r="BG23" s="131" t="str">
        <f t="shared" si="4"/>
        <v/>
      </c>
      <c r="BH23" s="130"/>
      <c r="BI23" s="132"/>
      <c r="BJ23" s="293"/>
      <c r="BK23" s="293"/>
      <c r="BL23" s="293"/>
      <c r="BM23" s="293"/>
      <c r="BN23" s="293"/>
      <c r="BO23" s="293"/>
      <c r="BP23" s="129"/>
      <c r="BQ23" s="130"/>
      <c r="BR23" s="131" t="str">
        <f t="shared" si="5"/>
        <v/>
      </c>
      <c r="BS23" s="130"/>
      <c r="BT23" s="130"/>
      <c r="BU23" s="131" t="str">
        <f t="shared" si="6"/>
        <v/>
      </c>
      <c r="BV23" s="130"/>
      <c r="BW23" s="132"/>
      <c r="BX23" s="320"/>
      <c r="BY23" s="318"/>
      <c r="BZ23" s="318"/>
      <c r="CA23" s="318"/>
      <c r="CB23" s="318"/>
      <c r="CC23" s="313"/>
      <c r="CE23" s="32">
        <f t="shared" si="11"/>
        <v>0</v>
      </c>
      <c r="CF23" s="32">
        <f t="shared" si="12"/>
        <v>0</v>
      </c>
      <c r="CK23" s="32">
        <f t="shared" si="13"/>
        <v>0</v>
      </c>
      <c r="CL23" s="38" t="str">
        <f t="shared" si="7"/>
        <v>種目</v>
      </c>
      <c r="CM23" s="38">
        <f t="shared" si="8"/>
        <v>0</v>
      </c>
      <c r="CN23" s="38">
        <f t="shared" si="9"/>
        <v>0</v>
      </c>
      <c r="CO23" s="38">
        <f t="shared" si="10"/>
        <v>0</v>
      </c>
      <c r="CQ23" s="37"/>
      <c r="CR23" s="81"/>
      <c r="CS23" s="78" t="s">
        <v>283</v>
      </c>
      <c r="CT23" s="78" t="s">
        <v>18</v>
      </c>
      <c r="CU23" s="78" t="s">
        <v>44</v>
      </c>
      <c r="CV23" s="78" t="s">
        <v>230</v>
      </c>
      <c r="CW23" s="84" t="s">
        <v>259</v>
      </c>
      <c r="CX23" s="37"/>
      <c r="CY23" s="79">
        <v>1978</v>
      </c>
      <c r="CZ23" s="84" t="s">
        <v>65</v>
      </c>
      <c r="DA23" s="80" t="s">
        <v>77</v>
      </c>
      <c r="DB23" s="84">
        <v>9</v>
      </c>
      <c r="DC23" s="84" t="str">
        <f>IF(ISERROR(VLOOKUP(DB23,①初期設定!$Z$55:$AD$201,5,FALSE)),"*",VLOOKUP(DB23,①初期設定!$Z$55:$AD$201,5,FALSE))</f>
        <v>小学男子2年800m</v>
      </c>
      <c r="DD23" s="135" t="str">
        <f t="shared" si="14"/>
        <v>小学男子2年800m</v>
      </c>
      <c r="DE23" s="84" t="str">
        <f>IF(ISERROR(VLOOKUP(DB23,①初期設定!$AL$55:$AV$201,5,FALSE)),"*",VLOOKUP(DB23,①初期設定!$AL$55:$AV$201,5,FALSE))</f>
        <v>小学女子4年800m</v>
      </c>
      <c r="DF23" s="84" t="str">
        <f t="shared" si="15"/>
        <v>4年800m</v>
      </c>
      <c r="DG23" s="84" t="str">
        <f>IF(ISERROR(VLOOKUP(DB23,①初期設定!$AA$55:$AD$201,4,FALSE)),"*",VLOOKUP(DB23,①初期設定!$AA$55:$AD$201,4,FALSE))</f>
        <v>中学男子ｼﾞｬﾍﾞﾘｯｸｽﾛｰ</v>
      </c>
      <c r="DH23" s="84" t="str">
        <f t="shared" ref="DH23" si="58">IF(ISERROR(RIGHT(DG23,LEN(DG23)-4)),"*",RIGHT(DG23,LEN(DG23)-4))</f>
        <v>ｼﾞｬﾍﾞﾘｯｸｽﾛｰ</v>
      </c>
      <c r="DI23" s="84" t="str">
        <f>IF(ISERROR(VLOOKUP(DB23,①初期設定!$AM$55:$AV$201,4,FALSE)),"*",VLOOKUP(DB23,①初期設定!$AM$55:$AV$201,4,FALSE))</f>
        <v>中学女子ｼﾞｬﾍﾞﾘｯｸｽﾛｰ</v>
      </c>
      <c r="DJ23" s="84" t="str">
        <f t="shared" ref="DJ23" si="59">IF(ISERROR(RIGHT(DI23,LEN(DI23)-4)),"*",RIGHT(DI23,LEN(DI23)-4))</f>
        <v>ｼﾞｬﾍﾞﾘｯｸｽﾛｰ</v>
      </c>
      <c r="DK23" s="84" t="str">
        <f>IF(ISERROR(VLOOKUP(DB23,①初期設定!$AB$55:$AD$201,3,FALSE)),"",VLOOKUP(DB23,①初期設定!$AB$55:$AD$201,3,FALSE))</f>
        <v>高校男子砲丸投(6.000kg)</v>
      </c>
      <c r="DL23" s="84" t="str">
        <f t="shared" ref="DL23" si="60">IF(ISERROR(RIGHT(DK23,LEN(DK23)-4)),"*",RIGHT(DK23,LEN(DK23)-4))</f>
        <v>砲丸投(6.000kg)</v>
      </c>
      <c r="DM23" s="84" t="str">
        <f>IF(ISERROR(VLOOKUP(DB23,①初期設定!$AN$55:$AV$201,3,FALSE)),"*",VLOOKUP(DB23,①初期設定!$AN$55:$AV$201,3,FALSE))</f>
        <v>共通女子やり投(600g)</v>
      </c>
      <c r="DN23" s="84" t="str">
        <f t="shared" ref="DN23" si="61">IF(ISERROR(RIGHT(DM23,LEN(DM23)-4)),"*",RIGHT(DM23,LEN(DM23)-4))</f>
        <v>やり投(600g)</v>
      </c>
      <c r="DO23" s="84" t="str">
        <f>IF(ISERROR(VLOOKUP(DB23,①初期設定!$AC$55:$AD$201,2,FALSE)),"",VLOOKUP(DB23,①初期設定!$AC$55:$AD$201,2,FALSE))</f>
        <v>一般男子砲丸投(7.260kg)</v>
      </c>
      <c r="DP23" s="84" t="str">
        <f t="shared" ref="DP23" si="62">IF(ISERROR(RIGHT(DO23,LEN(DO23)-4)),"*",RIGHT(DO23,LEN(DO23)-4))</f>
        <v>砲丸投(7.260kg)</v>
      </c>
      <c r="DQ23" s="84" t="str">
        <f>IF(ISERROR(VLOOKUP(DB23,①初期設定!$AO$55:$AV$201,2,FALSE)),"*",VLOOKUP(DB23,①初期設定!$AO$55:$AV$201,2,FALSE))</f>
        <v>共通女子やり投(600g)</v>
      </c>
      <c r="DR23" s="84" t="str">
        <f t="shared" ref="DR23" si="63">IF(ISERROR(RIGHT(DQ23,LEN(DQ23)-4)),"*",RIGHT(DQ23,LEN(DQ23)-4))</f>
        <v>やり投(600g)</v>
      </c>
      <c r="DS23" s="84" t="s">
        <v>77</v>
      </c>
      <c r="DT23" s="84" t="s">
        <v>124</v>
      </c>
      <c r="DU23" s="35"/>
      <c r="DV23" s="35"/>
      <c r="DW23" s="178" t="s">
        <v>852</v>
      </c>
      <c r="DX23" s="178" t="s">
        <v>864</v>
      </c>
    </row>
    <row r="24" spans="1:140" ht="12" customHeight="1">
      <c r="A24" s="292">
        <v>11</v>
      </c>
      <c r="B24" s="292"/>
      <c r="C24" s="293"/>
      <c r="D24" s="293"/>
      <c r="E24" s="293"/>
      <c r="F24" s="293"/>
      <c r="G24" s="320"/>
      <c r="H24" s="315"/>
      <c r="I24" s="315"/>
      <c r="J24" s="315"/>
      <c r="K24" s="315"/>
      <c r="L24" s="315"/>
      <c r="M24" s="315"/>
      <c r="N24" s="317"/>
      <c r="O24" s="318"/>
      <c r="P24" s="318"/>
      <c r="Q24" s="318"/>
      <c r="R24" s="318"/>
      <c r="S24" s="318"/>
      <c r="T24" s="319"/>
      <c r="U24" s="315"/>
      <c r="V24" s="315"/>
      <c r="W24" s="315"/>
      <c r="X24" s="315"/>
      <c r="Y24" s="315"/>
      <c r="Z24" s="315"/>
      <c r="AA24" s="315"/>
      <c r="AB24" s="315"/>
      <c r="AC24" s="315"/>
      <c r="AD24" s="315"/>
      <c r="AE24" s="313"/>
      <c r="AF24" s="293"/>
      <c r="AG24" s="293"/>
      <c r="AH24" s="293"/>
      <c r="AI24" s="293"/>
      <c r="AJ24" s="293"/>
      <c r="AK24" s="293"/>
      <c r="AL24" s="293"/>
      <c r="AM24" s="293"/>
      <c r="AN24" s="129"/>
      <c r="AO24" s="130"/>
      <c r="AP24" s="131" t="str">
        <f t="shared" si="1"/>
        <v/>
      </c>
      <c r="AQ24" s="130"/>
      <c r="AR24" s="130"/>
      <c r="AS24" s="131" t="str">
        <f t="shared" si="2"/>
        <v/>
      </c>
      <c r="AT24" s="130"/>
      <c r="AU24" s="132"/>
      <c r="AV24" s="293"/>
      <c r="AW24" s="293"/>
      <c r="AX24" s="293"/>
      <c r="AY24" s="293"/>
      <c r="AZ24" s="293"/>
      <c r="BA24" s="293"/>
      <c r="BB24" s="129"/>
      <c r="BC24" s="130"/>
      <c r="BD24" s="131" t="str">
        <f t="shared" si="3"/>
        <v/>
      </c>
      <c r="BE24" s="130"/>
      <c r="BF24" s="130"/>
      <c r="BG24" s="131" t="str">
        <f t="shared" si="4"/>
        <v/>
      </c>
      <c r="BH24" s="130"/>
      <c r="BI24" s="132"/>
      <c r="BJ24" s="293"/>
      <c r="BK24" s="293"/>
      <c r="BL24" s="293"/>
      <c r="BM24" s="293"/>
      <c r="BN24" s="293"/>
      <c r="BO24" s="293"/>
      <c r="BP24" s="129"/>
      <c r="BQ24" s="130"/>
      <c r="BR24" s="131" t="str">
        <f t="shared" si="5"/>
        <v/>
      </c>
      <c r="BS24" s="130"/>
      <c r="BT24" s="130"/>
      <c r="BU24" s="131" t="str">
        <f t="shared" si="6"/>
        <v/>
      </c>
      <c r="BV24" s="130"/>
      <c r="BW24" s="132"/>
      <c r="BX24" s="320"/>
      <c r="BY24" s="318"/>
      <c r="BZ24" s="318"/>
      <c r="CA24" s="318"/>
      <c r="CB24" s="318"/>
      <c r="CC24" s="313"/>
      <c r="CE24" s="32">
        <f t="shared" si="11"/>
        <v>0</v>
      </c>
      <c r="CF24" s="32">
        <f t="shared" si="12"/>
        <v>0</v>
      </c>
      <c r="CK24" s="32">
        <f t="shared" si="13"/>
        <v>0</v>
      </c>
      <c r="CL24" s="38" t="str">
        <f t="shared" si="7"/>
        <v>種目</v>
      </c>
      <c r="CM24" s="38">
        <f t="shared" si="8"/>
        <v>0</v>
      </c>
      <c r="CN24" s="38">
        <f t="shared" si="9"/>
        <v>0</v>
      </c>
      <c r="CO24" s="38">
        <f t="shared" si="10"/>
        <v>0</v>
      </c>
      <c r="CQ24" s="37"/>
      <c r="CR24" s="81"/>
      <c r="CS24" s="78" t="s">
        <v>169</v>
      </c>
      <c r="CT24" s="78" t="s">
        <v>244</v>
      </c>
      <c r="CU24" s="78" t="s">
        <v>45</v>
      </c>
      <c r="CV24" s="78" t="s">
        <v>291</v>
      </c>
      <c r="CW24" s="84" t="s">
        <v>260</v>
      </c>
      <c r="CX24" s="37"/>
      <c r="CY24" s="79">
        <v>1979</v>
      </c>
      <c r="CZ24" s="84" t="s">
        <v>64</v>
      </c>
      <c r="DA24" s="80" t="s">
        <v>78</v>
      </c>
      <c r="DB24" s="84">
        <v>10</v>
      </c>
      <c r="DC24" s="84" t="str">
        <f>IF(ISERROR(VLOOKUP(DB24,①初期設定!$Z$55:$AD$201,5,FALSE)),"*",VLOOKUP(DB24,①初期設定!$Z$55:$AD$201,5,FALSE))</f>
        <v>小学男子6年1500m</v>
      </c>
      <c r="DD24" s="135" t="str">
        <f t="shared" si="14"/>
        <v>小学男子6年1500m</v>
      </c>
      <c r="DE24" s="84" t="str">
        <f>IF(ISERROR(VLOOKUP(DB24,①初期設定!$AL$55:$AV$201,5,FALSE)),"*",VLOOKUP(DB24,①初期設定!$AL$55:$AV$201,5,FALSE))</f>
        <v>小学女子3年800m</v>
      </c>
      <c r="DF24" s="84" t="str">
        <f t="shared" si="15"/>
        <v>3年800m</v>
      </c>
      <c r="DG24" s="84" t="str">
        <f>IF(ISERROR(VLOOKUP(DB24,①初期設定!$AA$55:$AD$201,4,FALSE)),"*",VLOOKUP(DB24,①初期設定!$AA$55:$AD$201,4,FALSE))</f>
        <v>*</v>
      </c>
      <c r="DH24" s="84" t="str">
        <f t="shared" ref="DH24" si="64">IF(ISERROR(RIGHT(DG24,LEN(DG24)-4)),"*",RIGHT(DG24,LEN(DG24)-4))</f>
        <v>*</v>
      </c>
      <c r="DI24" s="84" t="str">
        <f>IF(ISERROR(VLOOKUP(DB24,①初期設定!$AM$55:$AV$201,4,FALSE)),"*",VLOOKUP(DB24,①初期設定!$AM$55:$AV$201,4,FALSE))</f>
        <v>*</v>
      </c>
      <c r="DJ24" s="84" t="str">
        <f t="shared" ref="DJ24" si="65">IF(ISERROR(RIGHT(DI24,LEN(DI24)-4)),"*",RIGHT(DI24,LEN(DI24)-4))</f>
        <v>*</v>
      </c>
      <c r="DK24" s="84" t="str">
        <f>IF(ISERROR(VLOOKUP(DB24,①初期設定!$AB$55:$AD$201,3,FALSE)),"",VLOOKUP(DB24,①初期設定!$AB$55:$AD$201,3,FALSE))</f>
        <v/>
      </c>
      <c r="DL24" s="84" t="str">
        <f t="shared" ref="DL24" si="66">IF(ISERROR(RIGHT(DK24,LEN(DK24)-4)),"*",RIGHT(DK24,LEN(DK24)-4))</f>
        <v>*</v>
      </c>
      <c r="DM24" s="84" t="str">
        <f>IF(ISERROR(VLOOKUP(DB24,①初期設定!$AN$55:$AV$201,3,FALSE)),"*",VLOOKUP(DB24,①初期設定!$AN$55:$AV$201,3,FALSE))</f>
        <v>*</v>
      </c>
      <c r="DN24" s="84" t="str">
        <f t="shared" ref="DN24" si="67">IF(ISERROR(RIGHT(DM24,LEN(DM24)-4)),"*",RIGHT(DM24,LEN(DM24)-4))</f>
        <v>*</v>
      </c>
      <c r="DO24" s="84" t="str">
        <f>IF(ISERROR(VLOOKUP(DB24,①初期設定!$AC$55:$AD$201,2,FALSE)),"",VLOOKUP(DB24,①初期設定!$AC$55:$AD$201,2,FALSE))</f>
        <v/>
      </c>
      <c r="DP24" s="84" t="str">
        <f t="shared" ref="DP24" si="68">IF(ISERROR(RIGHT(DO24,LEN(DO24)-4)),"*",RIGHT(DO24,LEN(DO24)-4))</f>
        <v>*</v>
      </c>
      <c r="DQ24" s="84" t="str">
        <f>IF(ISERROR(VLOOKUP(DB24,①初期設定!$AO$55:$AV$201,2,FALSE)),"*",VLOOKUP(DB24,①初期設定!$AO$55:$AV$201,2,FALSE))</f>
        <v>*</v>
      </c>
      <c r="DR24" s="84" t="str">
        <f t="shared" ref="DR24" si="69">IF(ISERROR(RIGHT(DQ24,LEN(DQ24)-4)),"*",RIGHT(DQ24,LEN(DQ24)-4))</f>
        <v>*</v>
      </c>
      <c r="DS24" s="84" t="s">
        <v>78</v>
      </c>
      <c r="DT24" s="84" t="s">
        <v>124</v>
      </c>
      <c r="DU24" s="35"/>
      <c r="DV24" s="35"/>
      <c r="DW24" s="178" t="s">
        <v>853</v>
      </c>
      <c r="DX24" s="178" t="s">
        <v>865</v>
      </c>
    </row>
    <row r="25" spans="1:140" ht="12" customHeight="1">
      <c r="A25" s="292">
        <v>12</v>
      </c>
      <c r="B25" s="292"/>
      <c r="C25" s="293"/>
      <c r="D25" s="293"/>
      <c r="E25" s="293"/>
      <c r="F25" s="293"/>
      <c r="G25" s="320"/>
      <c r="H25" s="315"/>
      <c r="I25" s="315"/>
      <c r="J25" s="315"/>
      <c r="K25" s="315"/>
      <c r="L25" s="315"/>
      <c r="M25" s="315"/>
      <c r="N25" s="317"/>
      <c r="O25" s="318"/>
      <c r="P25" s="318"/>
      <c r="Q25" s="318"/>
      <c r="R25" s="318"/>
      <c r="S25" s="318"/>
      <c r="T25" s="319"/>
      <c r="U25" s="315"/>
      <c r="V25" s="315"/>
      <c r="W25" s="315"/>
      <c r="X25" s="315"/>
      <c r="Y25" s="315"/>
      <c r="Z25" s="315"/>
      <c r="AA25" s="315"/>
      <c r="AB25" s="315"/>
      <c r="AC25" s="315"/>
      <c r="AD25" s="315"/>
      <c r="AE25" s="313"/>
      <c r="AF25" s="293"/>
      <c r="AG25" s="293"/>
      <c r="AH25" s="293"/>
      <c r="AI25" s="293"/>
      <c r="AJ25" s="293"/>
      <c r="AK25" s="293"/>
      <c r="AL25" s="293"/>
      <c r="AM25" s="293"/>
      <c r="AN25" s="129"/>
      <c r="AO25" s="130"/>
      <c r="AP25" s="131" t="str">
        <f t="shared" si="1"/>
        <v/>
      </c>
      <c r="AQ25" s="130"/>
      <c r="AR25" s="130"/>
      <c r="AS25" s="131" t="str">
        <f t="shared" si="2"/>
        <v/>
      </c>
      <c r="AT25" s="130"/>
      <c r="AU25" s="132"/>
      <c r="AV25" s="293"/>
      <c r="AW25" s="293"/>
      <c r="AX25" s="293"/>
      <c r="AY25" s="293"/>
      <c r="AZ25" s="293"/>
      <c r="BA25" s="293"/>
      <c r="BB25" s="129"/>
      <c r="BC25" s="130"/>
      <c r="BD25" s="131" t="str">
        <f t="shared" si="3"/>
        <v/>
      </c>
      <c r="BE25" s="130"/>
      <c r="BF25" s="130"/>
      <c r="BG25" s="131" t="str">
        <f t="shared" si="4"/>
        <v/>
      </c>
      <c r="BH25" s="130"/>
      <c r="BI25" s="132"/>
      <c r="BJ25" s="293"/>
      <c r="BK25" s="293"/>
      <c r="BL25" s="293"/>
      <c r="BM25" s="293"/>
      <c r="BN25" s="293"/>
      <c r="BO25" s="293"/>
      <c r="BP25" s="129"/>
      <c r="BQ25" s="130"/>
      <c r="BR25" s="131" t="str">
        <f t="shared" si="5"/>
        <v/>
      </c>
      <c r="BS25" s="130"/>
      <c r="BT25" s="130"/>
      <c r="BU25" s="131" t="str">
        <f t="shared" si="6"/>
        <v/>
      </c>
      <c r="BV25" s="130"/>
      <c r="BW25" s="132"/>
      <c r="BX25" s="320"/>
      <c r="BY25" s="318"/>
      <c r="BZ25" s="318"/>
      <c r="CA25" s="318"/>
      <c r="CB25" s="318"/>
      <c r="CC25" s="313"/>
      <c r="CE25" s="32">
        <f t="shared" si="11"/>
        <v>0</v>
      </c>
      <c r="CF25" s="32">
        <f t="shared" si="12"/>
        <v>0</v>
      </c>
      <c r="CK25" s="32">
        <f t="shared" si="13"/>
        <v>0</v>
      </c>
      <c r="CL25" s="38" t="str">
        <f t="shared" si="7"/>
        <v>種目</v>
      </c>
      <c r="CM25" s="38">
        <f t="shared" si="8"/>
        <v>0</v>
      </c>
      <c r="CN25" s="38">
        <f t="shared" si="9"/>
        <v>0</v>
      </c>
      <c r="CO25" s="38">
        <f t="shared" si="10"/>
        <v>0</v>
      </c>
      <c r="CQ25" s="37"/>
      <c r="CR25" s="81"/>
      <c r="CS25" s="78" t="s">
        <v>167</v>
      </c>
      <c r="CT25" s="78" t="s">
        <v>19</v>
      </c>
      <c r="CU25" s="78" t="s">
        <v>303</v>
      </c>
      <c r="CV25" s="78" t="s">
        <v>289</v>
      </c>
      <c r="CW25" s="84" t="s">
        <v>90</v>
      </c>
      <c r="CX25" s="37"/>
      <c r="CY25" s="79">
        <v>1980</v>
      </c>
      <c r="CZ25" s="81" t="s">
        <v>335</v>
      </c>
      <c r="DA25" s="80" t="s">
        <v>79</v>
      </c>
      <c r="DB25" s="84">
        <v>11</v>
      </c>
      <c r="DC25" s="84" t="str">
        <f>IF(ISERROR(VLOOKUP(DB25,①初期設定!$Z$55:$AD$201,5,FALSE)),"*",VLOOKUP(DB25,①初期設定!$Z$55:$AD$201,5,FALSE))</f>
        <v>小学男子5年1500m</v>
      </c>
      <c r="DD25" s="135" t="str">
        <f t="shared" si="14"/>
        <v>小学男子5年1500m</v>
      </c>
      <c r="DE25" s="84" t="str">
        <f>IF(ISERROR(VLOOKUP(DB25,①初期設定!$AL$55:$AV$201,5,FALSE)),"*",VLOOKUP(DB25,①初期設定!$AL$55:$AV$201,5,FALSE))</f>
        <v>小学女子2年800m</v>
      </c>
      <c r="DF25" s="84" t="str">
        <f t="shared" si="15"/>
        <v>2年800m</v>
      </c>
      <c r="DG25" s="84" t="str">
        <f>IF(ISERROR(VLOOKUP(DB25,①初期設定!$AA$55:$AD$201,4,FALSE)),"*",VLOOKUP(DB25,①初期設定!$AA$55:$AD$201,4,FALSE))</f>
        <v>*</v>
      </c>
      <c r="DH25" s="84" t="str">
        <f t="shared" ref="DH25" si="70">IF(ISERROR(RIGHT(DG25,LEN(DG25)-4)),"*",RIGHT(DG25,LEN(DG25)-4))</f>
        <v>*</v>
      </c>
      <c r="DI25" s="84" t="str">
        <f>IF(ISERROR(VLOOKUP(DB25,①初期設定!$AM$55:$AV$201,4,FALSE)),"*",VLOOKUP(DB25,①初期設定!$AM$55:$AV$201,4,FALSE))</f>
        <v>*</v>
      </c>
      <c r="DJ25" s="84" t="str">
        <f t="shared" ref="DJ25" si="71">IF(ISERROR(RIGHT(DI25,LEN(DI25)-4)),"*",RIGHT(DI25,LEN(DI25)-4))</f>
        <v>*</v>
      </c>
      <c r="DK25" s="84" t="str">
        <f>IF(ISERROR(VLOOKUP(DB25,①初期設定!$AB$55:$AD$201,3,FALSE)),"",VLOOKUP(DB25,①初期設定!$AB$55:$AD$201,3,FALSE))</f>
        <v/>
      </c>
      <c r="DL25" s="84" t="str">
        <f t="shared" ref="DL25" si="72">IF(ISERROR(RIGHT(DK25,LEN(DK25)-4)),"*",RIGHT(DK25,LEN(DK25)-4))</f>
        <v>*</v>
      </c>
      <c r="DM25" s="84" t="str">
        <f>IF(ISERROR(VLOOKUP(DB25,①初期設定!$AN$55:$AV$201,3,FALSE)),"*",VLOOKUP(DB25,①初期設定!$AN$55:$AV$201,3,FALSE))</f>
        <v>*</v>
      </c>
      <c r="DN25" s="84" t="str">
        <f t="shared" ref="DN25" si="73">IF(ISERROR(RIGHT(DM25,LEN(DM25)-4)),"*",RIGHT(DM25,LEN(DM25)-4))</f>
        <v>*</v>
      </c>
      <c r="DO25" s="84" t="str">
        <f>IF(ISERROR(VLOOKUP(DB25,①初期設定!$AC$55:$AD$201,2,FALSE)),"",VLOOKUP(DB25,①初期設定!$AC$55:$AD$201,2,FALSE))</f>
        <v/>
      </c>
      <c r="DP25" s="84" t="str">
        <f t="shared" ref="DP25" si="74">IF(ISERROR(RIGHT(DO25,LEN(DO25)-4)),"*",RIGHT(DO25,LEN(DO25)-4))</f>
        <v>*</v>
      </c>
      <c r="DQ25" s="84" t="str">
        <f>IF(ISERROR(VLOOKUP(DB25,①初期設定!$AO$55:$AV$201,2,FALSE)),"*",VLOOKUP(DB25,①初期設定!$AO$55:$AV$201,2,FALSE))</f>
        <v>*</v>
      </c>
      <c r="DR25" s="84" t="str">
        <f t="shared" ref="DR25" si="75">IF(ISERROR(RIGHT(DQ25,LEN(DQ25)-4)),"*",RIGHT(DQ25,LEN(DQ25)-4))</f>
        <v>*</v>
      </c>
      <c r="DS25" s="84" t="s">
        <v>79</v>
      </c>
      <c r="DT25" s="84" t="s">
        <v>125</v>
      </c>
      <c r="DU25" s="35"/>
      <c r="DV25" s="35"/>
      <c r="DW25" s="35"/>
      <c r="DX25" s="35"/>
    </row>
    <row r="26" spans="1:140" ht="12" customHeight="1">
      <c r="A26" s="292">
        <v>13</v>
      </c>
      <c r="B26" s="292"/>
      <c r="C26" s="293"/>
      <c r="D26" s="293"/>
      <c r="E26" s="293"/>
      <c r="F26" s="293"/>
      <c r="G26" s="320"/>
      <c r="H26" s="315"/>
      <c r="I26" s="315"/>
      <c r="J26" s="315"/>
      <c r="K26" s="315"/>
      <c r="L26" s="315"/>
      <c r="M26" s="315"/>
      <c r="N26" s="317"/>
      <c r="O26" s="318"/>
      <c r="P26" s="318"/>
      <c r="Q26" s="318"/>
      <c r="R26" s="318"/>
      <c r="S26" s="318"/>
      <c r="T26" s="319"/>
      <c r="U26" s="315"/>
      <c r="V26" s="315"/>
      <c r="W26" s="315"/>
      <c r="X26" s="315"/>
      <c r="Y26" s="315"/>
      <c r="Z26" s="315"/>
      <c r="AA26" s="315"/>
      <c r="AB26" s="315"/>
      <c r="AC26" s="315"/>
      <c r="AD26" s="315"/>
      <c r="AE26" s="313"/>
      <c r="AF26" s="293"/>
      <c r="AG26" s="293"/>
      <c r="AH26" s="293"/>
      <c r="AI26" s="293"/>
      <c r="AJ26" s="293"/>
      <c r="AK26" s="293"/>
      <c r="AL26" s="293"/>
      <c r="AM26" s="293"/>
      <c r="AN26" s="129"/>
      <c r="AO26" s="130"/>
      <c r="AP26" s="131" t="str">
        <f t="shared" si="1"/>
        <v/>
      </c>
      <c r="AQ26" s="130"/>
      <c r="AR26" s="130"/>
      <c r="AS26" s="131" t="str">
        <f t="shared" si="2"/>
        <v/>
      </c>
      <c r="AT26" s="130"/>
      <c r="AU26" s="132"/>
      <c r="AV26" s="293"/>
      <c r="AW26" s="293"/>
      <c r="AX26" s="293"/>
      <c r="AY26" s="293"/>
      <c r="AZ26" s="293"/>
      <c r="BA26" s="293"/>
      <c r="BB26" s="129"/>
      <c r="BC26" s="130"/>
      <c r="BD26" s="131" t="str">
        <f t="shared" si="3"/>
        <v/>
      </c>
      <c r="BE26" s="130"/>
      <c r="BF26" s="130"/>
      <c r="BG26" s="131" t="str">
        <f t="shared" si="4"/>
        <v/>
      </c>
      <c r="BH26" s="130"/>
      <c r="BI26" s="132"/>
      <c r="BJ26" s="293"/>
      <c r="BK26" s="293"/>
      <c r="BL26" s="293"/>
      <c r="BM26" s="293"/>
      <c r="BN26" s="293"/>
      <c r="BO26" s="293"/>
      <c r="BP26" s="129"/>
      <c r="BQ26" s="130"/>
      <c r="BR26" s="131" t="str">
        <f t="shared" si="5"/>
        <v/>
      </c>
      <c r="BS26" s="130"/>
      <c r="BT26" s="130"/>
      <c r="BU26" s="131" t="str">
        <f t="shared" si="6"/>
        <v/>
      </c>
      <c r="BV26" s="130"/>
      <c r="BW26" s="132"/>
      <c r="BX26" s="320"/>
      <c r="BY26" s="318"/>
      <c r="BZ26" s="318"/>
      <c r="CA26" s="318"/>
      <c r="CB26" s="318"/>
      <c r="CC26" s="313"/>
      <c r="CE26" s="32">
        <f t="shared" si="11"/>
        <v>0</v>
      </c>
      <c r="CF26" s="32">
        <f t="shared" si="12"/>
        <v>0</v>
      </c>
      <c r="CK26" s="32">
        <f t="shared" si="13"/>
        <v>0</v>
      </c>
      <c r="CL26" s="38" t="str">
        <f t="shared" si="7"/>
        <v>種目</v>
      </c>
      <c r="CM26" s="38">
        <f t="shared" si="8"/>
        <v>0</v>
      </c>
      <c r="CN26" s="38">
        <f t="shared" si="9"/>
        <v>0</v>
      </c>
      <c r="CO26" s="38">
        <f t="shared" si="10"/>
        <v>0</v>
      </c>
      <c r="CQ26" s="37"/>
      <c r="CR26" s="81"/>
      <c r="CS26" s="78" t="s">
        <v>172</v>
      </c>
      <c r="CT26" s="78" t="s">
        <v>20</v>
      </c>
      <c r="CU26" s="78" t="s">
        <v>46</v>
      </c>
      <c r="CV26" s="78" t="s">
        <v>231</v>
      </c>
      <c r="CW26" s="84" t="s">
        <v>91</v>
      </c>
      <c r="CX26" s="37"/>
      <c r="CY26" s="79">
        <v>1981</v>
      </c>
      <c r="CZ26" s="81" t="s">
        <v>339</v>
      </c>
      <c r="DA26" s="80" t="s">
        <v>80</v>
      </c>
      <c r="DB26" s="84">
        <v>12</v>
      </c>
      <c r="DC26" s="84" t="str">
        <f>IF(ISERROR(VLOOKUP(DB26,①初期設定!$Z$55:$AD$201,5,FALSE)),"*",VLOOKUP(DB26,①初期設定!$Z$55:$AD$201,5,FALSE))</f>
        <v>小学男子4年1500m</v>
      </c>
      <c r="DD26" s="135" t="str">
        <f t="shared" si="14"/>
        <v>小学男子4年1500m</v>
      </c>
      <c r="DE26" s="84" t="str">
        <f>IF(ISERROR(VLOOKUP(DB26,①初期設定!$AL$55:$AV$201,5,FALSE)),"*",VLOOKUP(DB26,①初期設定!$AL$55:$AV$201,5,FALSE))</f>
        <v>小学女子6年走高跳</v>
      </c>
      <c r="DF26" s="84" t="str">
        <f t="shared" si="15"/>
        <v>6年走高跳</v>
      </c>
      <c r="DG26" s="84" t="str">
        <f>IF(ISERROR(VLOOKUP(DB26,①初期設定!$AA$55:$AD$201,4,FALSE)),"*",VLOOKUP(DB26,①初期設定!$AA$55:$AD$201,4,FALSE))</f>
        <v>*</v>
      </c>
      <c r="DH26" s="84" t="str">
        <f t="shared" ref="DH26" si="76">IF(ISERROR(RIGHT(DG26,LEN(DG26)-4)),"*",RIGHT(DG26,LEN(DG26)-4))</f>
        <v>*</v>
      </c>
      <c r="DI26" s="84" t="str">
        <f>IF(ISERROR(VLOOKUP(DB26,①初期設定!$AM$55:$AV$201,4,FALSE)),"*",VLOOKUP(DB26,①初期設定!$AM$55:$AV$201,4,FALSE))</f>
        <v>*</v>
      </c>
      <c r="DJ26" s="84" t="str">
        <f t="shared" ref="DJ26" si="77">IF(ISERROR(RIGHT(DI26,LEN(DI26)-4)),"*",RIGHT(DI26,LEN(DI26)-4))</f>
        <v>*</v>
      </c>
      <c r="DK26" s="84" t="str">
        <f>IF(ISERROR(VLOOKUP(DB26,①初期設定!$AB$55:$AD$201,3,FALSE)),"",VLOOKUP(DB26,①初期設定!$AB$55:$AD$201,3,FALSE))</f>
        <v/>
      </c>
      <c r="DL26" s="84" t="str">
        <f t="shared" ref="DL26" si="78">IF(ISERROR(RIGHT(DK26,LEN(DK26)-4)),"*",RIGHT(DK26,LEN(DK26)-4))</f>
        <v>*</v>
      </c>
      <c r="DM26" s="84" t="str">
        <f>IF(ISERROR(VLOOKUP(DB26,①初期設定!$AN$55:$AV$201,3,FALSE)),"*",VLOOKUP(DB26,①初期設定!$AN$55:$AV$201,3,FALSE))</f>
        <v>*</v>
      </c>
      <c r="DN26" s="84" t="str">
        <f t="shared" ref="DN26" si="79">IF(ISERROR(RIGHT(DM26,LEN(DM26)-4)),"*",RIGHT(DM26,LEN(DM26)-4))</f>
        <v>*</v>
      </c>
      <c r="DO26" s="84" t="str">
        <f>IF(ISERROR(VLOOKUP(DB26,①初期設定!$AC$55:$AD$201,2,FALSE)),"",VLOOKUP(DB26,①初期設定!$AC$55:$AD$201,2,FALSE))</f>
        <v/>
      </c>
      <c r="DP26" s="84" t="str">
        <f t="shared" ref="DP26" si="80">IF(ISERROR(RIGHT(DO26,LEN(DO26)-4)),"*",RIGHT(DO26,LEN(DO26)-4))</f>
        <v>*</v>
      </c>
      <c r="DQ26" s="84" t="str">
        <f>IF(ISERROR(VLOOKUP(DB26,①初期設定!$AO$55:$AV$201,2,FALSE)),"*",VLOOKUP(DB26,①初期設定!$AO$55:$AV$201,2,FALSE))</f>
        <v>*</v>
      </c>
      <c r="DR26" s="84" t="str">
        <f t="shared" ref="DR26" si="81">IF(ISERROR(RIGHT(DQ26,LEN(DQ26)-4)),"*",RIGHT(DQ26,LEN(DQ26)-4))</f>
        <v>*</v>
      </c>
      <c r="DS26" s="84" t="s">
        <v>80</v>
      </c>
      <c r="DT26" s="84" t="s">
        <v>125</v>
      </c>
      <c r="DU26" s="35"/>
      <c r="DV26" s="35"/>
      <c r="DW26" s="35"/>
      <c r="DX26" s="35"/>
    </row>
    <row r="27" spans="1:140" ht="12" customHeight="1">
      <c r="A27" s="292">
        <v>14</v>
      </c>
      <c r="B27" s="292"/>
      <c r="C27" s="293"/>
      <c r="D27" s="293"/>
      <c r="E27" s="293"/>
      <c r="F27" s="293"/>
      <c r="G27" s="320"/>
      <c r="H27" s="315"/>
      <c r="I27" s="315"/>
      <c r="J27" s="315"/>
      <c r="K27" s="315"/>
      <c r="L27" s="315"/>
      <c r="M27" s="315"/>
      <c r="N27" s="317"/>
      <c r="O27" s="318"/>
      <c r="P27" s="318"/>
      <c r="Q27" s="318"/>
      <c r="R27" s="318"/>
      <c r="S27" s="318"/>
      <c r="T27" s="319"/>
      <c r="U27" s="315"/>
      <c r="V27" s="315"/>
      <c r="W27" s="315"/>
      <c r="X27" s="315"/>
      <c r="Y27" s="315"/>
      <c r="Z27" s="315"/>
      <c r="AA27" s="315"/>
      <c r="AB27" s="315"/>
      <c r="AC27" s="315"/>
      <c r="AD27" s="315"/>
      <c r="AE27" s="313"/>
      <c r="AF27" s="293"/>
      <c r="AG27" s="293"/>
      <c r="AH27" s="293"/>
      <c r="AI27" s="293"/>
      <c r="AJ27" s="293"/>
      <c r="AK27" s="293"/>
      <c r="AL27" s="293"/>
      <c r="AM27" s="293"/>
      <c r="AN27" s="129"/>
      <c r="AO27" s="130"/>
      <c r="AP27" s="131" t="str">
        <f t="shared" si="1"/>
        <v/>
      </c>
      <c r="AQ27" s="130"/>
      <c r="AR27" s="130"/>
      <c r="AS27" s="131" t="str">
        <f t="shared" si="2"/>
        <v/>
      </c>
      <c r="AT27" s="130"/>
      <c r="AU27" s="132"/>
      <c r="AV27" s="293"/>
      <c r="AW27" s="293"/>
      <c r="AX27" s="293"/>
      <c r="AY27" s="293"/>
      <c r="AZ27" s="293"/>
      <c r="BA27" s="293"/>
      <c r="BB27" s="129"/>
      <c r="BC27" s="130"/>
      <c r="BD27" s="131" t="str">
        <f t="shared" si="3"/>
        <v/>
      </c>
      <c r="BE27" s="130"/>
      <c r="BF27" s="130"/>
      <c r="BG27" s="131" t="str">
        <f t="shared" si="4"/>
        <v/>
      </c>
      <c r="BH27" s="130"/>
      <c r="BI27" s="132"/>
      <c r="BJ27" s="293"/>
      <c r="BK27" s="293"/>
      <c r="BL27" s="293"/>
      <c r="BM27" s="293"/>
      <c r="BN27" s="293"/>
      <c r="BO27" s="293"/>
      <c r="BP27" s="129"/>
      <c r="BQ27" s="130"/>
      <c r="BR27" s="131" t="str">
        <f t="shared" si="5"/>
        <v/>
      </c>
      <c r="BS27" s="130"/>
      <c r="BT27" s="130"/>
      <c r="BU27" s="131" t="str">
        <f t="shared" si="6"/>
        <v/>
      </c>
      <c r="BV27" s="130"/>
      <c r="BW27" s="132"/>
      <c r="BX27" s="320"/>
      <c r="BY27" s="318"/>
      <c r="BZ27" s="318"/>
      <c r="CA27" s="318"/>
      <c r="CB27" s="318"/>
      <c r="CC27" s="313"/>
      <c r="CE27" s="32">
        <f t="shared" si="11"/>
        <v>0</v>
      </c>
      <c r="CF27" s="32">
        <f t="shared" si="12"/>
        <v>0</v>
      </c>
      <c r="CK27" s="32">
        <f t="shared" si="13"/>
        <v>0</v>
      </c>
      <c r="CL27" s="38" t="str">
        <f t="shared" si="7"/>
        <v>種目</v>
      </c>
      <c r="CM27" s="38">
        <f t="shared" si="8"/>
        <v>0</v>
      </c>
      <c r="CN27" s="38">
        <f t="shared" si="9"/>
        <v>0</v>
      </c>
      <c r="CO27" s="38">
        <f t="shared" si="10"/>
        <v>0</v>
      </c>
      <c r="CQ27" s="37"/>
      <c r="CR27" s="81"/>
      <c r="CS27" s="78" t="s">
        <v>165</v>
      </c>
      <c r="CT27" s="78" t="s">
        <v>311</v>
      </c>
      <c r="CU27" s="78" t="s">
        <v>47</v>
      </c>
      <c r="CV27" s="78" t="s">
        <v>294</v>
      </c>
      <c r="CW27" s="84" t="s">
        <v>269</v>
      </c>
      <c r="CX27" s="37"/>
      <c r="CY27" s="79">
        <v>1982</v>
      </c>
      <c r="CZ27" s="81" t="s">
        <v>340</v>
      </c>
      <c r="DA27" s="80" t="s">
        <v>81</v>
      </c>
      <c r="DB27" s="84">
        <v>13</v>
      </c>
      <c r="DC27" s="84" t="str">
        <f>IF(ISERROR(VLOOKUP(DB27,①初期設定!$Z$55:$AD$201,5,FALSE)),"*",VLOOKUP(DB27,①初期設定!$Z$55:$AD$201,5,FALSE))</f>
        <v>小学男子4年走高跳</v>
      </c>
      <c r="DD27" s="135" t="str">
        <f t="shared" si="14"/>
        <v>小学男子4年走高跳</v>
      </c>
      <c r="DE27" s="84" t="str">
        <f>IF(ISERROR(VLOOKUP(DB27,①初期設定!$AL$55:$AV$201,5,FALSE)),"*",VLOOKUP(DB27,①初期設定!$AL$55:$AV$201,5,FALSE))</f>
        <v>小学女子5年走高跳</v>
      </c>
      <c r="DF27" s="84" t="str">
        <f t="shared" si="15"/>
        <v>5年走高跳</v>
      </c>
      <c r="DG27" s="84" t="str">
        <f>IF(ISERROR(VLOOKUP(DB27,①初期設定!$AA$55:$AD$201,4,FALSE)),"*",VLOOKUP(DB27,①初期設定!$AA$55:$AD$201,4,FALSE))</f>
        <v>*</v>
      </c>
      <c r="DH27" s="84" t="str">
        <f t="shared" ref="DH27" si="82">IF(ISERROR(RIGHT(DG27,LEN(DG27)-4)),"*",RIGHT(DG27,LEN(DG27)-4))</f>
        <v>*</v>
      </c>
      <c r="DI27" s="84" t="str">
        <f>IF(ISERROR(VLOOKUP(DB27,①初期設定!$AM$55:$AV$201,4,FALSE)),"*",VLOOKUP(DB27,①初期設定!$AM$55:$AV$201,4,FALSE))</f>
        <v>*</v>
      </c>
      <c r="DJ27" s="84" t="str">
        <f t="shared" ref="DJ27" si="83">IF(ISERROR(RIGHT(DI27,LEN(DI27)-4)),"*",RIGHT(DI27,LEN(DI27)-4))</f>
        <v>*</v>
      </c>
      <c r="DK27" s="84" t="str">
        <f>IF(ISERROR(VLOOKUP(DB27,①初期設定!$AB$55:$AD$201,3,FALSE)),"",VLOOKUP(DB27,①初期設定!$AB$55:$AD$201,3,FALSE))</f>
        <v/>
      </c>
      <c r="DL27" s="84" t="str">
        <f t="shared" ref="DL27" si="84">IF(ISERROR(RIGHT(DK27,LEN(DK27)-4)),"*",RIGHT(DK27,LEN(DK27)-4))</f>
        <v>*</v>
      </c>
      <c r="DM27" s="84" t="str">
        <f>IF(ISERROR(VLOOKUP(DB27,①初期設定!$AN$55:$AV$201,3,FALSE)),"*",VLOOKUP(DB27,①初期設定!$AN$55:$AV$201,3,FALSE))</f>
        <v>*</v>
      </c>
      <c r="DN27" s="84" t="str">
        <f t="shared" ref="DN27" si="85">IF(ISERROR(RIGHT(DM27,LEN(DM27)-4)),"*",RIGHT(DM27,LEN(DM27)-4))</f>
        <v>*</v>
      </c>
      <c r="DO27" s="84" t="str">
        <f>IF(ISERROR(VLOOKUP(DB27,①初期設定!$AC$55:$AD$201,2,FALSE)),"",VLOOKUP(DB27,①初期設定!$AC$55:$AD$201,2,FALSE))</f>
        <v/>
      </c>
      <c r="DP27" s="84" t="str">
        <f t="shared" ref="DP27" si="86">IF(ISERROR(RIGHT(DO27,LEN(DO27)-4)),"*",RIGHT(DO27,LEN(DO27)-4))</f>
        <v>*</v>
      </c>
      <c r="DQ27" s="84" t="str">
        <f>IF(ISERROR(VLOOKUP(DB27,①初期設定!$AO$55:$AV$201,2,FALSE)),"*",VLOOKUP(DB27,①初期設定!$AO$55:$AV$201,2,FALSE))</f>
        <v>*</v>
      </c>
      <c r="DR27" s="84" t="str">
        <f t="shared" ref="DR27" si="87">IF(ISERROR(RIGHT(DQ27,LEN(DQ27)-4)),"*",RIGHT(DQ27,LEN(DQ27)-4))</f>
        <v>*</v>
      </c>
      <c r="DS27" s="84" t="s">
        <v>81</v>
      </c>
      <c r="DT27" s="84" t="s">
        <v>125</v>
      </c>
      <c r="DU27" s="35"/>
      <c r="DV27" s="35"/>
      <c r="DW27" s="35"/>
      <c r="DX27" s="35"/>
    </row>
    <row r="28" spans="1:140" ht="12" customHeight="1">
      <c r="A28" s="292">
        <v>15</v>
      </c>
      <c r="B28" s="292"/>
      <c r="C28" s="293"/>
      <c r="D28" s="293"/>
      <c r="E28" s="293"/>
      <c r="F28" s="293"/>
      <c r="G28" s="320"/>
      <c r="H28" s="315"/>
      <c r="I28" s="315"/>
      <c r="J28" s="315"/>
      <c r="K28" s="315"/>
      <c r="L28" s="315"/>
      <c r="M28" s="315"/>
      <c r="N28" s="317"/>
      <c r="O28" s="318"/>
      <c r="P28" s="318"/>
      <c r="Q28" s="318"/>
      <c r="R28" s="318"/>
      <c r="S28" s="318"/>
      <c r="T28" s="319"/>
      <c r="U28" s="315"/>
      <c r="V28" s="315"/>
      <c r="W28" s="315"/>
      <c r="X28" s="315"/>
      <c r="Y28" s="315"/>
      <c r="Z28" s="315"/>
      <c r="AA28" s="315"/>
      <c r="AB28" s="315"/>
      <c r="AC28" s="315"/>
      <c r="AD28" s="315"/>
      <c r="AE28" s="313"/>
      <c r="AF28" s="293"/>
      <c r="AG28" s="293"/>
      <c r="AH28" s="293"/>
      <c r="AI28" s="293"/>
      <c r="AJ28" s="293"/>
      <c r="AK28" s="293"/>
      <c r="AL28" s="293"/>
      <c r="AM28" s="293"/>
      <c r="AN28" s="129"/>
      <c r="AO28" s="130"/>
      <c r="AP28" s="131" t="str">
        <f t="shared" si="1"/>
        <v/>
      </c>
      <c r="AQ28" s="130"/>
      <c r="AR28" s="130"/>
      <c r="AS28" s="131" t="str">
        <f t="shared" si="2"/>
        <v/>
      </c>
      <c r="AT28" s="130"/>
      <c r="AU28" s="132"/>
      <c r="AV28" s="293"/>
      <c r="AW28" s="293"/>
      <c r="AX28" s="293"/>
      <c r="AY28" s="293"/>
      <c r="AZ28" s="293"/>
      <c r="BA28" s="293"/>
      <c r="BB28" s="129"/>
      <c r="BC28" s="130"/>
      <c r="BD28" s="131" t="str">
        <f t="shared" si="3"/>
        <v/>
      </c>
      <c r="BE28" s="130"/>
      <c r="BF28" s="130"/>
      <c r="BG28" s="131" t="str">
        <f t="shared" si="4"/>
        <v/>
      </c>
      <c r="BH28" s="130"/>
      <c r="BI28" s="132"/>
      <c r="BJ28" s="293"/>
      <c r="BK28" s="293"/>
      <c r="BL28" s="293"/>
      <c r="BM28" s="293"/>
      <c r="BN28" s="293"/>
      <c r="BO28" s="293"/>
      <c r="BP28" s="129"/>
      <c r="BQ28" s="130"/>
      <c r="BR28" s="131" t="str">
        <f t="shared" si="5"/>
        <v/>
      </c>
      <c r="BS28" s="130"/>
      <c r="BT28" s="130"/>
      <c r="BU28" s="131" t="str">
        <f t="shared" si="6"/>
        <v/>
      </c>
      <c r="BV28" s="130"/>
      <c r="BW28" s="132"/>
      <c r="BX28" s="320"/>
      <c r="BY28" s="318"/>
      <c r="BZ28" s="318"/>
      <c r="CA28" s="318"/>
      <c r="CB28" s="318"/>
      <c r="CC28" s="313"/>
      <c r="CE28" s="32">
        <f t="shared" si="11"/>
        <v>0</v>
      </c>
      <c r="CF28" s="32">
        <f t="shared" si="12"/>
        <v>0</v>
      </c>
      <c r="CK28" s="32">
        <f t="shared" si="13"/>
        <v>0</v>
      </c>
      <c r="CL28" s="38" t="str">
        <f t="shared" si="7"/>
        <v>種目</v>
      </c>
      <c r="CM28" s="38">
        <f t="shared" si="8"/>
        <v>0</v>
      </c>
      <c r="CN28" s="38">
        <f t="shared" si="9"/>
        <v>0</v>
      </c>
      <c r="CO28" s="38">
        <f t="shared" si="10"/>
        <v>0</v>
      </c>
      <c r="CQ28" s="37"/>
      <c r="CR28" s="81"/>
      <c r="CS28" s="78" t="s">
        <v>164</v>
      </c>
      <c r="CT28" s="78" t="s">
        <v>21</v>
      </c>
      <c r="CU28" s="78" t="s">
        <v>48</v>
      </c>
      <c r="CV28" s="78" t="s">
        <v>232</v>
      </c>
      <c r="CW28" s="84" t="s">
        <v>92</v>
      </c>
      <c r="CX28" s="37"/>
      <c r="CY28" s="79">
        <v>1983</v>
      </c>
      <c r="CZ28" s="81" t="s">
        <v>341</v>
      </c>
      <c r="DA28" s="89" t="s">
        <v>8</v>
      </c>
      <c r="DB28" s="84">
        <v>14</v>
      </c>
      <c r="DC28" s="84" t="str">
        <f>IF(ISERROR(VLOOKUP(DB28,①初期設定!$Z$55:$AD$201,5,FALSE)),"*",VLOOKUP(DB28,①初期設定!$Z$55:$AD$201,5,FALSE))</f>
        <v>小学男子6年走高跳</v>
      </c>
      <c r="DD28" s="135" t="str">
        <f t="shared" si="14"/>
        <v>小学男子6年走高跳</v>
      </c>
      <c r="DE28" s="84" t="str">
        <f>IF(ISERROR(VLOOKUP(DB28,①初期設定!$AL$55:$AV$201,5,FALSE)),"*",VLOOKUP(DB28,①初期設定!$AL$55:$AV$201,5,FALSE))</f>
        <v>小学女子4年走高跳</v>
      </c>
      <c r="DF28" s="84" t="str">
        <f t="shared" si="15"/>
        <v>4年走高跳</v>
      </c>
      <c r="DG28" s="84" t="str">
        <f>IF(ISERROR(VLOOKUP(DB28,①初期設定!$AA$55:$AD$201,4,FALSE)),"*",VLOOKUP(DB28,①初期設定!$AA$55:$AD$201,4,FALSE))</f>
        <v>*</v>
      </c>
      <c r="DH28" s="84" t="str">
        <f t="shared" ref="DH28" si="88">IF(ISERROR(RIGHT(DG28,LEN(DG28)-4)),"*",RIGHT(DG28,LEN(DG28)-4))</f>
        <v>*</v>
      </c>
      <c r="DI28" s="84" t="str">
        <f>IF(ISERROR(VLOOKUP(DB28,①初期設定!$AM$55:$AV$201,4,FALSE)),"*",VLOOKUP(DB28,①初期設定!$AM$55:$AV$201,4,FALSE))</f>
        <v>*</v>
      </c>
      <c r="DJ28" s="84" t="str">
        <f t="shared" ref="DJ28" si="89">IF(ISERROR(RIGHT(DI28,LEN(DI28)-4)),"*",RIGHT(DI28,LEN(DI28)-4))</f>
        <v>*</v>
      </c>
      <c r="DK28" s="84" t="str">
        <f>IF(ISERROR(VLOOKUP(DB28,①初期設定!$AB$55:$AD$201,3,FALSE)),"",VLOOKUP(DB28,①初期設定!$AB$55:$AD$201,3,FALSE))</f>
        <v/>
      </c>
      <c r="DL28" s="84" t="str">
        <f t="shared" ref="DL28" si="90">IF(ISERROR(RIGHT(DK28,LEN(DK28)-4)),"*",RIGHT(DK28,LEN(DK28)-4))</f>
        <v>*</v>
      </c>
      <c r="DM28" s="84" t="str">
        <f>IF(ISERROR(VLOOKUP(DB28,①初期設定!$AN$55:$AV$201,3,FALSE)),"*",VLOOKUP(DB28,①初期設定!$AN$55:$AV$201,3,FALSE))</f>
        <v>*</v>
      </c>
      <c r="DN28" s="84" t="str">
        <f t="shared" ref="DN28" si="91">IF(ISERROR(RIGHT(DM28,LEN(DM28)-4)),"*",RIGHT(DM28,LEN(DM28)-4))</f>
        <v>*</v>
      </c>
      <c r="DO28" s="84" t="str">
        <f>IF(ISERROR(VLOOKUP(DB28,①初期設定!$AC$55:$AD$201,2,FALSE)),"",VLOOKUP(DB28,①初期設定!$AC$55:$AD$201,2,FALSE))</f>
        <v/>
      </c>
      <c r="DP28" s="84" t="str">
        <f t="shared" ref="DP28" si="92">IF(ISERROR(RIGHT(DO28,LEN(DO28)-4)),"*",RIGHT(DO28,LEN(DO28)-4))</f>
        <v>*</v>
      </c>
      <c r="DQ28" s="84" t="str">
        <f>IF(ISERROR(VLOOKUP(DB28,①初期設定!$AO$55:$AV$201,2,FALSE)),"*",VLOOKUP(DB28,①初期設定!$AO$55:$AV$201,2,FALSE))</f>
        <v>*</v>
      </c>
      <c r="DR28" s="84" t="str">
        <f t="shared" ref="DR28" si="93">IF(ISERROR(RIGHT(DQ28,LEN(DQ28)-4)),"*",RIGHT(DQ28,LEN(DQ28)-4))</f>
        <v>*</v>
      </c>
      <c r="DS28" s="85" t="s">
        <v>8</v>
      </c>
      <c r="DT28" s="85" t="s">
        <v>8</v>
      </c>
      <c r="DU28" s="35"/>
      <c r="DV28" s="35"/>
      <c r="DW28" s="35"/>
      <c r="DX28" s="35"/>
    </row>
    <row r="29" spans="1:140" ht="12" customHeight="1">
      <c r="A29" s="292">
        <v>16</v>
      </c>
      <c r="B29" s="292"/>
      <c r="C29" s="293"/>
      <c r="D29" s="293"/>
      <c r="E29" s="293"/>
      <c r="F29" s="293"/>
      <c r="G29" s="320"/>
      <c r="H29" s="315"/>
      <c r="I29" s="315"/>
      <c r="J29" s="315"/>
      <c r="K29" s="315"/>
      <c r="L29" s="315"/>
      <c r="M29" s="315"/>
      <c r="N29" s="317"/>
      <c r="O29" s="318"/>
      <c r="P29" s="318"/>
      <c r="Q29" s="318"/>
      <c r="R29" s="318"/>
      <c r="S29" s="318"/>
      <c r="T29" s="319"/>
      <c r="U29" s="315"/>
      <c r="V29" s="315"/>
      <c r="W29" s="315"/>
      <c r="X29" s="315"/>
      <c r="Y29" s="315"/>
      <c r="Z29" s="315"/>
      <c r="AA29" s="315"/>
      <c r="AB29" s="315"/>
      <c r="AC29" s="315"/>
      <c r="AD29" s="315"/>
      <c r="AE29" s="313"/>
      <c r="AF29" s="293"/>
      <c r="AG29" s="293"/>
      <c r="AH29" s="293"/>
      <c r="AI29" s="293"/>
      <c r="AJ29" s="293"/>
      <c r="AK29" s="293"/>
      <c r="AL29" s="293"/>
      <c r="AM29" s="293"/>
      <c r="AN29" s="129"/>
      <c r="AO29" s="130"/>
      <c r="AP29" s="131" t="str">
        <f t="shared" si="1"/>
        <v/>
      </c>
      <c r="AQ29" s="130"/>
      <c r="AR29" s="130"/>
      <c r="AS29" s="131" t="str">
        <f t="shared" si="2"/>
        <v/>
      </c>
      <c r="AT29" s="130"/>
      <c r="AU29" s="132"/>
      <c r="AV29" s="293"/>
      <c r="AW29" s="293"/>
      <c r="AX29" s="293"/>
      <c r="AY29" s="293"/>
      <c r="AZ29" s="293"/>
      <c r="BA29" s="293"/>
      <c r="BB29" s="129"/>
      <c r="BC29" s="130"/>
      <c r="BD29" s="131" t="str">
        <f t="shared" si="3"/>
        <v/>
      </c>
      <c r="BE29" s="130"/>
      <c r="BF29" s="130"/>
      <c r="BG29" s="131" t="str">
        <f t="shared" si="4"/>
        <v/>
      </c>
      <c r="BH29" s="130"/>
      <c r="BI29" s="132"/>
      <c r="BJ29" s="293"/>
      <c r="BK29" s="293"/>
      <c r="BL29" s="293"/>
      <c r="BM29" s="293"/>
      <c r="BN29" s="293"/>
      <c r="BO29" s="293"/>
      <c r="BP29" s="129"/>
      <c r="BQ29" s="130"/>
      <c r="BR29" s="131" t="str">
        <f t="shared" si="5"/>
        <v/>
      </c>
      <c r="BS29" s="130"/>
      <c r="BT29" s="130"/>
      <c r="BU29" s="131" t="str">
        <f t="shared" si="6"/>
        <v/>
      </c>
      <c r="BV29" s="130"/>
      <c r="BW29" s="132"/>
      <c r="BX29" s="320"/>
      <c r="BY29" s="318"/>
      <c r="BZ29" s="318"/>
      <c r="CA29" s="318"/>
      <c r="CB29" s="318"/>
      <c r="CC29" s="313"/>
      <c r="CE29" s="32">
        <f t="shared" si="11"/>
        <v>0</v>
      </c>
      <c r="CF29" s="32">
        <f t="shared" si="12"/>
        <v>0</v>
      </c>
      <c r="CK29" s="32">
        <f t="shared" si="13"/>
        <v>0</v>
      </c>
      <c r="CL29" s="38" t="str">
        <f t="shared" si="7"/>
        <v>種目</v>
      </c>
      <c r="CM29" s="38">
        <f t="shared" si="8"/>
        <v>0</v>
      </c>
      <c r="CN29" s="38">
        <f t="shared" si="9"/>
        <v>0</v>
      </c>
      <c r="CO29" s="38">
        <f t="shared" si="10"/>
        <v>0</v>
      </c>
      <c r="CQ29" s="37"/>
      <c r="CR29" s="81"/>
      <c r="CS29" s="78" t="s">
        <v>171</v>
      </c>
      <c r="CT29" s="78" t="s">
        <v>312</v>
      </c>
      <c r="CU29" s="78" t="s">
        <v>49</v>
      </c>
      <c r="CV29" s="78" t="s">
        <v>320</v>
      </c>
      <c r="CW29" s="84" t="s">
        <v>93</v>
      </c>
      <c r="CX29" s="37"/>
      <c r="CY29" s="79">
        <v>1984</v>
      </c>
      <c r="CZ29" s="81" t="s">
        <v>342</v>
      </c>
      <c r="DA29" s="37"/>
      <c r="DB29" s="84">
        <v>15</v>
      </c>
      <c r="DC29" s="84" t="str">
        <f>IF(ISERROR(VLOOKUP(DB29,①初期設定!$Z$55:$AD$201,5,FALSE)),"*",VLOOKUP(DB29,①初期設定!$Z$55:$AD$201,5,FALSE))</f>
        <v>小学男子5年走高跳</v>
      </c>
      <c r="DD29" s="135" t="str">
        <f t="shared" si="14"/>
        <v>小学男子5年走高跳</v>
      </c>
      <c r="DE29" s="84" t="str">
        <f>IF(ISERROR(VLOOKUP(DB29,①初期設定!$AL$55:$AV$201,5,FALSE)),"*",VLOOKUP(DB29,①初期設定!$AL$55:$AV$201,5,FALSE))</f>
        <v>小学女子6年走幅跳</v>
      </c>
      <c r="DF29" s="84" t="str">
        <f t="shared" si="15"/>
        <v>6年走幅跳</v>
      </c>
      <c r="DG29" s="84" t="str">
        <f>IF(ISERROR(VLOOKUP(DB29,①初期設定!$AA$55:$AD$201,4,FALSE)),"*",VLOOKUP(DB29,①初期設定!$AA$55:$AD$201,4,FALSE))</f>
        <v>*</v>
      </c>
      <c r="DH29" s="84" t="str">
        <f t="shared" ref="DH29" si="94">IF(ISERROR(RIGHT(DG29,LEN(DG29)-4)),"*",RIGHT(DG29,LEN(DG29)-4))</f>
        <v>*</v>
      </c>
      <c r="DI29" s="84" t="str">
        <f>IF(ISERROR(VLOOKUP(DB29,①初期設定!$AM$55:$AV$201,4,FALSE)),"*",VLOOKUP(DB29,①初期設定!$AM$55:$AV$201,4,FALSE))</f>
        <v>*</v>
      </c>
      <c r="DJ29" s="84" t="str">
        <f t="shared" ref="DJ29" si="95">IF(ISERROR(RIGHT(DI29,LEN(DI29)-4)),"*",RIGHT(DI29,LEN(DI29)-4))</f>
        <v>*</v>
      </c>
      <c r="DK29" s="84" t="str">
        <f>IF(ISERROR(VLOOKUP(DB29,①初期設定!$AB$55:$AD$201,3,FALSE)),"",VLOOKUP(DB29,①初期設定!$AB$55:$AD$201,3,FALSE))</f>
        <v/>
      </c>
      <c r="DL29" s="84" t="str">
        <f t="shared" ref="DL29" si="96">IF(ISERROR(RIGHT(DK29,LEN(DK29)-4)),"*",RIGHT(DK29,LEN(DK29)-4))</f>
        <v>*</v>
      </c>
      <c r="DM29" s="84" t="str">
        <f>IF(ISERROR(VLOOKUP(DB29,①初期設定!$AN$55:$AV$201,3,FALSE)),"*",VLOOKUP(DB29,①初期設定!$AN$55:$AV$201,3,FALSE))</f>
        <v>*</v>
      </c>
      <c r="DN29" s="84" t="str">
        <f t="shared" ref="DN29" si="97">IF(ISERROR(RIGHT(DM29,LEN(DM29)-4)),"*",RIGHT(DM29,LEN(DM29)-4))</f>
        <v>*</v>
      </c>
      <c r="DO29" s="84" t="str">
        <f>IF(ISERROR(VLOOKUP(DB29,①初期設定!$AC$55:$AD$201,2,FALSE)),"",VLOOKUP(DB29,①初期設定!$AC$55:$AD$201,2,FALSE))</f>
        <v/>
      </c>
      <c r="DP29" s="84" t="str">
        <f t="shared" ref="DP29" si="98">IF(ISERROR(RIGHT(DO29,LEN(DO29)-4)),"*",RIGHT(DO29,LEN(DO29)-4))</f>
        <v>*</v>
      </c>
      <c r="DQ29" s="84" t="str">
        <f>IF(ISERROR(VLOOKUP(DB29,①初期設定!$AO$55:$AV$201,2,FALSE)),"*",VLOOKUP(DB29,①初期設定!$AO$55:$AV$201,2,FALSE))</f>
        <v>*</v>
      </c>
      <c r="DR29" s="84" t="str">
        <f t="shared" ref="DR29" si="99">IF(ISERROR(RIGHT(DQ29,LEN(DQ29)-4)),"*",RIGHT(DQ29,LEN(DQ29)-4))</f>
        <v>*</v>
      </c>
      <c r="DS29" s="39"/>
      <c r="DT29" s="39"/>
      <c r="DU29" s="35"/>
      <c r="DV29" s="35"/>
      <c r="DW29" s="35"/>
      <c r="DX29" s="35"/>
    </row>
    <row r="30" spans="1:140" ht="12" customHeight="1">
      <c r="A30" s="292">
        <v>17</v>
      </c>
      <c r="B30" s="292"/>
      <c r="C30" s="293"/>
      <c r="D30" s="293"/>
      <c r="E30" s="293"/>
      <c r="F30" s="293"/>
      <c r="G30" s="320"/>
      <c r="H30" s="315"/>
      <c r="I30" s="315"/>
      <c r="J30" s="315"/>
      <c r="K30" s="315"/>
      <c r="L30" s="315"/>
      <c r="M30" s="315"/>
      <c r="N30" s="317"/>
      <c r="O30" s="318"/>
      <c r="P30" s="318"/>
      <c r="Q30" s="318"/>
      <c r="R30" s="318"/>
      <c r="S30" s="318"/>
      <c r="T30" s="319"/>
      <c r="U30" s="315"/>
      <c r="V30" s="315"/>
      <c r="W30" s="315"/>
      <c r="X30" s="315"/>
      <c r="Y30" s="315"/>
      <c r="Z30" s="315"/>
      <c r="AA30" s="315"/>
      <c r="AB30" s="315"/>
      <c r="AC30" s="315"/>
      <c r="AD30" s="315"/>
      <c r="AE30" s="313"/>
      <c r="AF30" s="293"/>
      <c r="AG30" s="293"/>
      <c r="AH30" s="293"/>
      <c r="AI30" s="293"/>
      <c r="AJ30" s="293"/>
      <c r="AK30" s="293"/>
      <c r="AL30" s="293"/>
      <c r="AM30" s="293"/>
      <c r="AN30" s="129"/>
      <c r="AO30" s="130"/>
      <c r="AP30" s="131" t="str">
        <f t="shared" si="1"/>
        <v/>
      </c>
      <c r="AQ30" s="130"/>
      <c r="AR30" s="130"/>
      <c r="AS30" s="131" t="str">
        <f t="shared" si="2"/>
        <v/>
      </c>
      <c r="AT30" s="130"/>
      <c r="AU30" s="132"/>
      <c r="AV30" s="293"/>
      <c r="AW30" s="293"/>
      <c r="AX30" s="293"/>
      <c r="AY30" s="293"/>
      <c r="AZ30" s="293"/>
      <c r="BA30" s="293"/>
      <c r="BB30" s="129"/>
      <c r="BC30" s="130"/>
      <c r="BD30" s="131" t="str">
        <f t="shared" si="3"/>
        <v/>
      </c>
      <c r="BE30" s="130"/>
      <c r="BF30" s="130"/>
      <c r="BG30" s="131" t="str">
        <f t="shared" si="4"/>
        <v/>
      </c>
      <c r="BH30" s="130"/>
      <c r="BI30" s="132"/>
      <c r="BJ30" s="293"/>
      <c r="BK30" s="293"/>
      <c r="BL30" s="293"/>
      <c r="BM30" s="293"/>
      <c r="BN30" s="293"/>
      <c r="BO30" s="293"/>
      <c r="BP30" s="129"/>
      <c r="BQ30" s="130"/>
      <c r="BR30" s="131" t="str">
        <f t="shared" si="5"/>
        <v/>
      </c>
      <c r="BS30" s="130"/>
      <c r="BT30" s="130"/>
      <c r="BU30" s="131" t="str">
        <f t="shared" si="6"/>
        <v/>
      </c>
      <c r="BV30" s="130"/>
      <c r="BW30" s="132"/>
      <c r="BX30" s="320"/>
      <c r="BY30" s="318"/>
      <c r="BZ30" s="318"/>
      <c r="CA30" s="318"/>
      <c r="CB30" s="318"/>
      <c r="CC30" s="313"/>
      <c r="CE30" s="32">
        <f t="shared" si="11"/>
        <v>0</v>
      </c>
      <c r="CF30" s="32">
        <f t="shared" si="12"/>
        <v>0</v>
      </c>
      <c r="CK30" s="32">
        <f t="shared" si="13"/>
        <v>0</v>
      </c>
      <c r="CL30" s="38" t="str">
        <f t="shared" si="7"/>
        <v>種目</v>
      </c>
      <c r="CM30" s="38">
        <f t="shared" si="8"/>
        <v>0</v>
      </c>
      <c r="CN30" s="38">
        <f t="shared" si="9"/>
        <v>0</v>
      </c>
      <c r="CO30" s="38">
        <f t="shared" si="10"/>
        <v>0</v>
      </c>
      <c r="CQ30" s="37"/>
      <c r="CR30" s="81"/>
      <c r="CS30" s="78" t="s">
        <v>170</v>
      </c>
      <c r="CT30" s="78" t="s">
        <v>22</v>
      </c>
      <c r="CU30" s="78" t="s">
        <v>51</v>
      </c>
      <c r="CV30" s="78" t="s">
        <v>321</v>
      </c>
      <c r="CW30" s="84" t="s">
        <v>94</v>
      </c>
      <c r="CX30" s="37"/>
      <c r="CY30" s="79">
        <v>1985</v>
      </c>
      <c r="CZ30" s="81" t="s">
        <v>366</v>
      </c>
      <c r="DA30" s="37"/>
      <c r="DB30" s="84">
        <v>16</v>
      </c>
      <c r="DC30" s="84" t="str">
        <f>IF(ISERROR(VLOOKUP(DB30,①初期設定!$Z$55:$AD$201,5,FALSE)),"*",VLOOKUP(DB30,①初期設定!$Z$55:$AD$201,5,FALSE))</f>
        <v>小学男子6年走幅跳</v>
      </c>
      <c r="DD30" s="135" t="str">
        <f t="shared" si="15"/>
        <v>6年走幅跳</v>
      </c>
      <c r="DE30" s="84" t="str">
        <f>IF(ISERROR(VLOOKUP(DB30,①初期設定!$AL$55:$AV$201,5,FALSE)),"*",VLOOKUP(DB30,①初期設定!$AL$55:$AV$201,5,FALSE))</f>
        <v>小学女子5年走幅跳</v>
      </c>
      <c r="DF30" s="84" t="str">
        <f t="shared" si="15"/>
        <v>5年走幅跳</v>
      </c>
      <c r="DG30" s="84" t="str">
        <f>IF(ISERROR(VLOOKUP(DB30,①初期設定!$AA$55:$AD$201,4,FALSE)),"*",VLOOKUP(DB30,①初期設定!$AA$55:$AD$201,4,FALSE))</f>
        <v>*</v>
      </c>
      <c r="DH30" s="84" t="str">
        <f t="shared" ref="DH30" si="100">IF(ISERROR(RIGHT(DG30,LEN(DG30)-4)),"*",RIGHT(DG30,LEN(DG30)-4))</f>
        <v>*</v>
      </c>
      <c r="DI30" s="84" t="str">
        <f>IF(ISERROR(VLOOKUP(DB30,①初期設定!$AM$55:$AV$201,4,FALSE)),"*",VLOOKUP(DB30,①初期設定!$AM$55:$AV$201,4,FALSE))</f>
        <v>*</v>
      </c>
      <c r="DJ30" s="84" t="str">
        <f t="shared" ref="DJ30" si="101">IF(ISERROR(RIGHT(DI30,LEN(DI30)-4)),"*",RIGHT(DI30,LEN(DI30)-4))</f>
        <v>*</v>
      </c>
      <c r="DK30" s="84" t="str">
        <f>IF(ISERROR(VLOOKUP(DB30,①初期設定!$AB$55:$AD$201,3,FALSE)),"",VLOOKUP(DB30,①初期設定!$AB$55:$AD$201,3,FALSE))</f>
        <v/>
      </c>
      <c r="DL30" s="84" t="str">
        <f t="shared" ref="DL30" si="102">IF(ISERROR(RIGHT(DK30,LEN(DK30)-4)),"*",RIGHT(DK30,LEN(DK30)-4))</f>
        <v>*</v>
      </c>
      <c r="DM30" s="84" t="str">
        <f>IF(ISERROR(VLOOKUP(DB30,①初期設定!$AN$55:$AV$201,3,FALSE)),"*",VLOOKUP(DB30,①初期設定!$AN$55:$AV$201,3,FALSE))</f>
        <v>*</v>
      </c>
      <c r="DN30" s="84" t="str">
        <f t="shared" ref="DN30" si="103">IF(ISERROR(RIGHT(DM30,LEN(DM30)-4)),"*",RIGHT(DM30,LEN(DM30)-4))</f>
        <v>*</v>
      </c>
      <c r="DO30" s="84" t="str">
        <f>IF(ISERROR(VLOOKUP(DB30,①初期設定!$AC$55:$AD$201,2,FALSE)),"",VLOOKUP(DB30,①初期設定!$AC$55:$AD$201,2,FALSE))</f>
        <v/>
      </c>
      <c r="DP30" s="84" t="str">
        <f t="shared" ref="DP30" si="104">IF(ISERROR(RIGHT(DO30,LEN(DO30)-4)),"*",RIGHT(DO30,LEN(DO30)-4))</f>
        <v>*</v>
      </c>
      <c r="DQ30" s="84" t="str">
        <f>IF(ISERROR(VLOOKUP(DB30,①初期設定!$AO$55:$AV$201,2,FALSE)),"*",VLOOKUP(DB30,①初期設定!$AO$55:$AV$201,2,FALSE))</f>
        <v>*</v>
      </c>
      <c r="DR30" s="84" t="str">
        <f t="shared" ref="DR30" si="105">IF(ISERROR(RIGHT(DQ30,LEN(DQ30)-4)),"*",RIGHT(DQ30,LEN(DQ30)-4))</f>
        <v>*</v>
      </c>
      <c r="DS30" s="39"/>
      <c r="DT30" s="39"/>
      <c r="DU30" s="35"/>
      <c r="DV30" s="35"/>
      <c r="DW30" s="35"/>
      <c r="DX30" s="35"/>
    </row>
    <row r="31" spans="1:140" ht="12" customHeight="1">
      <c r="A31" s="292">
        <v>18</v>
      </c>
      <c r="B31" s="292"/>
      <c r="C31" s="293"/>
      <c r="D31" s="293"/>
      <c r="E31" s="293"/>
      <c r="F31" s="293"/>
      <c r="G31" s="320"/>
      <c r="H31" s="315"/>
      <c r="I31" s="315"/>
      <c r="J31" s="315"/>
      <c r="K31" s="315"/>
      <c r="L31" s="315"/>
      <c r="M31" s="315"/>
      <c r="N31" s="317"/>
      <c r="O31" s="318"/>
      <c r="P31" s="318"/>
      <c r="Q31" s="318"/>
      <c r="R31" s="318"/>
      <c r="S31" s="318"/>
      <c r="T31" s="319"/>
      <c r="U31" s="315"/>
      <c r="V31" s="315"/>
      <c r="W31" s="315"/>
      <c r="X31" s="315"/>
      <c r="Y31" s="315"/>
      <c r="Z31" s="315"/>
      <c r="AA31" s="315"/>
      <c r="AB31" s="315"/>
      <c r="AC31" s="315"/>
      <c r="AD31" s="315"/>
      <c r="AE31" s="313"/>
      <c r="AF31" s="293"/>
      <c r="AG31" s="293"/>
      <c r="AH31" s="293"/>
      <c r="AI31" s="293"/>
      <c r="AJ31" s="293"/>
      <c r="AK31" s="293"/>
      <c r="AL31" s="293"/>
      <c r="AM31" s="293"/>
      <c r="AN31" s="129"/>
      <c r="AO31" s="130"/>
      <c r="AP31" s="131" t="str">
        <f t="shared" si="1"/>
        <v/>
      </c>
      <c r="AQ31" s="130"/>
      <c r="AR31" s="130"/>
      <c r="AS31" s="131" t="str">
        <f t="shared" si="2"/>
        <v/>
      </c>
      <c r="AT31" s="130"/>
      <c r="AU31" s="132"/>
      <c r="AV31" s="293"/>
      <c r="AW31" s="293"/>
      <c r="AX31" s="293"/>
      <c r="AY31" s="293"/>
      <c r="AZ31" s="293"/>
      <c r="BA31" s="293"/>
      <c r="BB31" s="129"/>
      <c r="BC31" s="130"/>
      <c r="BD31" s="131" t="str">
        <f t="shared" si="3"/>
        <v/>
      </c>
      <c r="BE31" s="130"/>
      <c r="BF31" s="130"/>
      <c r="BG31" s="131" t="str">
        <f t="shared" si="4"/>
        <v/>
      </c>
      <c r="BH31" s="130"/>
      <c r="BI31" s="132"/>
      <c r="BJ31" s="293"/>
      <c r="BK31" s="293"/>
      <c r="BL31" s="293"/>
      <c r="BM31" s="293"/>
      <c r="BN31" s="293"/>
      <c r="BO31" s="293"/>
      <c r="BP31" s="129"/>
      <c r="BQ31" s="130"/>
      <c r="BR31" s="131" t="str">
        <f t="shared" si="5"/>
        <v/>
      </c>
      <c r="BS31" s="130"/>
      <c r="BT31" s="130"/>
      <c r="BU31" s="131" t="str">
        <f t="shared" si="6"/>
        <v/>
      </c>
      <c r="BV31" s="130"/>
      <c r="BW31" s="132"/>
      <c r="BX31" s="320"/>
      <c r="BY31" s="318"/>
      <c r="BZ31" s="318"/>
      <c r="CA31" s="318"/>
      <c r="CB31" s="318"/>
      <c r="CC31" s="313"/>
      <c r="CE31" s="32">
        <f t="shared" si="11"/>
        <v>0</v>
      </c>
      <c r="CF31" s="32">
        <f t="shared" si="12"/>
        <v>0</v>
      </c>
      <c r="CK31" s="32">
        <f t="shared" si="13"/>
        <v>0</v>
      </c>
      <c r="CL31" s="38" t="str">
        <f t="shared" si="7"/>
        <v>種目</v>
      </c>
      <c r="CM31" s="38">
        <f t="shared" si="8"/>
        <v>0</v>
      </c>
      <c r="CN31" s="38">
        <f t="shared" si="9"/>
        <v>0</v>
      </c>
      <c r="CO31" s="38">
        <f t="shared" si="10"/>
        <v>0</v>
      </c>
      <c r="CQ31" s="37"/>
      <c r="CR31" s="81"/>
      <c r="CS31" s="78" t="s">
        <v>173</v>
      </c>
      <c r="CT31" s="78" t="s">
        <v>23</v>
      </c>
      <c r="CU31" s="78" t="s">
        <v>50</v>
      </c>
      <c r="CV31" s="78" t="s">
        <v>322</v>
      </c>
      <c r="CW31" s="84" t="s">
        <v>267</v>
      </c>
      <c r="CX31" s="37"/>
      <c r="CY31" s="79">
        <v>1986</v>
      </c>
      <c r="CZ31" s="81" t="s">
        <v>343</v>
      </c>
      <c r="DA31" s="37"/>
      <c r="DB31" s="84">
        <v>17</v>
      </c>
      <c r="DC31" s="84" t="str">
        <f>IF(ISERROR(VLOOKUP(DB31,①初期設定!$Z$55:$AD$201,5,FALSE)),"*",VLOOKUP(DB31,①初期設定!$Z$55:$AD$201,5,FALSE))</f>
        <v>小学男子5年走幅跳</v>
      </c>
      <c r="DD31" s="135" t="str">
        <f t="shared" si="15"/>
        <v>5年走幅跳</v>
      </c>
      <c r="DE31" s="84" t="str">
        <f>IF(ISERROR(VLOOKUP(DB31,①初期設定!$AL$55:$AV$201,5,FALSE)),"*",VLOOKUP(DB31,①初期設定!$AL$55:$AV$201,5,FALSE))</f>
        <v>小学女子4年走幅跳</v>
      </c>
      <c r="DF31" s="84" t="str">
        <f t="shared" si="15"/>
        <v>4年走幅跳</v>
      </c>
      <c r="DG31" s="84" t="str">
        <f>IF(ISERROR(VLOOKUP(DB31,①初期設定!$AA$55:$AD$201,4,FALSE)),"*",VLOOKUP(DB31,①初期設定!$AA$55:$AD$201,4,FALSE))</f>
        <v>*</v>
      </c>
      <c r="DH31" s="84" t="str">
        <f t="shared" ref="DH31" si="106">IF(ISERROR(RIGHT(DG31,LEN(DG31)-4)),"*",RIGHT(DG31,LEN(DG31)-4))</f>
        <v>*</v>
      </c>
      <c r="DI31" s="84" t="str">
        <f>IF(ISERROR(VLOOKUP(DB31,①初期設定!$AM$55:$AV$201,4,FALSE)),"*",VLOOKUP(DB31,①初期設定!$AM$55:$AV$201,4,FALSE))</f>
        <v>*</v>
      </c>
      <c r="DJ31" s="84" t="str">
        <f t="shared" ref="DJ31" si="107">IF(ISERROR(RIGHT(DI31,LEN(DI31)-4)),"*",RIGHT(DI31,LEN(DI31)-4))</f>
        <v>*</v>
      </c>
      <c r="DK31" s="84" t="str">
        <f>IF(ISERROR(VLOOKUP(DB31,①初期設定!$AB$55:$AD$201,3,FALSE)),"",VLOOKUP(DB31,①初期設定!$AB$55:$AD$201,3,FALSE))</f>
        <v/>
      </c>
      <c r="DL31" s="84" t="str">
        <f t="shared" ref="DL31" si="108">IF(ISERROR(RIGHT(DK31,LEN(DK31)-4)),"*",RIGHT(DK31,LEN(DK31)-4))</f>
        <v>*</v>
      </c>
      <c r="DM31" s="84" t="str">
        <f>IF(ISERROR(VLOOKUP(DB31,①初期設定!$AN$55:$AV$201,3,FALSE)),"*",VLOOKUP(DB31,①初期設定!$AN$55:$AV$201,3,FALSE))</f>
        <v>*</v>
      </c>
      <c r="DN31" s="84" t="str">
        <f t="shared" ref="DN31" si="109">IF(ISERROR(RIGHT(DM31,LEN(DM31)-4)),"*",RIGHT(DM31,LEN(DM31)-4))</f>
        <v>*</v>
      </c>
      <c r="DO31" s="84" t="str">
        <f>IF(ISERROR(VLOOKUP(DB31,①初期設定!$AC$55:$AD$201,2,FALSE)),"",VLOOKUP(DB31,①初期設定!$AC$55:$AD$201,2,FALSE))</f>
        <v/>
      </c>
      <c r="DP31" s="84" t="str">
        <f t="shared" ref="DP31" si="110">IF(ISERROR(RIGHT(DO31,LEN(DO31)-4)),"*",RIGHT(DO31,LEN(DO31)-4))</f>
        <v>*</v>
      </c>
      <c r="DQ31" s="84" t="str">
        <f>IF(ISERROR(VLOOKUP(DB31,①初期設定!$AO$55:$AV$201,2,FALSE)),"*",VLOOKUP(DB31,①初期設定!$AO$55:$AV$201,2,FALSE))</f>
        <v>*</v>
      </c>
      <c r="DR31" s="84" t="str">
        <f t="shared" ref="DR31" si="111">IF(ISERROR(RIGHT(DQ31,LEN(DQ31)-4)),"*",RIGHT(DQ31,LEN(DQ31)-4))</f>
        <v>*</v>
      </c>
      <c r="DS31" s="39"/>
      <c r="DT31" s="39"/>
      <c r="DU31" s="35"/>
      <c r="DV31" s="35"/>
      <c r="DW31" s="35"/>
      <c r="DX31" s="35"/>
    </row>
    <row r="32" spans="1:140" ht="12" customHeight="1">
      <c r="A32" s="292">
        <v>19</v>
      </c>
      <c r="B32" s="292"/>
      <c r="C32" s="293"/>
      <c r="D32" s="293"/>
      <c r="E32" s="293"/>
      <c r="F32" s="293"/>
      <c r="G32" s="320"/>
      <c r="H32" s="315"/>
      <c r="I32" s="315"/>
      <c r="J32" s="315"/>
      <c r="K32" s="315"/>
      <c r="L32" s="315"/>
      <c r="M32" s="315"/>
      <c r="N32" s="317"/>
      <c r="O32" s="318"/>
      <c r="P32" s="318"/>
      <c r="Q32" s="318"/>
      <c r="R32" s="318"/>
      <c r="S32" s="318"/>
      <c r="T32" s="319"/>
      <c r="U32" s="315"/>
      <c r="V32" s="315"/>
      <c r="W32" s="315"/>
      <c r="X32" s="315"/>
      <c r="Y32" s="315"/>
      <c r="Z32" s="315"/>
      <c r="AA32" s="315"/>
      <c r="AB32" s="315"/>
      <c r="AC32" s="315"/>
      <c r="AD32" s="315"/>
      <c r="AE32" s="313"/>
      <c r="AF32" s="293"/>
      <c r="AG32" s="293"/>
      <c r="AH32" s="293"/>
      <c r="AI32" s="293"/>
      <c r="AJ32" s="293"/>
      <c r="AK32" s="293"/>
      <c r="AL32" s="293"/>
      <c r="AM32" s="293"/>
      <c r="AN32" s="129"/>
      <c r="AO32" s="130"/>
      <c r="AP32" s="131" t="str">
        <f t="shared" si="1"/>
        <v/>
      </c>
      <c r="AQ32" s="130"/>
      <c r="AR32" s="130"/>
      <c r="AS32" s="131" t="str">
        <f t="shared" si="2"/>
        <v/>
      </c>
      <c r="AT32" s="130"/>
      <c r="AU32" s="132"/>
      <c r="AV32" s="293"/>
      <c r="AW32" s="293"/>
      <c r="AX32" s="293"/>
      <c r="AY32" s="293"/>
      <c r="AZ32" s="293"/>
      <c r="BA32" s="293"/>
      <c r="BB32" s="129"/>
      <c r="BC32" s="130"/>
      <c r="BD32" s="131" t="str">
        <f t="shared" si="3"/>
        <v/>
      </c>
      <c r="BE32" s="130"/>
      <c r="BF32" s="130"/>
      <c r="BG32" s="131" t="str">
        <f t="shared" si="4"/>
        <v/>
      </c>
      <c r="BH32" s="130"/>
      <c r="BI32" s="132"/>
      <c r="BJ32" s="293"/>
      <c r="BK32" s="293"/>
      <c r="BL32" s="293"/>
      <c r="BM32" s="293"/>
      <c r="BN32" s="293"/>
      <c r="BO32" s="293"/>
      <c r="BP32" s="129"/>
      <c r="BQ32" s="130"/>
      <c r="BR32" s="131" t="str">
        <f t="shared" si="5"/>
        <v/>
      </c>
      <c r="BS32" s="130"/>
      <c r="BT32" s="130"/>
      <c r="BU32" s="131" t="str">
        <f t="shared" si="6"/>
        <v/>
      </c>
      <c r="BV32" s="130"/>
      <c r="BW32" s="132"/>
      <c r="BX32" s="320"/>
      <c r="BY32" s="318"/>
      <c r="BZ32" s="318"/>
      <c r="CA32" s="318"/>
      <c r="CB32" s="318"/>
      <c r="CC32" s="313"/>
      <c r="CE32" s="32">
        <f t="shared" si="11"/>
        <v>0</v>
      </c>
      <c r="CF32" s="32">
        <f t="shared" si="12"/>
        <v>0</v>
      </c>
      <c r="CK32" s="32">
        <f t="shared" si="13"/>
        <v>0</v>
      </c>
      <c r="CL32" s="38" t="str">
        <f t="shared" si="7"/>
        <v>種目</v>
      </c>
      <c r="CM32" s="38">
        <f t="shared" si="8"/>
        <v>0</v>
      </c>
      <c r="CN32" s="38">
        <f t="shared" si="9"/>
        <v>0</v>
      </c>
      <c r="CO32" s="38">
        <f t="shared" si="10"/>
        <v>0</v>
      </c>
      <c r="CQ32" s="37"/>
      <c r="CR32" s="81"/>
      <c r="CS32" s="78" t="s">
        <v>166</v>
      </c>
      <c r="CT32" s="78" t="s">
        <v>25</v>
      </c>
      <c r="CU32" s="78" t="s">
        <v>52</v>
      </c>
      <c r="CV32" s="78" t="s">
        <v>233</v>
      </c>
      <c r="CW32" s="85" t="s">
        <v>268</v>
      </c>
      <c r="CX32" s="37"/>
      <c r="CY32" s="79">
        <v>1987</v>
      </c>
      <c r="CZ32" s="81" t="s">
        <v>344</v>
      </c>
      <c r="DA32" s="39"/>
      <c r="DB32" s="84">
        <v>18</v>
      </c>
      <c r="DC32" s="84" t="str">
        <f>IF(ISERROR(VLOOKUP(DB32,①初期設定!$Z$55:$AD$201,5,FALSE)),"*",VLOOKUP(DB32,①初期設定!$Z$55:$AD$201,5,FALSE))</f>
        <v>小学男子4年走幅跳</v>
      </c>
      <c r="DD32" s="135" t="str">
        <f t="shared" si="15"/>
        <v>4年走幅跳</v>
      </c>
      <c r="DE32" s="84" t="str">
        <f>IF(ISERROR(VLOOKUP(DB32,①初期設定!$AL$55:$AV$201,5,FALSE)),"*",VLOOKUP(DB32,①初期設定!$AL$55:$AV$201,5,FALSE))</f>
        <v>小学女子3年走幅跳</v>
      </c>
      <c r="DF32" s="84" t="str">
        <f t="shared" si="15"/>
        <v>3年走幅跳</v>
      </c>
      <c r="DG32" s="84" t="str">
        <f>IF(ISERROR(VLOOKUP(DB32,①初期設定!$AA$55:$AD$201,4,FALSE)),"*",VLOOKUP(DB32,①初期設定!$AA$55:$AD$201,4,FALSE))</f>
        <v>*</v>
      </c>
      <c r="DH32" s="84" t="str">
        <f t="shared" ref="DH32" si="112">IF(ISERROR(RIGHT(DG32,LEN(DG32)-4)),"*",RIGHT(DG32,LEN(DG32)-4))</f>
        <v>*</v>
      </c>
      <c r="DI32" s="84" t="str">
        <f>IF(ISERROR(VLOOKUP(DB32,①初期設定!$AM$55:$AV$201,4,FALSE)),"*",VLOOKUP(DB32,①初期設定!$AM$55:$AV$201,4,FALSE))</f>
        <v>*</v>
      </c>
      <c r="DJ32" s="84" t="str">
        <f t="shared" ref="DJ32" si="113">IF(ISERROR(RIGHT(DI32,LEN(DI32)-4)),"*",RIGHT(DI32,LEN(DI32)-4))</f>
        <v>*</v>
      </c>
      <c r="DK32" s="84" t="str">
        <f>IF(ISERROR(VLOOKUP(DB32,①初期設定!$AB$55:$AD$201,3,FALSE)),"",VLOOKUP(DB32,①初期設定!$AB$55:$AD$201,3,FALSE))</f>
        <v/>
      </c>
      <c r="DL32" s="84" t="str">
        <f t="shared" ref="DL32" si="114">IF(ISERROR(RIGHT(DK32,LEN(DK32)-4)),"*",RIGHT(DK32,LEN(DK32)-4))</f>
        <v>*</v>
      </c>
      <c r="DM32" s="84" t="str">
        <f>IF(ISERROR(VLOOKUP(DB32,①初期設定!$AN$55:$AV$201,3,FALSE)),"*",VLOOKUP(DB32,①初期設定!$AN$55:$AV$201,3,FALSE))</f>
        <v>*</v>
      </c>
      <c r="DN32" s="84" t="str">
        <f t="shared" ref="DN32" si="115">IF(ISERROR(RIGHT(DM32,LEN(DM32)-4)),"*",RIGHT(DM32,LEN(DM32)-4))</f>
        <v>*</v>
      </c>
      <c r="DO32" s="84" t="str">
        <f>IF(ISERROR(VLOOKUP(DB32,①初期設定!$AC$55:$AD$201,2,FALSE)),"",VLOOKUP(DB32,①初期設定!$AC$55:$AD$201,2,FALSE))</f>
        <v/>
      </c>
      <c r="DP32" s="84" t="str">
        <f t="shared" ref="DP32" si="116">IF(ISERROR(RIGHT(DO32,LEN(DO32)-4)),"*",RIGHT(DO32,LEN(DO32)-4))</f>
        <v>*</v>
      </c>
      <c r="DQ32" s="84" t="str">
        <f>IF(ISERROR(VLOOKUP(DB32,①初期設定!$AO$55:$AV$201,2,FALSE)),"*",VLOOKUP(DB32,①初期設定!$AO$55:$AV$201,2,FALSE))</f>
        <v>*</v>
      </c>
      <c r="DR32" s="84" t="str">
        <f t="shared" ref="DR32" si="117">IF(ISERROR(RIGHT(DQ32,LEN(DQ32)-4)),"*",RIGHT(DQ32,LEN(DQ32)-4))</f>
        <v>*</v>
      </c>
      <c r="DS32" s="39"/>
      <c r="DT32" s="39"/>
      <c r="DU32" s="35"/>
      <c r="DV32" s="35"/>
      <c r="DW32" s="35"/>
      <c r="DX32" s="35"/>
    </row>
    <row r="33" spans="1:128" ht="12" customHeight="1">
      <c r="A33" s="292">
        <v>20</v>
      </c>
      <c r="B33" s="292"/>
      <c r="C33" s="293"/>
      <c r="D33" s="293"/>
      <c r="E33" s="293"/>
      <c r="F33" s="293"/>
      <c r="G33" s="320"/>
      <c r="H33" s="315"/>
      <c r="I33" s="315"/>
      <c r="J33" s="315"/>
      <c r="K33" s="315"/>
      <c r="L33" s="315"/>
      <c r="M33" s="315"/>
      <c r="N33" s="317"/>
      <c r="O33" s="318"/>
      <c r="P33" s="318"/>
      <c r="Q33" s="318"/>
      <c r="R33" s="318"/>
      <c r="S33" s="318"/>
      <c r="T33" s="319"/>
      <c r="U33" s="315"/>
      <c r="V33" s="315"/>
      <c r="W33" s="315"/>
      <c r="X33" s="315"/>
      <c r="Y33" s="315"/>
      <c r="Z33" s="315"/>
      <c r="AA33" s="315"/>
      <c r="AB33" s="315"/>
      <c r="AC33" s="315"/>
      <c r="AD33" s="315"/>
      <c r="AE33" s="313"/>
      <c r="AF33" s="293"/>
      <c r="AG33" s="293"/>
      <c r="AH33" s="293"/>
      <c r="AI33" s="293"/>
      <c r="AJ33" s="293"/>
      <c r="AK33" s="293"/>
      <c r="AL33" s="293"/>
      <c r="AM33" s="293"/>
      <c r="AN33" s="129"/>
      <c r="AO33" s="130"/>
      <c r="AP33" s="131" t="str">
        <f t="shared" si="1"/>
        <v/>
      </c>
      <c r="AQ33" s="130"/>
      <c r="AR33" s="130"/>
      <c r="AS33" s="131" t="str">
        <f t="shared" si="2"/>
        <v/>
      </c>
      <c r="AT33" s="130"/>
      <c r="AU33" s="132"/>
      <c r="AV33" s="293"/>
      <c r="AW33" s="293"/>
      <c r="AX33" s="293"/>
      <c r="AY33" s="293"/>
      <c r="AZ33" s="293"/>
      <c r="BA33" s="293"/>
      <c r="BB33" s="129"/>
      <c r="BC33" s="130"/>
      <c r="BD33" s="131" t="str">
        <f t="shared" si="3"/>
        <v/>
      </c>
      <c r="BE33" s="130"/>
      <c r="BF33" s="130"/>
      <c r="BG33" s="131" t="str">
        <f t="shared" si="4"/>
        <v/>
      </c>
      <c r="BH33" s="130"/>
      <c r="BI33" s="132"/>
      <c r="BJ33" s="293"/>
      <c r="BK33" s="293"/>
      <c r="BL33" s="293"/>
      <c r="BM33" s="293"/>
      <c r="BN33" s="293"/>
      <c r="BO33" s="293"/>
      <c r="BP33" s="129"/>
      <c r="BQ33" s="130"/>
      <c r="BR33" s="131" t="str">
        <f t="shared" si="5"/>
        <v/>
      </c>
      <c r="BS33" s="130"/>
      <c r="BT33" s="130"/>
      <c r="BU33" s="131" t="str">
        <f t="shared" si="6"/>
        <v/>
      </c>
      <c r="BV33" s="130"/>
      <c r="BW33" s="132"/>
      <c r="BX33" s="320"/>
      <c r="BY33" s="318"/>
      <c r="BZ33" s="318"/>
      <c r="CA33" s="318"/>
      <c r="CB33" s="318"/>
      <c r="CC33" s="313"/>
      <c r="CE33" s="32">
        <f t="shared" si="11"/>
        <v>0</v>
      </c>
      <c r="CF33" s="32">
        <f t="shared" si="12"/>
        <v>0</v>
      </c>
      <c r="CK33" s="32">
        <f t="shared" si="13"/>
        <v>0</v>
      </c>
      <c r="CL33" s="38" t="str">
        <f t="shared" si="7"/>
        <v>種目</v>
      </c>
      <c r="CM33" s="38">
        <f t="shared" si="8"/>
        <v>0</v>
      </c>
      <c r="CN33" s="38">
        <f t="shared" si="9"/>
        <v>0</v>
      </c>
      <c r="CO33" s="38">
        <f t="shared" si="10"/>
        <v>0</v>
      </c>
      <c r="CQ33" s="37"/>
      <c r="CR33" s="81"/>
      <c r="CS33" s="78" t="s">
        <v>168</v>
      </c>
      <c r="CT33" s="78" t="s">
        <v>26</v>
      </c>
      <c r="CU33" s="78" t="s">
        <v>53</v>
      </c>
      <c r="CV33" s="78" t="s">
        <v>234</v>
      </c>
      <c r="CW33" s="37"/>
      <c r="CX33" s="37"/>
      <c r="CY33" s="79">
        <v>1988</v>
      </c>
      <c r="CZ33" s="81" t="s">
        <v>345</v>
      </c>
      <c r="DA33" s="39"/>
      <c r="DB33" s="84">
        <v>19</v>
      </c>
      <c r="DC33" s="84" t="str">
        <f>IF(ISERROR(VLOOKUP(DB33,①初期設定!$Z$55:$AD$201,5,FALSE)),"*",VLOOKUP(DB33,①初期設定!$Z$55:$AD$201,5,FALSE))</f>
        <v>小学男子3年走幅跳</v>
      </c>
      <c r="DD33" s="135" t="str">
        <f t="shared" si="15"/>
        <v>3年走幅跳</v>
      </c>
      <c r="DE33" s="84" t="str">
        <f>IF(ISERROR(VLOOKUP(DB33,①初期設定!$AL$55:$AV$201,5,FALSE)),"*",VLOOKUP(DB33,①初期設定!$AL$55:$AV$201,5,FALSE))</f>
        <v>小学女子6年砲丸投(2.721kg)</v>
      </c>
      <c r="DF33" s="84" t="str">
        <f t="shared" si="15"/>
        <v>6年砲丸投(2.721kg)</v>
      </c>
      <c r="DG33" s="84" t="str">
        <f>IF(ISERROR(VLOOKUP(DB33,①初期設定!$AA$55:$AD$201,4,FALSE)),"*",VLOOKUP(DB33,①初期設定!$AA$55:$AD$201,4,FALSE))</f>
        <v>*</v>
      </c>
      <c r="DH33" s="84" t="str">
        <f t="shared" ref="DH33" si="118">IF(ISERROR(RIGHT(DG33,LEN(DG33)-4)),"*",RIGHT(DG33,LEN(DG33)-4))</f>
        <v>*</v>
      </c>
      <c r="DI33" s="84" t="str">
        <f>IF(ISERROR(VLOOKUP(DB33,①初期設定!$AM$55:$AV$201,4,FALSE)),"*",VLOOKUP(DB33,①初期設定!$AM$55:$AV$201,4,FALSE))</f>
        <v>*</v>
      </c>
      <c r="DJ33" s="84" t="str">
        <f t="shared" ref="DJ33" si="119">IF(ISERROR(RIGHT(DI33,LEN(DI33)-4)),"*",RIGHT(DI33,LEN(DI33)-4))</f>
        <v>*</v>
      </c>
      <c r="DK33" s="84" t="str">
        <f>IF(ISERROR(VLOOKUP(DB33,①初期設定!$AB$55:$AD$201,3,FALSE)),"",VLOOKUP(DB33,①初期設定!$AB$55:$AD$201,3,FALSE))</f>
        <v/>
      </c>
      <c r="DL33" s="84" t="str">
        <f t="shared" ref="DL33" si="120">IF(ISERROR(RIGHT(DK33,LEN(DK33)-4)),"*",RIGHT(DK33,LEN(DK33)-4))</f>
        <v>*</v>
      </c>
      <c r="DM33" s="84" t="str">
        <f>IF(ISERROR(VLOOKUP(DB33,①初期設定!$AN$55:$AV$201,3,FALSE)),"*",VLOOKUP(DB33,①初期設定!$AN$55:$AV$201,3,FALSE))</f>
        <v>*</v>
      </c>
      <c r="DN33" s="84" t="str">
        <f t="shared" ref="DN33" si="121">IF(ISERROR(RIGHT(DM33,LEN(DM33)-4)),"*",RIGHT(DM33,LEN(DM33)-4))</f>
        <v>*</v>
      </c>
      <c r="DO33" s="84" t="str">
        <f>IF(ISERROR(VLOOKUP(DB33,①初期設定!$AC$55:$AD$201,2,FALSE)),"",VLOOKUP(DB33,①初期設定!$AC$55:$AD$201,2,FALSE))</f>
        <v/>
      </c>
      <c r="DP33" s="84" t="str">
        <f t="shared" ref="DP33" si="122">IF(ISERROR(RIGHT(DO33,LEN(DO33)-4)),"*",RIGHT(DO33,LEN(DO33)-4))</f>
        <v>*</v>
      </c>
      <c r="DQ33" s="84" t="str">
        <f>IF(ISERROR(VLOOKUP(DB33,①初期設定!$AO$55:$AV$201,2,FALSE)),"*",VLOOKUP(DB33,①初期設定!$AO$55:$AV$201,2,FALSE))</f>
        <v>*</v>
      </c>
      <c r="DR33" s="84" t="str">
        <f t="shared" ref="DR33" si="123">IF(ISERROR(RIGHT(DQ33,LEN(DQ33)-4)),"*",RIGHT(DQ33,LEN(DQ33)-4))</f>
        <v>*</v>
      </c>
      <c r="DS33" s="39"/>
      <c r="DT33" s="39"/>
      <c r="DU33" s="35"/>
      <c r="DV33" s="35"/>
      <c r="DW33" s="35"/>
      <c r="DX33" s="35"/>
    </row>
    <row r="34" spans="1:128" ht="12" customHeight="1">
      <c r="A34" s="292">
        <v>21</v>
      </c>
      <c r="B34" s="292"/>
      <c r="C34" s="293"/>
      <c r="D34" s="293"/>
      <c r="E34" s="293"/>
      <c r="F34" s="293"/>
      <c r="G34" s="320"/>
      <c r="H34" s="315"/>
      <c r="I34" s="315"/>
      <c r="J34" s="315"/>
      <c r="K34" s="315"/>
      <c r="L34" s="315"/>
      <c r="M34" s="315"/>
      <c r="N34" s="317"/>
      <c r="O34" s="318"/>
      <c r="P34" s="318"/>
      <c r="Q34" s="318"/>
      <c r="R34" s="318"/>
      <c r="S34" s="318"/>
      <c r="T34" s="319"/>
      <c r="U34" s="315"/>
      <c r="V34" s="315"/>
      <c r="W34" s="315"/>
      <c r="X34" s="315"/>
      <c r="Y34" s="315"/>
      <c r="Z34" s="315"/>
      <c r="AA34" s="315"/>
      <c r="AB34" s="315"/>
      <c r="AC34" s="315"/>
      <c r="AD34" s="315"/>
      <c r="AE34" s="313"/>
      <c r="AF34" s="293"/>
      <c r="AG34" s="293"/>
      <c r="AH34" s="293"/>
      <c r="AI34" s="293"/>
      <c r="AJ34" s="293"/>
      <c r="AK34" s="293"/>
      <c r="AL34" s="293"/>
      <c r="AM34" s="293"/>
      <c r="AN34" s="129"/>
      <c r="AO34" s="130"/>
      <c r="AP34" s="131" t="str">
        <f t="shared" si="1"/>
        <v/>
      </c>
      <c r="AQ34" s="130"/>
      <c r="AR34" s="130"/>
      <c r="AS34" s="131" t="str">
        <f t="shared" si="2"/>
        <v/>
      </c>
      <c r="AT34" s="130"/>
      <c r="AU34" s="132"/>
      <c r="AV34" s="293"/>
      <c r="AW34" s="293"/>
      <c r="AX34" s="293"/>
      <c r="AY34" s="293"/>
      <c r="AZ34" s="293"/>
      <c r="BA34" s="293"/>
      <c r="BB34" s="129"/>
      <c r="BC34" s="130"/>
      <c r="BD34" s="131" t="str">
        <f t="shared" si="3"/>
        <v/>
      </c>
      <c r="BE34" s="130"/>
      <c r="BF34" s="130"/>
      <c r="BG34" s="131" t="str">
        <f t="shared" si="4"/>
        <v/>
      </c>
      <c r="BH34" s="130"/>
      <c r="BI34" s="132"/>
      <c r="BJ34" s="293"/>
      <c r="BK34" s="293"/>
      <c r="BL34" s="293"/>
      <c r="BM34" s="293"/>
      <c r="BN34" s="293"/>
      <c r="BO34" s="293"/>
      <c r="BP34" s="129"/>
      <c r="BQ34" s="130"/>
      <c r="BR34" s="131" t="str">
        <f t="shared" si="5"/>
        <v/>
      </c>
      <c r="BS34" s="130"/>
      <c r="BT34" s="130"/>
      <c r="BU34" s="131" t="str">
        <f t="shared" si="6"/>
        <v/>
      </c>
      <c r="BV34" s="130"/>
      <c r="BW34" s="132"/>
      <c r="BX34" s="320"/>
      <c r="BY34" s="318"/>
      <c r="BZ34" s="318"/>
      <c r="CA34" s="318"/>
      <c r="CB34" s="318"/>
      <c r="CC34" s="313"/>
      <c r="CE34" s="32">
        <f t="shared" si="11"/>
        <v>0</v>
      </c>
      <c r="CF34" s="32">
        <f t="shared" si="12"/>
        <v>0</v>
      </c>
      <c r="CK34" s="32">
        <f t="shared" si="13"/>
        <v>0</v>
      </c>
      <c r="CL34" s="38" t="str">
        <f t="shared" si="7"/>
        <v>種目</v>
      </c>
      <c r="CM34" s="38">
        <f t="shared" si="8"/>
        <v>0</v>
      </c>
      <c r="CN34" s="38">
        <f t="shared" si="9"/>
        <v>0</v>
      </c>
      <c r="CO34" s="38">
        <f t="shared" si="10"/>
        <v>0</v>
      </c>
      <c r="CQ34" s="37"/>
      <c r="CR34" s="81"/>
      <c r="CS34" s="78" t="s">
        <v>174</v>
      </c>
      <c r="CT34" s="78" t="s">
        <v>24</v>
      </c>
      <c r="CU34" s="78" t="s">
        <v>304</v>
      </c>
      <c r="CV34" s="78" t="s">
        <v>323</v>
      </c>
      <c r="CW34" s="37"/>
      <c r="CX34" s="37"/>
      <c r="CY34" s="79">
        <v>1989</v>
      </c>
      <c r="CZ34" s="81" t="s">
        <v>346</v>
      </c>
      <c r="DA34" s="39"/>
      <c r="DB34" s="84">
        <v>20</v>
      </c>
      <c r="DC34" s="84" t="str">
        <f>IF(ISERROR(VLOOKUP(DB34,①初期設定!$Z$55:$AD$201,5,FALSE)),"*",VLOOKUP(DB34,①初期設定!$Z$55:$AD$201,5,FALSE))</f>
        <v>小学男子6年砲丸投(2.721kg)</v>
      </c>
      <c r="DD34" s="84" t="str">
        <f t="shared" si="15"/>
        <v>6年砲丸投(2.721kg)</v>
      </c>
      <c r="DE34" s="84" t="str">
        <f>IF(ISERROR(VLOOKUP(DB34,①初期設定!$AL$55:$AV$201,5,FALSE)),"*",VLOOKUP(DB34,①初期設定!$AL$55:$AV$201,5,FALSE))</f>
        <v>小学女子5年砲丸投(2.721kg)</v>
      </c>
      <c r="DF34" s="84" t="str">
        <f t="shared" si="15"/>
        <v>5年砲丸投(2.721kg)</v>
      </c>
      <c r="DG34" s="84" t="str">
        <f>IF(ISERROR(VLOOKUP(DB34,①初期設定!$AA$55:$AD$201,4,FALSE)),"*",VLOOKUP(DB34,①初期設定!$AA$55:$AD$201,4,FALSE))</f>
        <v>*</v>
      </c>
      <c r="DH34" s="84" t="str">
        <f t="shared" ref="DH34" si="124">IF(ISERROR(RIGHT(DG34,LEN(DG34)-4)),"*",RIGHT(DG34,LEN(DG34)-4))</f>
        <v>*</v>
      </c>
      <c r="DI34" s="84" t="str">
        <f>IF(ISERROR(VLOOKUP(DB34,①初期設定!$AM$55:$AV$201,4,FALSE)),"*",VLOOKUP(DB34,①初期設定!$AM$55:$AV$201,4,FALSE))</f>
        <v>*</v>
      </c>
      <c r="DJ34" s="84" t="str">
        <f t="shared" ref="DJ34" si="125">IF(ISERROR(RIGHT(DI34,LEN(DI34)-4)),"*",RIGHT(DI34,LEN(DI34)-4))</f>
        <v>*</v>
      </c>
      <c r="DK34" s="84" t="str">
        <f>IF(ISERROR(VLOOKUP(DB34,①初期設定!$AB$55:$AD$201,3,FALSE)),"",VLOOKUP(DB34,①初期設定!$AB$55:$AD$201,3,FALSE))</f>
        <v/>
      </c>
      <c r="DL34" s="84" t="str">
        <f t="shared" ref="DL34" si="126">IF(ISERROR(RIGHT(DK34,LEN(DK34)-4)),"*",RIGHT(DK34,LEN(DK34)-4))</f>
        <v>*</v>
      </c>
      <c r="DM34" s="84" t="str">
        <f>IF(ISERROR(VLOOKUP(DB34,①初期設定!$AN$55:$AV$201,3,FALSE)),"*",VLOOKUP(DB34,①初期設定!$AN$55:$AV$201,3,FALSE))</f>
        <v>*</v>
      </c>
      <c r="DN34" s="84" t="str">
        <f t="shared" ref="DN34" si="127">IF(ISERROR(RIGHT(DM34,LEN(DM34)-4)),"*",RIGHT(DM34,LEN(DM34)-4))</f>
        <v>*</v>
      </c>
      <c r="DO34" s="84" t="str">
        <f>IF(ISERROR(VLOOKUP(DB34,①初期設定!$AC$55:$AD$201,2,FALSE)),"",VLOOKUP(DB34,①初期設定!$AC$55:$AD$201,2,FALSE))</f>
        <v/>
      </c>
      <c r="DP34" s="84" t="str">
        <f t="shared" ref="DP34" si="128">IF(ISERROR(RIGHT(DO34,LEN(DO34)-4)),"*",RIGHT(DO34,LEN(DO34)-4))</f>
        <v>*</v>
      </c>
      <c r="DQ34" s="84" t="str">
        <f>IF(ISERROR(VLOOKUP(DB34,①初期設定!$AO$55:$AV$201,2,FALSE)),"*",VLOOKUP(DB34,①初期設定!$AO$55:$AV$201,2,FALSE))</f>
        <v>*</v>
      </c>
      <c r="DR34" s="84" t="str">
        <f t="shared" ref="DR34" si="129">IF(ISERROR(RIGHT(DQ34,LEN(DQ34)-4)),"*",RIGHT(DQ34,LEN(DQ34)-4))</f>
        <v>*</v>
      </c>
      <c r="DS34" s="39"/>
      <c r="DT34" s="39"/>
      <c r="DU34" s="35"/>
      <c r="DV34" s="35"/>
      <c r="DW34" s="35"/>
      <c r="DX34" s="35"/>
    </row>
    <row r="35" spans="1:128" ht="12" customHeight="1">
      <c r="A35" s="292">
        <v>22</v>
      </c>
      <c r="B35" s="292"/>
      <c r="C35" s="293"/>
      <c r="D35" s="293"/>
      <c r="E35" s="293"/>
      <c r="F35" s="293"/>
      <c r="G35" s="320"/>
      <c r="H35" s="315"/>
      <c r="I35" s="315"/>
      <c r="J35" s="315"/>
      <c r="K35" s="315"/>
      <c r="L35" s="315"/>
      <c r="M35" s="315"/>
      <c r="N35" s="317"/>
      <c r="O35" s="318"/>
      <c r="P35" s="318"/>
      <c r="Q35" s="318"/>
      <c r="R35" s="318"/>
      <c r="S35" s="318"/>
      <c r="T35" s="319"/>
      <c r="U35" s="315"/>
      <c r="V35" s="315"/>
      <c r="W35" s="315"/>
      <c r="X35" s="315"/>
      <c r="Y35" s="315"/>
      <c r="Z35" s="315"/>
      <c r="AA35" s="315"/>
      <c r="AB35" s="315"/>
      <c r="AC35" s="315"/>
      <c r="AD35" s="315"/>
      <c r="AE35" s="313"/>
      <c r="AF35" s="293"/>
      <c r="AG35" s="293"/>
      <c r="AH35" s="293"/>
      <c r="AI35" s="293"/>
      <c r="AJ35" s="293"/>
      <c r="AK35" s="293"/>
      <c r="AL35" s="293"/>
      <c r="AM35" s="293"/>
      <c r="AN35" s="129"/>
      <c r="AO35" s="130"/>
      <c r="AP35" s="131" t="str">
        <f t="shared" si="1"/>
        <v/>
      </c>
      <c r="AQ35" s="130"/>
      <c r="AR35" s="130"/>
      <c r="AS35" s="131" t="str">
        <f t="shared" si="2"/>
        <v/>
      </c>
      <c r="AT35" s="130"/>
      <c r="AU35" s="132"/>
      <c r="AV35" s="293"/>
      <c r="AW35" s="293"/>
      <c r="AX35" s="293"/>
      <c r="AY35" s="293"/>
      <c r="AZ35" s="293"/>
      <c r="BA35" s="293"/>
      <c r="BB35" s="129"/>
      <c r="BC35" s="130"/>
      <c r="BD35" s="131" t="str">
        <f t="shared" si="3"/>
        <v/>
      </c>
      <c r="BE35" s="130"/>
      <c r="BF35" s="130"/>
      <c r="BG35" s="131" t="str">
        <f t="shared" si="4"/>
        <v/>
      </c>
      <c r="BH35" s="130"/>
      <c r="BI35" s="132"/>
      <c r="BJ35" s="293"/>
      <c r="BK35" s="293"/>
      <c r="BL35" s="293"/>
      <c r="BM35" s="293"/>
      <c r="BN35" s="293"/>
      <c r="BO35" s="293"/>
      <c r="BP35" s="129"/>
      <c r="BQ35" s="130"/>
      <c r="BR35" s="131" t="str">
        <f t="shared" si="5"/>
        <v/>
      </c>
      <c r="BS35" s="130"/>
      <c r="BT35" s="130"/>
      <c r="BU35" s="131" t="str">
        <f t="shared" si="6"/>
        <v/>
      </c>
      <c r="BV35" s="130"/>
      <c r="BW35" s="132"/>
      <c r="BX35" s="320"/>
      <c r="BY35" s="318"/>
      <c r="BZ35" s="318"/>
      <c r="CA35" s="318"/>
      <c r="CB35" s="318"/>
      <c r="CC35" s="313"/>
      <c r="CE35" s="32">
        <f t="shared" si="11"/>
        <v>0</v>
      </c>
      <c r="CF35" s="32">
        <f t="shared" si="12"/>
        <v>0</v>
      </c>
      <c r="CK35" s="32">
        <f t="shared" si="13"/>
        <v>0</v>
      </c>
      <c r="CL35" s="38" t="str">
        <f t="shared" si="7"/>
        <v>種目</v>
      </c>
      <c r="CM35" s="38">
        <f t="shared" si="8"/>
        <v>0</v>
      </c>
      <c r="CN35" s="38">
        <f t="shared" si="9"/>
        <v>0</v>
      </c>
      <c r="CO35" s="38">
        <f t="shared" si="10"/>
        <v>0</v>
      </c>
      <c r="CQ35" s="37"/>
      <c r="CR35" s="81"/>
      <c r="CS35" s="78" t="s">
        <v>175</v>
      </c>
      <c r="CT35" s="78" t="s">
        <v>27</v>
      </c>
      <c r="CU35" s="78" t="s">
        <v>54</v>
      </c>
      <c r="CV35" s="78" t="s">
        <v>235</v>
      </c>
      <c r="CW35" s="37"/>
      <c r="CX35" s="37"/>
      <c r="CY35" s="79">
        <v>1990</v>
      </c>
      <c r="CZ35" s="81" t="s">
        <v>338</v>
      </c>
      <c r="DA35" s="39"/>
      <c r="DB35" s="84">
        <v>21</v>
      </c>
      <c r="DC35" s="84" t="str">
        <f>IF(ISERROR(VLOOKUP(DB35,①初期設定!$Z$55:$AD$201,5,FALSE)),"*",VLOOKUP(DB35,①初期設定!$Z$55:$AD$201,5,FALSE))</f>
        <v>小学男子5年砲丸投(2.721kg)</v>
      </c>
      <c r="DD35" s="84" t="str">
        <f t="shared" si="15"/>
        <v>5年砲丸投(2.721kg)</v>
      </c>
      <c r="DE35" s="84" t="str">
        <f>IF(ISERROR(VLOOKUP(DB35,①初期設定!$AL$55:$AV$201,5,FALSE)),"*",VLOOKUP(DB35,①初期設定!$AL$55:$AV$201,5,FALSE))</f>
        <v>小学女子6年ｼﾞｬﾍﾞﾘｯｸﾎﾞｰﾙｽﾛｰ</v>
      </c>
      <c r="DF35" s="84" t="str">
        <f t="shared" si="15"/>
        <v>6年ｼﾞｬﾍﾞﾘｯｸﾎﾞｰﾙｽﾛｰ</v>
      </c>
      <c r="DG35" s="84" t="str">
        <f>IF(ISERROR(VLOOKUP(DB35,①初期設定!$AA$55:$AD$201,4,FALSE)),"*",VLOOKUP(DB35,①初期設定!$AA$55:$AD$201,4,FALSE))</f>
        <v>*</v>
      </c>
      <c r="DH35" s="84" t="str">
        <f t="shared" ref="DH35" si="130">IF(ISERROR(RIGHT(DG35,LEN(DG35)-4)),"*",RIGHT(DG35,LEN(DG35)-4))</f>
        <v>*</v>
      </c>
      <c r="DI35" s="84" t="str">
        <f>IF(ISERROR(VLOOKUP(DB35,①初期設定!$AM$55:$AV$201,4,FALSE)),"*",VLOOKUP(DB35,①初期設定!$AM$55:$AV$201,4,FALSE))</f>
        <v>*</v>
      </c>
      <c r="DJ35" s="84" t="str">
        <f t="shared" ref="DJ35" si="131">IF(ISERROR(RIGHT(DI35,LEN(DI35)-4)),"*",RIGHT(DI35,LEN(DI35)-4))</f>
        <v>*</v>
      </c>
      <c r="DK35" s="84" t="str">
        <f>IF(ISERROR(VLOOKUP(DB35,①初期設定!$AB$55:$AD$201,3,FALSE)),"",VLOOKUP(DB35,①初期設定!$AB$55:$AD$201,3,FALSE))</f>
        <v/>
      </c>
      <c r="DL35" s="84" t="str">
        <f t="shared" ref="DL35" si="132">IF(ISERROR(RIGHT(DK35,LEN(DK35)-4)),"*",RIGHT(DK35,LEN(DK35)-4))</f>
        <v>*</v>
      </c>
      <c r="DM35" s="84" t="str">
        <f>IF(ISERROR(VLOOKUP(DB35,①初期設定!$AN$55:$AV$201,3,FALSE)),"*",VLOOKUP(DB35,①初期設定!$AN$55:$AV$201,3,FALSE))</f>
        <v>*</v>
      </c>
      <c r="DN35" s="84" t="str">
        <f t="shared" ref="DN35" si="133">IF(ISERROR(RIGHT(DM35,LEN(DM35)-4)),"*",RIGHT(DM35,LEN(DM35)-4))</f>
        <v>*</v>
      </c>
      <c r="DO35" s="84" t="str">
        <f>IF(ISERROR(VLOOKUP(DB35,①初期設定!$AC$55:$AD$201,2,FALSE)),"",VLOOKUP(DB35,①初期設定!$AC$55:$AD$201,2,FALSE))</f>
        <v/>
      </c>
      <c r="DP35" s="84" t="str">
        <f t="shared" ref="DP35" si="134">IF(ISERROR(RIGHT(DO35,LEN(DO35)-4)),"*",RIGHT(DO35,LEN(DO35)-4))</f>
        <v>*</v>
      </c>
      <c r="DQ35" s="84" t="str">
        <f>IF(ISERROR(VLOOKUP(DB35,①初期設定!$AO$55:$AV$201,2,FALSE)),"*",VLOOKUP(DB35,①初期設定!$AO$55:$AV$201,2,FALSE))</f>
        <v>*</v>
      </c>
      <c r="DR35" s="84" t="str">
        <f t="shared" ref="DR35" si="135">IF(ISERROR(RIGHT(DQ35,LEN(DQ35)-4)),"*",RIGHT(DQ35,LEN(DQ35)-4))</f>
        <v>*</v>
      </c>
      <c r="DS35" s="39"/>
      <c r="DT35" s="39"/>
      <c r="DU35" s="35"/>
      <c r="DV35" s="35"/>
      <c r="DW35" s="35"/>
      <c r="DX35" s="35"/>
    </row>
    <row r="36" spans="1:128" ht="12" customHeight="1">
      <c r="A36" s="292">
        <v>23</v>
      </c>
      <c r="B36" s="292"/>
      <c r="C36" s="293"/>
      <c r="D36" s="293"/>
      <c r="E36" s="293"/>
      <c r="F36" s="293"/>
      <c r="G36" s="320"/>
      <c r="H36" s="315"/>
      <c r="I36" s="315"/>
      <c r="J36" s="315"/>
      <c r="K36" s="315"/>
      <c r="L36" s="315"/>
      <c r="M36" s="315"/>
      <c r="N36" s="317"/>
      <c r="O36" s="318"/>
      <c r="P36" s="318"/>
      <c r="Q36" s="318"/>
      <c r="R36" s="318"/>
      <c r="S36" s="318"/>
      <c r="T36" s="319"/>
      <c r="U36" s="315"/>
      <c r="V36" s="315"/>
      <c r="W36" s="315"/>
      <c r="X36" s="315"/>
      <c r="Y36" s="315"/>
      <c r="Z36" s="315"/>
      <c r="AA36" s="315"/>
      <c r="AB36" s="315"/>
      <c r="AC36" s="315"/>
      <c r="AD36" s="315"/>
      <c r="AE36" s="313"/>
      <c r="AF36" s="293"/>
      <c r="AG36" s="293"/>
      <c r="AH36" s="293"/>
      <c r="AI36" s="293"/>
      <c r="AJ36" s="293"/>
      <c r="AK36" s="293"/>
      <c r="AL36" s="293"/>
      <c r="AM36" s="293"/>
      <c r="AN36" s="129"/>
      <c r="AO36" s="130"/>
      <c r="AP36" s="131" t="str">
        <f t="shared" si="1"/>
        <v/>
      </c>
      <c r="AQ36" s="130"/>
      <c r="AR36" s="130"/>
      <c r="AS36" s="131" t="str">
        <f t="shared" si="2"/>
        <v/>
      </c>
      <c r="AT36" s="130"/>
      <c r="AU36" s="132"/>
      <c r="AV36" s="293"/>
      <c r="AW36" s="293"/>
      <c r="AX36" s="293"/>
      <c r="AY36" s="293"/>
      <c r="AZ36" s="293"/>
      <c r="BA36" s="293"/>
      <c r="BB36" s="129"/>
      <c r="BC36" s="130"/>
      <c r="BD36" s="131" t="str">
        <f t="shared" si="3"/>
        <v/>
      </c>
      <c r="BE36" s="130"/>
      <c r="BF36" s="130"/>
      <c r="BG36" s="131" t="str">
        <f t="shared" si="4"/>
        <v/>
      </c>
      <c r="BH36" s="130"/>
      <c r="BI36" s="132"/>
      <c r="BJ36" s="293"/>
      <c r="BK36" s="293"/>
      <c r="BL36" s="293"/>
      <c r="BM36" s="293"/>
      <c r="BN36" s="293"/>
      <c r="BO36" s="293"/>
      <c r="BP36" s="129"/>
      <c r="BQ36" s="130"/>
      <c r="BR36" s="131" t="str">
        <f t="shared" si="5"/>
        <v/>
      </c>
      <c r="BS36" s="130"/>
      <c r="BT36" s="130"/>
      <c r="BU36" s="131" t="str">
        <f t="shared" si="6"/>
        <v/>
      </c>
      <c r="BV36" s="130"/>
      <c r="BW36" s="132"/>
      <c r="BX36" s="320"/>
      <c r="BY36" s="318"/>
      <c r="BZ36" s="318"/>
      <c r="CA36" s="318"/>
      <c r="CB36" s="318"/>
      <c r="CC36" s="313"/>
      <c r="CE36" s="32">
        <f t="shared" si="11"/>
        <v>0</v>
      </c>
      <c r="CF36" s="32">
        <f t="shared" si="12"/>
        <v>0</v>
      </c>
      <c r="CK36" s="32">
        <f t="shared" si="13"/>
        <v>0</v>
      </c>
      <c r="CL36" s="38" t="str">
        <f t="shared" si="7"/>
        <v>種目</v>
      </c>
      <c r="CM36" s="38">
        <f t="shared" si="8"/>
        <v>0</v>
      </c>
      <c r="CN36" s="38">
        <f t="shared" si="9"/>
        <v>0</v>
      </c>
      <c r="CO36" s="38">
        <f t="shared" si="10"/>
        <v>0</v>
      </c>
      <c r="CQ36" s="37"/>
      <c r="CR36" s="81"/>
      <c r="CS36" s="78" t="s">
        <v>176</v>
      </c>
      <c r="CT36" s="78" t="s">
        <v>30</v>
      </c>
      <c r="CU36" s="78" t="s">
        <v>55</v>
      </c>
      <c r="CV36" s="78" t="s">
        <v>293</v>
      </c>
      <c r="CW36" s="37"/>
      <c r="CX36" s="37"/>
      <c r="CY36" s="79">
        <v>1991</v>
      </c>
      <c r="CZ36" s="81" t="s">
        <v>347</v>
      </c>
      <c r="DA36" s="39"/>
      <c r="DB36" s="84">
        <v>22</v>
      </c>
      <c r="DC36" s="84" t="str">
        <f>IF(ISERROR(VLOOKUP(DB36,①初期設定!$Z$55:$AD$201,5,FALSE)),"*",VLOOKUP(DB36,①初期設定!$Z$55:$AD$201,5,FALSE))</f>
        <v>小学男子6年ｼﾞｬﾍﾞﾘｯｸﾎﾞｰﾙｽﾛｰ</v>
      </c>
      <c r="DD36" s="84" t="str">
        <f t="shared" si="15"/>
        <v>6年ｼﾞｬﾍﾞﾘｯｸﾎﾞｰﾙｽﾛｰ</v>
      </c>
      <c r="DE36" s="84" t="str">
        <f>IF(ISERROR(VLOOKUP(DB36,①初期設定!$AL$55:$AV$201,5,FALSE)),"*",VLOOKUP(DB36,①初期設定!$AL$55:$AV$201,5,FALSE))</f>
        <v>小学女子5年ｼﾞｬﾍﾞﾘｯｸﾎﾞｰﾙｽﾛｰ</v>
      </c>
      <c r="DF36" s="84" t="str">
        <f t="shared" si="15"/>
        <v>5年ｼﾞｬﾍﾞﾘｯｸﾎﾞｰﾙｽﾛｰ</v>
      </c>
      <c r="DG36" s="84" t="str">
        <f>IF(ISERROR(VLOOKUP(DB36,①初期設定!$AA$55:$AD$201,4,FALSE)),"*",VLOOKUP(DB36,①初期設定!$AA$55:$AD$201,4,FALSE))</f>
        <v>*</v>
      </c>
      <c r="DH36" s="84" t="str">
        <f t="shared" ref="DH36" si="136">IF(ISERROR(RIGHT(DG36,LEN(DG36)-4)),"*",RIGHT(DG36,LEN(DG36)-4))</f>
        <v>*</v>
      </c>
      <c r="DI36" s="84" t="str">
        <f>IF(ISERROR(VLOOKUP(DB36,①初期設定!$AM$55:$AV$201,4,FALSE)),"*",VLOOKUP(DB36,①初期設定!$AM$55:$AV$201,4,FALSE))</f>
        <v>*</v>
      </c>
      <c r="DJ36" s="84" t="str">
        <f t="shared" ref="DJ36" si="137">IF(ISERROR(RIGHT(DI36,LEN(DI36)-4)),"*",RIGHT(DI36,LEN(DI36)-4))</f>
        <v>*</v>
      </c>
      <c r="DK36" s="84" t="str">
        <f>IF(ISERROR(VLOOKUP(DB36,①初期設定!$AB$55:$AD$201,3,FALSE)),"",VLOOKUP(DB36,①初期設定!$AB$55:$AD$201,3,FALSE))</f>
        <v/>
      </c>
      <c r="DL36" s="84" t="str">
        <f t="shared" ref="DL36" si="138">IF(ISERROR(RIGHT(DK36,LEN(DK36)-4)),"*",RIGHT(DK36,LEN(DK36)-4))</f>
        <v>*</v>
      </c>
      <c r="DM36" s="84" t="str">
        <f>IF(ISERROR(VLOOKUP(DB36,①初期設定!$AN$55:$AV$201,3,FALSE)),"*",VLOOKUP(DB36,①初期設定!$AN$55:$AV$201,3,FALSE))</f>
        <v>*</v>
      </c>
      <c r="DN36" s="84" t="str">
        <f t="shared" ref="DN36" si="139">IF(ISERROR(RIGHT(DM36,LEN(DM36)-4)),"*",RIGHT(DM36,LEN(DM36)-4))</f>
        <v>*</v>
      </c>
      <c r="DO36" s="84" t="str">
        <f>IF(ISERROR(VLOOKUP(DB36,①初期設定!$AC$55:$AD$201,2,FALSE)),"",VLOOKUP(DB36,①初期設定!$AC$55:$AD$201,2,FALSE))</f>
        <v/>
      </c>
      <c r="DP36" s="84" t="str">
        <f t="shared" ref="DP36" si="140">IF(ISERROR(RIGHT(DO36,LEN(DO36)-4)),"*",RIGHT(DO36,LEN(DO36)-4))</f>
        <v>*</v>
      </c>
      <c r="DQ36" s="84" t="str">
        <f>IF(ISERROR(VLOOKUP(DB36,①初期設定!$AO$55:$AV$201,2,FALSE)),"*",VLOOKUP(DB36,①初期設定!$AO$55:$AV$201,2,FALSE))</f>
        <v>*</v>
      </c>
      <c r="DR36" s="84" t="str">
        <f t="shared" ref="DR36" si="141">IF(ISERROR(RIGHT(DQ36,LEN(DQ36)-4)),"*",RIGHT(DQ36,LEN(DQ36)-4))</f>
        <v>*</v>
      </c>
      <c r="DS36" s="39"/>
      <c r="DT36" s="39"/>
      <c r="DU36" s="35"/>
      <c r="DV36" s="35"/>
      <c r="DW36" s="35"/>
      <c r="DX36" s="35"/>
    </row>
    <row r="37" spans="1:128" ht="12" customHeight="1">
      <c r="A37" s="292">
        <v>24</v>
      </c>
      <c r="B37" s="292"/>
      <c r="C37" s="293"/>
      <c r="D37" s="293"/>
      <c r="E37" s="293"/>
      <c r="F37" s="293"/>
      <c r="G37" s="320"/>
      <c r="H37" s="315"/>
      <c r="I37" s="315"/>
      <c r="J37" s="315"/>
      <c r="K37" s="315"/>
      <c r="L37" s="315"/>
      <c r="M37" s="315"/>
      <c r="N37" s="317"/>
      <c r="O37" s="318"/>
      <c r="P37" s="318"/>
      <c r="Q37" s="318"/>
      <c r="R37" s="318"/>
      <c r="S37" s="318"/>
      <c r="T37" s="319"/>
      <c r="U37" s="315"/>
      <c r="V37" s="315"/>
      <c r="W37" s="315"/>
      <c r="X37" s="315"/>
      <c r="Y37" s="315"/>
      <c r="Z37" s="315"/>
      <c r="AA37" s="315"/>
      <c r="AB37" s="315"/>
      <c r="AC37" s="315"/>
      <c r="AD37" s="315"/>
      <c r="AE37" s="313"/>
      <c r="AF37" s="293"/>
      <c r="AG37" s="293"/>
      <c r="AH37" s="293"/>
      <c r="AI37" s="293"/>
      <c r="AJ37" s="293"/>
      <c r="AK37" s="293"/>
      <c r="AL37" s="293"/>
      <c r="AM37" s="293"/>
      <c r="AN37" s="129"/>
      <c r="AO37" s="130"/>
      <c r="AP37" s="131" t="str">
        <f t="shared" si="1"/>
        <v/>
      </c>
      <c r="AQ37" s="130"/>
      <c r="AR37" s="130"/>
      <c r="AS37" s="131" t="str">
        <f t="shared" si="2"/>
        <v/>
      </c>
      <c r="AT37" s="130"/>
      <c r="AU37" s="132"/>
      <c r="AV37" s="293"/>
      <c r="AW37" s="293"/>
      <c r="AX37" s="293"/>
      <c r="AY37" s="293"/>
      <c r="AZ37" s="293"/>
      <c r="BA37" s="293"/>
      <c r="BB37" s="129"/>
      <c r="BC37" s="130"/>
      <c r="BD37" s="131" t="str">
        <f t="shared" si="3"/>
        <v/>
      </c>
      <c r="BE37" s="130"/>
      <c r="BF37" s="130"/>
      <c r="BG37" s="131" t="str">
        <f t="shared" si="4"/>
        <v/>
      </c>
      <c r="BH37" s="130"/>
      <c r="BI37" s="132"/>
      <c r="BJ37" s="293"/>
      <c r="BK37" s="293"/>
      <c r="BL37" s="293"/>
      <c r="BM37" s="293"/>
      <c r="BN37" s="293"/>
      <c r="BO37" s="293"/>
      <c r="BP37" s="129"/>
      <c r="BQ37" s="130"/>
      <c r="BR37" s="131" t="str">
        <f t="shared" si="5"/>
        <v/>
      </c>
      <c r="BS37" s="130"/>
      <c r="BT37" s="130"/>
      <c r="BU37" s="131" t="str">
        <f t="shared" si="6"/>
        <v/>
      </c>
      <c r="BV37" s="130"/>
      <c r="BW37" s="132"/>
      <c r="BX37" s="320"/>
      <c r="BY37" s="318"/>
      <c r="BZ37" s="318"/>
      <c r="CA37" s="318"/>
      <c r="CB37" s="318"/>
      <c r="CC37" s="313"/>
      <c r="CE37" s="32">
        <f t="shared" si="11"/>
        <v>0</v>
      </c>
      <c r="CF37" s="32">
        <f t="shared" si="12"/>
        <v>0</v>
      </c>
      <c r="CK37" s="32">
        <f t="shared" si="13"/>
        <v>0</v>
      </c>
      <c r="CL37" s="38" t="str">
        <f t="shared" si="7"/>
        <v>種目</v>
      </c>
      <c r="CM37" s="38">
        <f t="shared" si="8"/>
        <v>0</v>
      </c>
      <c r="CN37" s="38">
        <f t="shared" si="9"/>
        <v>0</v>
      </c>
      <c r="CO37" s="38">
        <f t="shared" si="10"/>
        <v>0</v>
      </c>
      <c r="CQ37" s="37"/>
      <c r="CR37" s="81"/>
      <c r="CS37" s="78" t="s">
        <v>177</v>
      </c>
      <c r="CT37" s="78" t="s">
        <v>31</v>
      </c>
      <c r="CU37" s="78" t="s">
        <v>188</v>
      </c>
      <c r="CV37" s="78" t="s">
        <v>288</v>
      </c>
      <c r="CW37" s="37"/>
      <c r="CX37" s="37"/>
      <c r="CY37" s="79">
        <v>1992</v>
      </c>
      <c r="CZ37" s="81" t="s">
        <v>348</v>
      </c>
      <c r="DA37" s="39"/>
      <c r="DB37" s="84">
        <v>23</v>
      </c>
      <c r="DC37" s="84" t="str">
        <f>IF(ISERROR(VLOOKUP(DB37,①初期設定!$Z$55:$AD$201,5,FALSE)),"*",VLOOKUP(DB37,①初期設定!$Z$55:$AD$201,5,FALSE))</f>
        <v>小学男子5年ｼﾞｬﾍﾞﾘｯｸﾎﾞｰﾙｽﾛｰ</v>
      </c>
      <c r="DD37" s="84" t="str">
        <f t="shared" si="15"/>
        <v>5年ｼﾞｬﾍﾞﾘｯｸﾎﾞｰﾙｽﾛｰ</v>
      </c>
      <c r="DE37" s="84" t="str">
        <f>IF(ISERROR(VLOOKUP(DB37,①初期設定!$AL$55:$AV$201,5,FALSE)),"*",VLOOKUP(DB37,①初期設定!$AL$55:$AV$201,5,FALSE))</f>
        <v>小学女子4年ｼﾞｬﾍﾞﾘｯｸﾎﾞｰﾙｽﾛｰ</v>
      </c>
      <c r="DF37" s="84" t="str">
        <f t="shared" si="15"/>
        <v>4年ｼﾞｬﾍﾞﾘｯｸﾎﾞｰﾙｽﾛｰ</v>
      </c>
      <c r="DG37" s="84" t="str">
        <f>IF(ISERROR(VLOOKUP(DB37,①初期設定!$AA$55:$AD$201,4,FALSE)),"*",VLOOKUP(DB37,①初期設定!$AA$55:$AD$201,4,FALSE))</f>
        <v>*</v>
      </c>
      <c r="DH37" s="84" t="str">
        <f t="shared" ref="DH37" si="142">IF(ISERROR(RIGHT(DG37,LEN(DG37)-4)),"*",RIGHT(DG37,LEN(DG37)-4))</f>
        <v>*</v>
      </c>
      <c r="DI37" s="84" t="str">
        <f>IF(ISERROR(VLOOKUP(DB37,①初期設定!$AM$55:$AV$201,4,FALSE)),"*",VLOOKUP(DB37,①初期設定!$AM$55:$AV$201,4,FALSE))</f>
        <v>*</v>
      </c>
      <c r="DJ37" s="84" t="str">
        <f t="shared" ref="DJ37" si="143">IF(ISERROR(RIGHT(DI37,LEN(DI37)-4)),"*",RIGHT(DI37,LEN(DI37)-4))</f>
        <v>*</v>
      </c>
      <c r="DK37" s="84" t="str">
        <f>IF(ISERROR(VLOOKUP(DB37,①初期設定!$AB$55:$AD$201,3,FALSE)),"",VLOOKUP(DB37,①初期設定!$AB$55:$AD$201,3,FALSE))</f>
        <v/>
      </c>
      <c r="DL37" s="84" t="str">
        <f t="shared" ref="DL37" si="144">IF(ISERROR(RIGHT(DK37,LEN(DK37)-4)),"*",RIGHT(DK37,LEN(DK37)-4))</f>
        <v>*</v>
      </c>
      <c r="DM37" s="84" t="str">
        <f>IF(ISERROR(VLOOKUP(DB37,①初期設定!$AN$55:$AV$201,3,FALSE)),"*",VLOOKUP(DB37,①初期設定!$AN$55:$AV$201,3,FALSE))</f>
        <v>*</v>
      </c>
      <c r="DN37" s="84" t="str">
        <f t="shared" ref="DN37" si="145">IF(ISERROR(RIGHT(DM37,LEN(DM37)-4)),"*",RIGHT(DM37,LEN(DM37)-4))</f>
        <v>*</v>
      </c>
      <c r="DO37" s="84" t="str">
        <f>IF(ISERROR(VLOOKUP(DB37,①初期設定!$AC$55:$AD$201,2,FALSE)),"",VLOOKUP(DB37,①初期設定!$AC$55:$AD$201,2,FALSE))</f>
        <v/>
      </c>
      <c r="DP37" s="84" t="str">
        <f t="shared" ref="DP37" si="146">IF(ISERROR(RIGHT(DO37,LEN(DO37)-4)),"*",RIGHT(DO37,LEN(DO37)-4))</f>
        <v>*</v>
      </c>
      <c r="DQ37" s="84" t="str">
        <f>IF(ISERROR(VLOOKUP(DB37,①初期設定!$AO$55:$AV$201,2,FALSE)),"*",VLOOKUP(DB37,①初期設定!$AO$55:$AV$201,2,FALSE))</f>
        <v>*</v>
      </c>
      <c r="DR37" s="84" t="str">
        <f t="shared" ref="DR37" si="147">IF(ISERROR(RIGHT(DQ37,LEN(DQ37)-4)),"*",RIGHT(DQ37,LEN(DQ37)-4))</f>
        <v>*</v>
      </c>
      <c r="DS37" s="39"/>
      <c r="DT37" s="39"/>
      <c r="DU37" s="35"/>
      <c r="DV37" s="35"/>
      <c r="DW37" s="35"/>
      <c r="DX37" s="35"/>
    </row>
    <row r="38" spans="1:128" ht="12" customHeight="1">
      <c r="A38" s="292">
        <v>25</v>
      </c>
      <c r="B38" s="292"/>
      <c r="C38" s="293"/>
      <c r="D38" s="293"/>
      <c r="E38" s="293"/>
      <c r="F38" s="293"/>
      <c r="G38" s="320"/>
      <c r="H38" s="315"/>
      <c r="I38" s="315"/>
      <c r="J38" s="315"/>
      <c r="K38" s="315"/>
      <c r="L38" s="315"/>
      <c r="M38" s="315"/>
      <c r="N38" s="317"/>
      <c r="O38" s="318"/>
      <c r="P38" s="318"/>
      <c r="Q38" s="318"/>
      <c r="R38" s="318"/>
      <c r="S38" s="318"/>
      <c r="T38" s="319"/>
      <c r="U38" s="315"/>
      <c r="V38" s="315"/>
      <c r="W38" s="315"/>
      <c r="X38" s="315"/>
      <c r="Y38" s="315"/>
      <c r="Z38" s="315"/>
      <c r="AA38" s="315"/>
      <c r="AB38" s="315"/>
      <c r="AC38" s="315"/>
      <c r="AD38" s="315"/>
      <c r="AE38" s="313"/>
      <c r="AF38" s="293"/>
      <c r="AG38" s="293"/>
      <c r="AH38" s="293"/>
      <c r="AI38" s="293"/>
      <c r="AJ38" s="293"/>
      <c r="AK38" s="293"/>
      <c r="AL38" s="293"/>
      <c r="AM38" s="293"/>
      <c r="AN38" s="129"/>
      <c r="AO38" s="130"/>
      <c r="AP38" s="131" t="str">
        <f t="shared" si="1"/>
        <v/>
      </c>
      <c r="AQ38" s="130"/>
      <c r="AR38" s="130"/>
      <c r="AS38" s="131" t="str">
        <f t="shared" si="2"/>
        <v/>
      </c>
      <c r="AT38" s="130"/>
      <c r="AU38" s="132"/>
      <c r="AV38" s="293"/>
      <c r="AW38" s="293"/>
      <c r="AX38" s="293"/>
      <c r="AY38" s="293"/>
      <c r="AZ38" s="293"/>
      <c r="BA38" s="293"/>
      <c r="BB38" s="129"/>
      <c r="BC38" s="130"/>
      <c r="BD38" s="131" t="str">
        <f t="shared" si="3"/>
        <v/>
      </c>
      <c r="BE38" s="130"/>
      <c r="BF38" s="130"/>
      <c r="BG38" s="131" t="str">
        <f t="shared" si="4"/>
        <v/>
      </c>
      <c r="BH38" s="130"/>
      <c r="BI38" s="132"/>
      <c r="BJ38" s="293"/>
      <c r="BK38" s="293"/>
      <c r="BL38" s="293"/>
      <c r="BM38" s="293"/>
      <c r="BN38" s="293"/>
      <c r="BO38" s="293"/>
      <c r="BP38" s="129"/>
      <c r="BQ38" s="130"/>
      <c r="BR38" s="131" t="str">
        <f t="shared" si="5"/>
        <v/>
      </c>
      <c r="BS38" s="130"/>
      <c r="BT38" s="130"/>
      <c r="BU38" s="131" t="str">
        <f t="shared" si="6"/>
        <v/>
      </c>
      <c r="BV38" s="130"/>
      <c r="BW38" s="132"/>
      <c r="BX38" s="320"/>
      <c r="BY38" s="318"/>
      <c r="BZ38" s="318"/>
      <c r="CA38" s="318"/>
      <c r="CB38" s="318"/>
      <c r="CC38" s="313"/>
      <c r="CE38" s="32">
        <f t="shared" si="11"/>
        <v>0</v>
      </c>
      <c r="CF38" s="32">
        <f t="shared" si="12"/>
        <v>0</v>
      </c>
      <c r="CK38" s="32">
        <f t="shared" si="13"/>
        <v>0</v>
      </c>
      <c r="CL38" s="38" t="str">
        <f t="shared" si="7"/>
        <v>種目</v>
      </c>
      <c r="CM38" s="38">
        <f t="shared" si="8"/>
        <v>0</v>
      </c>
      <c r="CN38" s="38">
        <f t="shared" si="9"/>
        <v>0</v>
      </c>
      <c r="CO38" s="38">
        <f t="shared" si="10"/>
        <v>0</v>
      </c>
      <c r="CQ38" s="37"/>
      <c r="CR38" s="81"/>
      <c r="CS38" s="78" t="s">
        <v>160</v>
      </c>
      <c r="CT38" s="78" t="s">
        <v>29</v>
      </c>
      <c r="CU38" s="78" t="s">
        <v>305</v>
      </c>
      <c r="CV38" s="78" t="s">
        <v>324</v>
      </c>
      <c r="CW38" s="37"/>
      <c r="CX38" s="37"/>
      <c r="CY38" s="79">
        <v>1993</v>
      </c>
      <c r="CZ38" s="81" t="s">
        <v>349</v>
      </c>
      <c r="DA38" s="39"/>
      <c r="DB38" s="84">
        <v>24</v>
      </c>
      <c r="DC38" s="84" t="str">
        <f>IF(ISERROR(VLOOKUP(DB38,①初期設定!$Z$55:$AD$201,5,FALSE)),"*",VLOOKUP(DB38,①初期設定!$Z$55:$AD$201,5,FALSE))</f>
        <v>小学男子4年ｼﾞｬﾍﾞﾘｯｸﾎﾞｰﾙｽﾛｰ</v>
      </c>
      <c r="DD38" s="84" t="str">
        <f t="shared" si="15"/>
        <v>4年ｼﾞｬﾍﾞﾘｯｸﾎﾞｰﾙｽﾛｰ</v>
      </c>
      <c r="DE38" s="84" t="str">
        <f>IF(ISERROR(VLOOKUP(DB38,①初期設定!$AL$55:$AV$201,5,FALSE)),"*",VLOOKUP(DB38,①初期設定!$AL$55:$AV$201,5,FALSE))</f>
        <v>小学女子3年ｼﾞｬﾍﾞﾘｯｸﾎﾞｰﾙｽﾛｰ</v>
      </c>
      <c r="DF38" s="84" t="str">
        <f t="shared" si="15"/>
        <v>3年ｼﾞｬﾍﾞﾘｯｸﾎﾞｰﾙｽﾛｰ</v>
      </c>
      <c r="DG38" s="84" t="str">
        <f>IF(ISERROR(VLOOKUP(DB38,①初期設定!$AA$55:$AD$201,4,FALSE)),"*",VLOOKUP(DB38,①初期設定!$AA$55:$AD$201,4,FALSE))</f>
        <v>*</v>
      </c>
      <c r="DH38" s="84" t="str">
        <f t="shared" ref="DH38" si="148">IF(ISERROR(RIGHT(DG38,LEN(DG38)-4)),"*",RIGHT(DG38,LEN(DG38)-4))</f>
        <v>*</v>
      </c>
      <c r="DI38" s="84" t="str">
        <f>IF(ISERROR(VLOOKUP(DB38,①初期設定!$AM$55:$AV$201,4,FALSE)),"*",VLOOKUP(DB38,①初期設定!$AM$55:$AV$201,4,FALSE))</f>
        <v>*</v>
      </c>
      <c r="DJ38" s="84" t="str">
        <f t="shared" ref="DJ38" si="149">IF(ISERROR(RIGHT(DI38,LEN(DI38)-4)),"*",RIGHT(DI38,LEN(DI38)-4))</f>
        <v>*</v>
      </c>
      <c r="DK38" s="84" t="str">
        <f>IF(ISERROR(VLOOKUP(DB38,①初期設定!$AB$55:$AD$201,3,FALSE)),"",VLOOKUP(DB38,①初期設定!$AB$55:$AD$201,3,FALSE))</f>
        <v/>
      </c>
      <c r="DL38" s="84" t="str">
        <f t="shared" ref="DL38" si="150">IF(ISERROR(RIGHT(DK38,LEN(DK38)-4)),"*",RIGHT(DK38,LEN(DK38)-4))</f>
        <v>*</v>
      </c>
      <c r="DM38" s="84" t="str">
        <f>IF(ISERROR(VLOOKUP(DB38,①初期設定!$AN$55:$AV$201,3,FALSE)),"*",VLOOKUP(DB38,①初期設定!$AN$55:$AV$201,3,FALSE))</f>
        <v>*</v>
      </c>
      <c r="DN38" s="84" t="str">
        <f t="shared" ref="DN38" si="151">IF(ISERROR(RIGHT(DM38,LEN(DM38)-4)),"*",RIGHT(DM38,LEN(DM38)-4))</f>
        <v>*</v>
      </c>
      <c r="DO38" s="84" t="str">
        <f>IF(ISERROR(VLOOKUP(DB38,①初期設定!$AC$55:$AD$201,2,FALSE)),"",VLOOKUP(DB38,①初期設定!$AC$55:$AD$201,2,FALSE))</f>
        <v/>
      </c>
      <c r="DP38" s="84" t="str">
        <f t="shared" ref="DP38" si="152">IF(ISERROR(RIGHT(DO38,LEN(DO38)-4)),"*",RIGHT(DO38,LEN(DO38)-4))</f>
        <v>*</v>
      </c>
      <c r="DQ38" s="84" t="str">
        <f>IF(ISERROR(VLOOKUP(DB38,①初期設定!$AO$55:$AV$201,2,FALSE)),"*",VLOOKUP(DB38,①初期設定!$AO$55:$AV$201,2,FALSE))</f>
        <v>*</v>
      </c>
      <c r="DR38" s="84" t="str">
        <f t="shared" ref="DR38" si="153">IF(ISERROR(RIGHT(DQ38,LEN(DQ38)-4)),"*",RIGHT(DQ38,LEN(DQ38)-4))</f>
        <v>*</v>
      </c>
      <c r="DS38" s="39"/>
      <c r="DT38" s="39"/>
      <c r="DU38" s="35"/>
      <c r="DV38" s="35"/>
      <c r="DW38" s="35"/>
      <c r="DX38" s="35"/>
    </row>
    <row r="39" spans="1:128" ht="12" customHeight="1">
      <c r="A39" s="292">
        <v>26</v>
      </c>
      <c r="B39" s="292"/>
      <c r="C39" s="293"/>
      <c r="D39" s="293"/>
      <c r="E39" s="293"/>
      <c r="F39" s="293"/>
      <c r="G39" s="320"/>
      <c r="H39" s="315"/>
      <c r="I39" s="315"/>
      <c r="J39" s="315"/>
      <c r="K39" s="315"/>
      <c r="L39" s="315"/>
      <c r="M39" s="315"/>
      <c r="N39" s="317"/>
      <c r="O39" s="318"/>
      <c r="P39" s="318"/>
      <c r="Q39" s="318"/>
      <c r="R39" s="318"/>
      <c r="S39" s="318"/>
      <c r="T39" s="319"/>
      <c r="U39" s="315"/>
      <c r="V39" s="315"/>
      <c r="W39" s="315"/>
      <c r="X39" s="315"/>
      <c r="Y39" s="315"/>
      <c r="Z39" s="315"/>
      <c r="AA39" s="315"/>
      <c r="AB39" s="315"/>
      <c r="AC39" s="315"/>
      <c r="AD39" s="315"/>
      <c r="AE39" s="313"/>
      <c r="AF39" s="293"/>
      <c r="AG39" s="293"/>
      <c r="AH39" s="293"/>
      <c r="AI39" s="293"/>
      <c r="AJ39" s="293"/>
      <c r="AK39" s="293"/>
      <c r="AL39" s="293"/>
      <c r="AM39" s="293"/>
      <c r="AN39" s="129"/>
      <c r="AO39" s="130"/>
      <c r="AP39" s="131" t="str">
        <f t="shared" si="1"/>
        <v/>
      </c>
      <c r="AQ39" s="130"/>
      <c r="AR39" s="130"/>
      <c r="AS39" s="131" t="str">
        <f t="shared" si="2"/>
        <v/>
      </c>
      <c r="AT39" s="130"/>
      <c r="AU39" s="132"/>
      <c r="AV39" s="293"/>
      <c r="AW39" s="293"/>
      <c r="AX39" s="293"/>
      <c r="AY39" s="293"/>
      <c r="AZ39" s="293"/>
      <c r="BA39" s="293"/>
      <c r="BB39" s="129"/>
      <c r="BC39" s="130"/>
      <c r="BD39" s="131" t="str">
        <f t="shared" si="3"/>
        <v/>
      </c>
      <c r="BE39" s="130"/>
      <c r="BF39" s="130"/>
      <c r="BG39" s="131" t="str">
        <f t="shared" si="4"/>
        <v/>
      </c>
      <c r="BH39" s="130"/>
      <c r="BI39" s="132"/>
      <c r="BJ39" s="293"/>
      <c r="BK39" s="293"/>
      <c r="BL39" s="293"/>
      <c r="BM39" s="293"/>
      <c r="BN39" s="293"/>
      <c r="BO39" s="293"/>
      <c r="BP39" s="129"/>
      <c r="BQ39" s="130"/>
      <c r="BR39" s="131" t="str">
        <f t="shared" si="5"/>
        <v/>
      </c>
      <c r="BS39" s="130"/>
      <c r="BT39" s="130"/>
      <c r="BU39" s="131" t="str">
        <f t="shared" si="6"/>
        <v/>
      </c>
      <c r="BV39" s="130"/>
      <c r="BW39" s="132"/>
      <c r="BX39" s="320"/>
      <c r="BY39" s="318"/>
      <c r="BZ39" s="318"/>
      <c r="CA39" s="318"/>
      <c r="CB39" s="318"/>
      <c r="CC39" s="313"/>
      <c r="CE39" s="32">
        <f t="shared" si="11"/>
        <v>0</v>
      </c>
      <c r="CF39" s="32">
        <f t="shared" si="12"/>
        <v>0</v>
      </c>
      <c r="CK39" s="32">
        <f t="shared" si="13"/>
        <v>0</v>
      </c>
      <c r="CL39" s="38" t="str">
        <f t="shared" si="7"/>
        <v>種目</v>
      </c>
      <c r="CM39" s="38">
        <f t="shared" si="8"/>
        <v>0</v>
      </c>
      <c r="CN39" s="38">
        <f t="shared" si="9"/>
        <v>0</v>
      </c>
      <c r="CO39" s="38">
        <f t="shared" si="10"/>
        <v>0</v>
      </c>
      <c r="CQ39" s="37"/>
      <c r="CR39" s="81"/>
      <c r="CS39" s="78" t="s">
        <v>159</v>
      </c>
      <c r="CT39" s="78" t="s">
        <v>28</v>
      </c>
      <c r="CU39" s="78" t="s">
        <v>240</v>
      </c>
      <c r="CV39" s="78" t="s">
        <v>324</v>
      </c>
      <c r="CW39" s="37"/>
      <c r="CX39" s="37"/>
      <c r="CY39" s="79">
        <v>1994</v>
      </c>
      <c r="CZ39" s="81" t="s">
        <v>350</v>
      </c>
      <c r="DA39" s="39"/>
      <c r="DB39" s="84">
        <v>25</v>
      </c>
      <c r="DC39" s="84" t="str">
        <f>IF(ISERROR(VLOOKUP(DB39,①初期設定!$Z$55:$AD$201,5,FALSE)),"*",VLOOKUP(DB39,①初期設定!$Z$55:$AD$201,5,FALSE))</f>
        <v>小学男子3年ｼﾞｬﾍﾞﾘｯｸﾎﾞｰﾙｽﾛｰ</v>
      </c>
      <c r="DD39" s="84" t="str">
        <f t="shared" si="15"/>
        <v>3年ｼﾞｬﾍﾞﾘｯｸﾎﾞｰﾙｽﾛｰ</v>
      </c>
      <c r="DE39" s="84" t="str">
        <f>IF(ISERROR(VLOOKUP(DB39,①初期設定!$AL$55:$AV$201,5,FALSE)),"*",VLOOKUP(DB39,①初期設定!$AL$55:$AV$201,5,FALSE))</f>
        <v>小学女子2年ｼﾞｬﾍﾞﾘｯｸﾎﾞｰﾙｽﾛｰ</v>
      </c>
      <c r="DF39" s="84" t="str">
        <f t="shared" si="15"/>
        <v>2年ｼﾞｬﾍﾞﾘｯｸﾎﾞｰﾙｽﾛｰ</v>
      </c>
      <c r="DG39" s="84" t="str">
        <f>IF(ISERROR(VLOOKUP(DB39,①初期設定!$AA$55:$AD$201,4,FALSE)),"*",VLOOKUP(DB39,①初期設定!$AA$55:$AD$201,4,FALSE))</f>
        <v>*</v>
      </c>
      <c r="DH39" s="84" t="str">
        <f t="shared" ref="DH39" si="154">IF(ISERROR(RIGHT(DG39,LEN(DG39)-4)),"*",RIGHT(DG39,LEN(DG39)-4))</f>
        <v>*</v>
      </c>
      <c r="DI39" s="84" t="str">
        <f>IF(ISERROR(VLOOKUP(DB39,①初期設定!$AM$55:$AV$201,4,FALSE)),"*",VLOOKUP(DB39,①初期設定!$AM$55:$AV$201,4,FALSE))</f>
        <v>*</v>
      </c>
      <c r="DJ39" s="84" t="str">
        <f t="shared" ref="DJ39" si="155">IF(ISERROR(RIGHT(DI39,LEN(DI39)-4)),"*",RIGHT(DI39,LEN(DI39)-4))</f>
        <v>*</v>
      </c>
      <c r="DK39" s="84" t="str">
        <f>IF(ISERROR(VLOOKUP(DB39,①初期設定!$AB$55:$AD$201,3,FALSE)),"",VLOOKUP(DB39,①初期設定!$AB$55:$AD$201,3,FALSE))</f>
        <v/>
      </c>
      <c r="DL39" s="84" t="str">
        <f t="shared" ref="DL39" si="156">IF(ISERROR(RIGHT(DK39,LEN(DK39)-4)),"*",RIGHT(DK39,LEN(DK39)-4))</f>
        <v>*</v>
      </c>
      <c r="DM39" s="84" t="str">
        <f>IF(ISERROR(VLOOKUP(DB39,①初期設定!$AN$55:$AV$201,3,FALSE)),"*",VLOOKUP(DB39,①初期設定!$AN$55:$AV$201,3,FALSE))</f>
        <v>*</v>
      </c>
      <c r="DN39" s="84" t="str">
        <f t="shared" ref="DN39" si="157">IF(ISERROR(RIGHT(DM39,LEN(DM39)-4)),"*",RIGHT(DM39,LEN(DM39)-4))</f>
        <v>*</v>
      </c>
      <c r="DO39" s="84" t="str">
        <f>IF(ISERROR(VLOOKUP(DB39,①初期設定!$AC$55:$AD$201,2,FALSE)),"",VLOOKUP(DB39,①初期設定!$AC$55:$AD$201,2,FALSE))</f>
        <v/>
      </c>
      <c r="DP39" s="84" t="str">
        <f t="shared" ref="DP39" si="158">IF(ISERROR(RIGHT(DO39,LEN(DO39)-4)),"*",RIGHT(DO39,LEN(DO39)-4))</f>
        <v>*</v>
      </c>
      <c r="DQ39" s="84" t="str">
        <f>IF(ISERROR(VLOOKUP(DB39,①初期設定!$AO$55:$AV$201,2,FALSE)),"*",VLOOKUP(DB39,①初期設定!$AO$55:$AV$201,2,FALSE))</f>
        <v>*</v>
      </c>
      <c r="DR39" s="84" t="str">
        <f t="shared" ref="DR39" si="159">IF(ISERROR(RIGHT(DQ39,LEN(DQ39)-4)),"*",RIGHT(DQ39,LEN(DQ39)-4))</f>
        <v>*</v>
      </c>
      <c r="DS39" s="39"/>
      <c r="DT39" s="39"/>
      <c r="DU39" s="35"/>
      <c r="DV39" s="35"/>
      <c r="DW39" s="35"/>
      <c r="DX39" s="35"/>
    </row>
    <row r="40" spans="1:128" ht="12" customHeight="1">
      <c r="A40" s="292">
        <v>27</v>
      </c>
      <c r="B40" s="292"/>
      <c r="C40" s="293"/>
      <c r="D40" s="293"/>
      <c r="E40" s="293"/>
      <c r="F40" s="293"/>
      <c r="G40" s="320"/>
      <c r="H40" s="315"/>
      <c r="I40" s="315"/>
      <c r="J40" s="315"/>
      <c r="K40" s="315"/>
      <c r="L40" s="315"/>
      <c r="M40" s="315"/>
      <c r="N40" s="317"/>
      <c r="O40" s="318"/>
      <c r="P40" s="318"/>
      <c r="Q40" s="318"/>
      <c r="R40" s="318"/>
      <c r="S40" s="318"/>
      <c r="T40" s="319"/>
      <c r="U40" s="315"/>
      <c r="V40" s="315"/>
      <c r="W40" s="315"/>
      <c r="X40" s="315"/>
      <c r="Y40" s="315"/>
      <c r="Z40" s="315"/>
      <c r="AA40" s="315"/>
      <c r="AB40" s="315"/>
      <c r="AC40" s="315"/>
      <c r="AD40" s="315"/>
      <c r="AE40" s="313"/>
      <c r="AF40" s="293"/>
      <c r="AG40" s="293"/>
      <c r="AH40" s="293"/>
      <c r="AI40" s="293"/>
      <c r="AJ40" s="293"/>
      <c r="AK40" s="293"/>
      <c r="AL40" s="293"/>
      <c r="AM40" s="293"/>
      <c r="AN40" s="129"/>
      <c r="AO40" s="130"/>
      <c r="AP40" s="131" t="str">
        <f t="shared" si="1"/>
        <v/>
      </c>
      <c r="AQ40" s="130"/>
      <c r="AR40" s="130"/>
      <c r="AS40" s="131" t="str">
        <f t="shared" si="2"/>
        <v/>
      </c>
      <c r="AT40" s="130"/>
      <c r="AU40" s="132"/>
      <c r="AV40" s="293"/>
      <c r="AW40" s="293"/>
      <c r="AX40" s="293"/>
      <c r="AY40" s="293"/>
      <c r="AZ40" s="293"/>
      <c r="BA40" s="293"/>
      <c r="BB40" s="129"/>
      <c r="BC40" s="130"/>
      <c r="BD40" s="131" t="str">
        <f t="shared" si="3"/>
        <v/>
      </c>
      <c r="BE40" s="130"/>
      <c r="BF40" s="130"/>
      <c r="BG40" s="131" t="str">
        <f t="shared" si="4"/>
        <v/>
      </c>
      <c r="BH40" s="130"/>
      <c r="BI40" s="132"/>
      <c r="BJ40" s="293"/>
      <c r="BK40" s="293"/>
      <c r="BL40" s="293"/>
      <c r="BM40" s="293"/>
      <c r="BN40" s="293"/>
      <c r="BO40" s="293"/>
      <c r="BP40" s="129"/>
      <c r="BQ40" s="130"/>
      <c r="BR40" s="131" t="str">
        <f t="shared" si="5"/>
        <v/>
      </c>
      <c r="BS40" s="130"/>
      <c r="BT40" s="130"/>
      <c r="BU40" s="131" t="str">
        <f t="shared" si="6"/>
        <v/>
      </c>
      <c r="BV40" s="130"/>
      <c r="BW40" s="132"/>
      <c r="BX40" s="320"/>
      <c r="BY40" s="318"/>
      <c r="BZ40" s="318"/>
      <c r="CA40" s="318"/>
      <c r="CB40" s="318"/>
      <c r="CC40" s="313"/>
      <c r="CE40" s="32">
        <f t="shared" si="11"/>
        <v>0</v>
      </c>
      <c r="CF40" s="32">
        <f t="shared" si="12"/>
        <v>0</v>
      </c>
      <c r="CK40" s="32">
        <f t="shared" si="13"/>
        <v>0</v>
      </c>
      <c r="CL40" s="38" t="str">
        <f t="shared" si="7"/>
        <v>種目</v>
      </c>
      <c r="CM40" s="38">
        <f t="shared" si="8"/>
        <v>0</v>
      </c>
      <c r="CN40" s="38">
        <f t="shared" si="9"/>
        <v>0</v>
      </c>
      <c r="CO40" s="38">
        <f t="shared" si="10"/>
        <v>0</v>
      </c>
      <c r="CQ40" s="37"/>
      <c r="CR40" s="81"/>
      <c r="CS40" s="78" t="s">
        <v>203</v>
      </c>
      <c r="CT40" s="78" t="s">
        <v>32</v>
      </c>
      <c r="CU40" s="78" t="s">
        <v>237</v>
      </c>
      <c r="CV40" s="78" t="s">
        <v>236</v>
      </c>
      <c r="CW40" s="37"/>
      <c r="CX40" s="37"/>
      <c r="CY40" s="79">
        <v>1995</v>
      </c>
      <c r="CZ40" s="81" t="s">
        <v>351</v>
      </c>
      <c r="DA40" s="39"/>
      <c r="DB40" s="84">
        <v>26</v>
      </c>
      <c r="DC40" s="84" t="str">
        <f>IF(ISERROR(VLOOKUP(DB40,①初期設定!$Z$55:$AD$201,5,FALSE)),"*",VLOOKUP(DB40,①初期設定!$Z$55:$AD$201,5,FALSE))</f>
        <v>小学男子2年ｼﾞｬﾍﾞﾘｯｸﾎﾞｰﾙｽﾛｰ</v>
      </c>
      <c r="DD40" s="84" t="str">
        <f t="shared" si="15"/>
        <v>2年ｼﾞｬﾍﾞﾘｯｸﾎﾞｰﾙｽﾛｰ</v>
      </c>
      <c r="DE40" s="84" t="str">
        <f>IF(ISERROR(VLOOKUP(DB40,①初期設定!$AL$55:$AV$201,5,FALSE)),"*",VLOOKUP(DB40,①初期設定!$AL$55:$AV$201,5,FALSE))</f>
        <v>小学女子1年ｼﾞｬﾍﾞﾘｯｸﾎﾞｰﾙｽﾛｰ</v>
      </c>
      <c r="DF40" s="84" t="str">
        <f t="shared" si="15"/>
        <v>1年ｼﾞｬﾍﾞﾘｯｸﾎﾞｰﾙｽﾛｰ</v>
      </c>
      <c r="DG40" s="84" t="str">
        <f>IF(ISERROR(VLOOKUP(DB40,①初期設定!$AA$55:$AD$201,4,FALSE)),"*",VLOOKUP(DB40,①初期設定!$AA$55:$AD$201,4,FALSE))</f>
        <v>*</v>
      </c>
      <c r="DH40" s="84" t="str">
        <f t="shared" ref="DH40" si="160">IF(ISERROR(RIGHT(DG40,LEN(DG40)-4)),"*",RIGHT(DG40,LEN(DG40)-4))</f>
        <v>*</v>
      </c>
      <c r="DI40" s="84" t="str">
        <f>IF(ISERROR(VLOOKUP(DB40,①初期設定!$AM$55:$AV$201,4,FALSE)),"*",VLOOKUP(DB40,①初期設定!$AM$55:$AV$201,4,FALSE))</f>
        <v>*</v>
      </c>
      <c r="DJ40" s="84" t="str">
        <f t="shared" ref="DJ40" si="161">IF(ISERROR(RIGHT(DI40,LEN(DI40)-4)),"*",RIGHT(DI40,LEN(DI40)-4))</f>
        <v>*</v>
      </c>
      <c r="DK40" s="84" t="str">
        <f>IF(ISERROR(VLOOKUP(DB40,①初期設定!$AB$55:$AD$201,3,FALSE)),"",VLOOKUP(DB40,①初期設定!$AB$55:$AD$201,3,FALSE))</f>
        <v/>
      </c>
      <c r="DL40" s="84" t="str">
        <f t="shared" ref="DL40" si="162">IF(ISERROR(RIGHT(DK40,LEN(DK40)-4)),"*",RIGHT(DK40,LEN(DK40)-4))</f>
        <v>*</v>
      </c>
      <c r="DM40" s="84" t="str">
        <f>IF(ISERROR(VLOOKUP(DB40,①初期設定!$AN$55:$AV$201,3,FALSE)),"*",VLOOKUP(DB40,①初期設定!$AN$55:$AV$201,3,FALSE))</f>
        <v>*</v>
      </c>
      <c r="DN40" s="84" t="str">
        <f t="shared" ref="DN40" si="163">IF(ISERROR(RIGHT(DM40,LEN(DM40)-4)),"*",RIGHT(DM40,LEN(DM40)-4))</f>
        <v>*</v>
      </c>
      <c r="DO40" s="84" t="str">
        <f>IF(ISERROR(VLOOKUP(DB40,①初期設定!$AC$55:$AD$201,2,FALSE)),"",VLOOKUP(DB40,①初期設定!$AC$55:$AD$201,2,FALSE))</f>
        <v/>
      </c>
      <c r="DP40" s="84" t="str">
        <f t="shared" ref="DP40" si="164">IF(ISERROR(RIGHT(DO40,LEN(DO40)-4)),"*",RIGHT(DO40,LEN(DO40)-4))</f>
        <v>*</v>
      </c>
      <c r="DQ40" s="84" t="str">
        <f>IF(ISERROR(VLOOKUP(DB40,①初期設定!$AO$55:$AV$201,2,FALSE)),"*",VLOOKUP(DB40,①初期設定!$AO$55:$AV$201,2,FALSE))</f>
        <v>*</v>
      </c>
      <c r="DR40" s="84" t="str">
        <f t="shared" ref="DR40" si="165">IF(ISERROR(RIGHT(DQ40,LEN(DQ40)-4)),"*",RIGHT(DQ40,LEN(DQ40)-4))</f>
        <v>*</v>
      </c>
      <c r="DS40" s="39"/>
      <c r="DT40" s="39"/>
      <c r="DU40" s="35"/>
      <c r="DV40" s="35"/>
      <c r="DW40" s="35"/>
      <c r="DX40" s="35"/>
    </row>
    <row r="41" spans="1:128" ht="12" customHeight="1">
      <c r="A41" s="292">
        <v>28</v>
      </c>
      <c r="B41" s="292"/>
      <c r="C41" s="293"/>
      <c r="D41" s="293"/>
      <c r="E41" s="293"/>
      <c r="F41" s="293"/>
      <c r="G41" s="320"/>
      <c r="H41" s="315"/>
      <c r="I41" s="315"/>
      <c r="J41" s="315"/>
      <c r="K41" s="315"/>
      <c r="L41" s="315"/>
      <c r="M41" s="315"/>
      <c r="N41" s="317"/>
      <c r="O41" s="318"/>
      <c r="P41" s="318"/>
      <c r="Q41" s="318"/>
      <c r="R41" s="318"/>
      <c r="S41" s="318"/>
      <c r="T41" s="319"/>
      <c r="U41" s="315"/>
      <c r="V41" s="315"/>
      <c r="W41" s="315"/>
      <c r="X41" s="315"/>
      <c r="Y41" s="315"/>
      <c r="Z41" s="315"/>
      <c r="AA41" s="315"/>
      <c r="AB41" s="315"/>
      <c r="AC41" s="315"/>
      <c r="AD41" s="315"/>
      <c r="AE41" s="313"/>
      <c r="AF41" s="293"/>
      <c r="AG41" s="293"/>
      <c r="AH41" s="293"/>
      <c r="AI41" s="293"/>
      <c r="AJ41" s="293"/>
      <c r="AK41" s="293"/>
      <c r="AL41" s="293"/>
      <c r="AM41" s="293"/>
      <c r="AN41" s="129"/>
      <c r="AO41" s="130"/>
      <c r="AP41" s="131" t="str">
        <f t="shared" si="1"/>
        <v/>
      </c>
      <c r="AQ41" s="130"/>
      <c r="AR41" s="130"/>
      <c r="AS41" s="131" t="str">
        <f t="shared" si="2"/>
        <v/>
      </c>
      <c r="AT41" s="130"/>
      <c r="AU41" s="132"/>
      <c r="AV41" s="293"/>
      <c r="AW41" s="293"/>
      <c r="AX41" s="293"/>
      <c r="AY41" s="293"/>
      <c r="AZ41" s="293"/>
      <c r="BA41" s="293"/>
      <c r="BB41" s="129"/>
      <c r="BC41" s="130"/>
      <c r="BD41" s="131" t="str">
        <f t="shared" si="3"/>
        <v/>
      </c>
      <c r="BE41" s="130"/>
      <c r="BF41" s="130"/>
      <c r="BG41" s="131" t="str">
        <f t="shared" si="4"/>
        <v/>
      </c>
      <c r="BH41" s="130"/>
      <c r="BI41" s="132"/>
      <c r="BJ41" s="293"/>
      <c r="BK41" s="293"/>
      <c r="BL41" s="293"/>
      <c r="BM41" s="293"/>
      <c r="BN41" s="293"/>
      <c r="BO41" s="293"/>
      <c r="BP41" s="129"/>
      <c r="BQ41" s="130"/>
      <c r="BR41" s="131" t="str">
        <f t="shared" si="5"/>
        <v/>
      </c>
      <c r="BS41" s="130"/>
      <c r="BT41" s="130"/>
      <c r="BU41" s="131" t="str">
        <f t="shared" si="6"/>
        <v/>
      </c>
      <c r="BV41" s="130"/>
      <c r="BW41" s="132"/>
      <c r="BX41" s="320"/>
      <c r="BY41" s="318"/>
      <c r="BZ41" s="318"/>
      <c r="CA41" s="318"/>
      <c r="CB41" s="318"/>
      <c r="CC41" s="313"/>
      <c r="CE41" s="32">
        <f t="shared" si="11"/>
        <v>0</v>
      </c>
      <c r="CF41" s="32">
        <f t="shared" si="12"/>
        <v>0</v>
      </c>
      <c r="CK41" s="32">
        <f t="shared" si="13"/>
        <v>0</v>
      </c>
      <c r="CL41" s="38" t="str">
        <f t="shared" si="7"/>
        <v>種目</v>
      </c>
      <c r="CM41" s="38">
        <f t="shared" si="8"/>
        <v>0</v>
      </c>
      <c r="CN41" s="38">
        <f t="shared" si="9"/>
        <v>0</v>
      </c>
      <c r="CO41" s="38">
        <f t="shared" si="10"/>
        <v>0</v>
      </c>
      <c r="CQ41" s="37"/>
      <c r="CR41" s="81"/>
      <c r="CS41" s="78" t="s">
        <v>158</v>
      </c>
      <c r="CT41" s="78" t="s">
        <v>313</v>
      </c>
      <c r="CU41" s="78" t="s">
        <v>204</v>
      </c>
      <c r="CV41" s="78" t="s">
        <v>325</v>
      </c>
      <c r="CW41" s="37"/>
      <c r="CX41" s="37"/>
      <c r="CY41" s="79">
        <v>1996</v>
      </c>
      <c r="CZ41" s="81" t="s">
        <v>352</v>
      </c>
      <c r="DA41" s="39"/>
      <c r="DB41" s="84">
        <v>27</v>
      </c>
      <c r="DC41" s="84" t="str">
        <f>IF(ISERROR(VLOOKUP(DB41,①初期設定!$Z$55:$AD$201,5,FALSE)),"*",VLOOKUP(DB41,①初期設定!$Z$55:$AD$201,5,FALSE))</f>
        <v>小学男子1年ｼﾞｬﾍﾞﾘｯｸﾎﾞｰﾙｽﾛｰ</v>
      </c>
      <c r="DD41" s="84" t="str">
        <f t="shared" si="15"/>
        <v>1年ｼﾞｬﾍﾞﾘｯｸﾎﾞｰﾙｽﾛｰ</v>
      </c>
      <c r="DE41" s="84" t="str">
        <f>IF(ISERROR(VLOOKUP(DB41,①初期設定!$AL$55:$AV$201,5,FALSE)),"*",VLOOKUP(DB41,①初期設定!$AL$55:$AV$201,5,FALSE))</f>
        <v>幼児女子60m</v>
      </c>
      <c r="DF41" s="84" t="str">
        <f t="shared" si="15"/>
        <v>60m</v>
      </c>
      <c r="DG41" s="84" t="str">
        <f>IF(ISERROR(VLOOKUP(DB41,①初期設定!$AA$55:$AD$201,4,FALSE)),"*",VLOOKUP(DB41,①初期設定!$AA$55:$AD$201,4,FALSE))</f>
        <v>*</v>
      </c>
      <c r="DH41" s="84" t="str">
        <f t="shared" ref="DH41" si="166">IF(ISERROR(RIGHT(DG41,LEN(DG41)-4)),"*",RIGHT(DG41,LEN(DG41)-4))</f>
        <v>*</v>
      </c>
      <c r="DI41" s="84" t="str">
        <f>IF(ISERROR(VLOOKUP(DB41,①初期設定!$AM$55:$AV$201,4,FALSE)),"*",VLOOKUP(DB41,①初期設定!$AM$55:$AV$201,4,FALSE))</f>
        <v>*</v>
      </c>
      <c r="DJ41" s="84" t="str">
        <f t="shared" ref="DJ41" si="167">IF(ISERROR(RIGHT(DI41,LEN(DI41)-4)),"*",RIGHT(DI41,LEN(DI41)-4))</f>
        <v>*</v>
      </c>
      <c r="DK41" s="84" t="str">
        <f>IF(ISERROR(VLOOKUP(DB41,①初期設定!$AB$55:$AD$201,3,FALSE)),"",VLOOKUP(DB41,①初期設定!$AB$55:$AD$201,3,FALSE))</f>
        <v/>
      </c>
      <c r="DL41" s="84" t="str">
        <f t="shared" ref="DL41" si="168">IF(ISERROR(RIGHT(DK41,LEN(DK41)-4)),"*",RIGHT(DK41,LEN(DK41)-4))</f>
        <v>*</v>
      </c>
      <c r="DM41" s="84" t="str">
        <f>IF(ISERROR(VLOOKUP(DB41,①初期設定!$AN$55:$AV$201,3,FALSE)),"*",VLOOKUP(DB41,①初期設定!$AN$55:$AV$201,3,FALSE))</f>
        <v>*</v>
      </c>
      <c r="DN41" s="84" t="str">
        <f t="shared" ref="DN41" si="169">IF(ISERROR(RIGHT(DM41,LEN(DM41)-4)),"*",RIGHT(DM41,LEN(DM41)-4))</f>
        <v>*</v>
      </c>
      <c r="DO41" s="84" t="str">
        <f>IF(ISERROR(VLOOKUP(DB41,①初期設定!$AC$55:$AD$201,2,FALSE)),"",VLOOKUP(DB41,①初期設定!$AC$55:$AD$201,2,FALSE))</f>
        <v/>
      </c>
      <c r="DP41" s="84" t="str">
        <f t="shared" ref="DP41" si="170">IF(ISERROR(RIGHT(DO41,LEN(DO41)-4)),"*",RIGHT(DO41,LEN(DO41)-4))</f>
        <v>*</v>
      </c>
      <c r="DQ41" s="84" t="str">
        <f>IF(ISERROR(VLOOKUP(DB41,①初期設定!$AO$55:$AV$201,2,FALSE)),"*",VLOOKUP(DB41,①初期設定!$AO$55:$AV$201,2,FALSE))</f>
        <v>*</v>
      </c>
      <c r="DR41" s="84" t="str">
        <f t="shared" ref="DR41" si="171">IF(ISERROR(RIGHT(DQ41,LEN(DQ41)-4)),"*",RIGHT(DQ41,LEN(DQ41)-4))</f>
        <v>*</v>
      </c>
      <c r="DS41" s="39"/>
      <c r="DT41" s="39"/>
      <c r="DU41" s="35"/>
      <c r="DV41" s="35"/>
      <c r="DW41" s="35"/>
      <c r="DX41" s="35"/>
    </row>
    <row r="42" spans="1:128" ht="12" customHeight="1">
      <c r="A42" s="292">
        <v>29</v>
      </c>
      <c r="B42" s="292"/>
      <c r="C42" s="293"/>
      <c r="D42" s="293"/>
      <c r="E42" s="293"/>
      <c r="F42" s="293"/>
      <c r="G42" s="320"/>
      <c r="H42" s="315"/>
      <c r="I42" s="315"/>
      <c r="J42" s="315"/>
      <c r="K42" s="315"/>
      <c r="L42" s="315"/>
      <c r="M42" s="315"/>
      <c r="N42" s="317"/>
      <c r="O42" s="318"/>
      <c r="P42" s="318"/>
      <c r="Q42" s="318"/>
      <c r="R42" s="318"/>
      <c r="S42" s="318"/>
      <c r="T42" s="319"/>
      <c r="U42" s="315"/>
      <c r="V42" s="315"/>
      <c r="W42" s="315"/>
      <c r="X42" s="315"/>
      <c r="Y42" s="315"/>
      <c r="Z42" s="315"/>
      <c r="AA42" s="315"/>
      <c r="AB42" s="315"/>
      <c r="AC42" s="315"/>
      <c r="AD42" s="315"/>
      <c r="AE42" s="313"/>
      <c r="AF42" s="293"/>
      <c r="AG42" s="293"/>
      <c r="AH42" s="293"/>
      <c r="AI42" s="293"/>
      <c r="AJ42" s="293"/>
      <c r="AK42" s="293"/>
      <c r="AL42" s="293"/>
      <c r="AM42" s="293"/>
      <c r="AN42" s="129"/>
      <c r="AO42" s="130"/>
      <c r="AP42" s="131" t="str">
        <f t="shared" si="1"/>
        <v/>
      </c>
      <c r="AQ42" s="130"/>
      <c r="AR42" s="130"/>
      <c r="AS42" s="131" t="str">
        <f t="shared" si="2"/>
        <v/>
      </c>
      <c r="AT42" s="130"/>
      <c r="AU42" s="132"/>
      <c r="AV42" s="293"/>
      <c r="AW42" s="293"/>
      <c r="AX42" s="293"/>
      <c r="AY42" s="293"/>
      <c r="AZ42" s="293"/>
      <c r="BA42" s="293"/>
      <c r="BB42" s="129"/>
      <c r="BC42" s="130"/>
      <c r="BD42" s="131" t="str">
        <f t="shared" si="3"/>
        <v/>
      </c>
      <c r="BE42" s="130"/>
      <c r="BF42" s="130"/>
      <c r="BG42" s="131" t="str">
        <f t="shared" si="4"/>
        <v/>
      </c>
      <c r="BH42" s="130"/>
      <c r="BI42" s="132"/>
      <c r="BJ42" s="293"/>
      <c r="BK42" s="293"/>
      <c r="BL42" s="293"/>
      <c r="BM42" s="293"/>
      <c r="BN42" s="293"/>
      <c r="BO42" s="293"/>
      <c r="BP42" s="129"/>
      <c r="BQ42" s="130"/>
      <c r="BR42" s="131" t="str">
        <f t="shared" si="5"/>
        <v/>
      </c>
      <c r="BS42" s="130"/>
      <c r="BT42" s="130"/>
      <c r="BU42" s="131" t="str">
        <f t="shared" si="6"/>
        <v/>
      </c>
      <c r="BV42" s="130"/>
      <c r="BW42" s="132"/>
      <c r="BX42" s="320"/>
      <c r="BY42" s="318"/>
      <c r="BZ42" s="318"/>
      <c r="CA42" s="318"/>
      <c r="CB42" s="318"/>
      <c r="CC42" s="313"/>
      <c r="CE42" s="32">
        <f t="shared" si="11"/>
        <v>0</v>
      </c>
      <c r="CF42" s="32">
        <f t="shared" si="12"/>
        <v>0</v>
      </c>
      <c r="CK42" s="32">
        <f t="shared" si="13"/>
        <v>0</v>
      </c>
      <c r="CL42" s="38" t="str">
        <f t="shared" si="7"/>
        <v>種目</v>
      </c>
      <c r="CM42" s="38">
        <f t="shared" si="8"/>
        <v>0</v>
      </c>
      <c r="CN42" s="38">
        <f t="shared" si="9"/>
        <v>0</v>
      </c>
      <c r="CO42" s="38">
        <f t="shared" si="10"/>
        <v>0</v>
      </c>
      <c r="CQ42" s="37"/>
      <c r="CR42" s="81"/>
      <c r="CS42" s="78" t="s">
        <v>182</v>
      </c>
      <c r="CT42" s="78" t="s">
        <v>314</v>
      </c>
      <c r="CU42" s="78" t="s">
        <v>306</v>
      </c>
      <c r="CV42" s="78" t="s">
        <v>301</v>
      </c>
      <c r="CW42" s="37"/>
      <c r="CX42" s="37"/>
      <c r="CY42" s="79">
        <v>1997</v>
      </c>
      <c r="CZ42" s="81" t="s">
        <v>365</v>
      </c>
      <c r="DA42" s="39"/>
      <c r="DB42" s="84">
        <v>28</v>
      </c>
      <c r="DC42" s="84" t="str">
        <f>IF(ISERROR(VLOOKUP(DB42,①初期設定!$Z$55:$AD$201,5,FALSE)),"*",VLOOKUP(DB42,①初期設定!$Z$55:$AD$201,5,FALSE))</f>
        <v>幼児男子60m</v>
      </c>
      <c r="DD42" s="84" t="str">
        <f t="shared" si="15"/>
        <v>60m</v>
      </c>
      <c r="DE42" s="84" t="str">
        <f>IF(ISERROR(VLOOKUP(DB42,①初期設定!$AL$55:$AV$201,5,FALSE)),"*",VLOOKUP(DB42,①初期設定!$AL$55:$AV$201,5,FALSE))</f>
        <v>*</v>
      </c>
      <c r="DF42" s="84" t="str">
        <f t="shared" si="15"/>
        <v>*</v>
      </c>
      <c r="DG42" s="84" t="str">
        <f>IF(ISERROR(VLOOKUP(DB42,①初期設定!$AA$55:$AD$201,4,FALSE)),"*",VLOOKUP(DB42,①初期設定!$AA$55:$AD$201,4,FALSE))</f>
        <v>*</v>
      </c>
      <c r="DH42" s="84" t="str">
        <f t="shared" ref="DH42" si="172">IF(ISERROR(RIGHT(DG42,LEN(DG42)-4)),"*",RIGHT(DG42,LEN(DG42)-4))</f>
        <v>*</v>
      </c>
      <c r="DI42" s="84" t="str">
        <f>IF(ISERROR(VLOOKUP(DB42,①初期設定!$AM$55:$AV$201,4,FALSE)),"*",VLOOKUP(DB42,①初期設定!$AM$55:$AV$201,4,FALSE))</f>
        <v>*</v>
      </c>
      <c r="DJ42" s="84" t="str">
        <f t="shared" ref="DJ42" si="173">IF(ISERROR(RIGHT(DI42,LEN(DI42)-4)),"*",RIGHT(DI42,LEN(DI42)-4))</f>
        <v>*</v>
      </c>
      <c r="DK42" s="84" t="str">
        <f>IF(ISERROR(VLOOKUP(DB42,①初期設定!$AB$55:$AD$201,3,FALSE)),"",VLOOKUP(DB42,①初期設定!$AB$55:$AD$201,3,FALSE))</f>
        <v/>
      </c>
      <c r="DL42" s="84" t="str">
        <f t="shared" ref="DL42" si="174">IF(ISERROR(RIGHT(DK42,LEN(DK42)-4)),"*",RIGHT(DK42,LEN(DK42)-4))</f>
        <v>*</v>
      </c>
      <c r="DM42" s="84" t="str">
        <f>IF(ISERROR(VLOOKUP(DB42,①初期設定!$AN$55:$AV$201,3,FALSE)),"*",VLOOKUP(DB42,①初期設定!$AN$55:$AV$201,3,FALSE))</f>
        <v>*</v>
      </c>
      <c r="DN42" s="84" t="str">
        <f t="shared" ref="DN42" si="175">IF(ISERROR(RIGHT(DM42,LEN(DM42)-4)),"*",RIGHT(DM42,LEN(DM42)-4))</f>
        <v>*</v>
      </c>
      <c r="DO42" s="84" t="str">
        <f>IF(ISERROR(VLOOKUP(DB42,①初期設定!$AC$55:$AD$201,2,FALSE)),"",VLOOKUP(DB42,①初期設定!$AC$55:$AD$201,2,FALSE))</f>
        <v/>
      </c>
      <c r="DP42" s="84" t="str">
        <f t="shared" ref="DP42" si="176">IF(ISERROR(RIGHT(DO42,LEN(DO42)-4)),"*",RIGHT(DO42,LEN(DO42)-4))</f>
        <v>*</v>
      </c>
      <c r="DQ42" s="84" t="str">
        <f>IF(ISERROR(VLOOKUP(DB42,①初期設定!$AO$55:$AV$201,2,FALSE)),"*",VLOOKUP(DB42,①初期設定!$AO$55:$AV$201,2,FALSE))</f>
        <v>*</v>
      </c>
      <c r="DR42" s="84" t="str">
        <f t="shared" ref="DR42" si="177">IF(ISERROR(RIGHT(DQ42,LEN(DQ42)-4)),"*",RIGHT(DQ42,LEN(DQ42)-4))</f>
        <v>*</v>
      </c>
      <c r="DS42" s="39"/>
      <c r="DT42" s="39"/>
      <c r="DU42" s="35"/>
      <c r="DV42" s="35"/>
      <c r="DW42" s="35"/>
      <c r="DX42" s="35"/>
    </row>
    <row r="43" spans="1:128" ht="12" customHeight="1">
      <c r="A43" s="292">
        <v>30</v>
      </c>
      <c r="B43" s="292"/>
      <c r="C43" s="293"/>
      <c r="D43" s="293"/>
      <c r="E43" s="293"/>
      <c r="F43" s="293"/>
      <c r="G43" s="320"/>
      <c r="H43" s="315"/>
      <c r="I43" s="315"/>
      <c r="J43" s="315"/>
      <c r="K43" s="315"/>
      <c r="L43" s="315"/>
      <c r="M43" s="315"/>
      <c r="N43" s="317"/>
      <c r="O43" s="318"/>
      <c r="P43" s="318"/>
      <c r="Q43" s="318"/>
      <c r="R43" s="318"/>
      <c r="S43" s="318"/>
      <c r="T43" s="319"/>
      <c r="U43" s="315"/>
      <c r="V43" s="315"/>
      <c r="W43" s="315"/>
      <c r="X43" s="315"/>
      <c r="Y43" s="315"/>
      <c r="Z43" s="315"/>
      <c r="AA43" s="315"/>
      <c r="AB43" s="315"/>
      <c r="AC43" s="315"/>
      <c r="AD43" s="315"/>
      <c r="AE43" s="313"/>
      <c r="AF43" s="293"/>
      <c r="AG43" s="293"/>
      <c r="AH43" s="293"/>
      <c r="AI43" s="293"/>
      <c r="AJ43" s="293"/>
      <c r="AK43" s="293"/>
      <c r="AL43" s="293"/>
      <c r="AM43" s="293"/>
      <c r="AN43" s="129"/>
      <c r="AO43" s="130"/>
      <c r="AP43" s="131" t="str">
        <f t="shared" si="1"/>
        <v/>
      </c>
      <c r="AQ43" s="130"/>
      <c r="AR43" s="130"/>
      <c r="AS43" s="131" t="str">
        <f t="shared" si="2"/>
        <v/>
      </c>
      <c r="AT43" s="130"/>
      <c r="AU43" s="132"/>
      <c r="AV43" s="293"/>
      <c r="AW43" s="293"/>
      <c r="AX43" s="293"/>
      <c r="AY43" s="293"/>
      <c r="AZ43" s="293"/>
      <c r="BA43" s="293"/>
      <c r="BB43" s="129"/>
      <c r="BC43" s="130"/>
      <c r="BD43" s="131" t="str">
        <f t="shared" si="3"/>
        <v/>
      </c>
      <c r="BE43" s="130"/>
      <c r="BF43" s="130"/>
      <c r="BG43" s="131" t="str">
        <f t="shared" si="4"/>
        <v/>
      </c>
      <c r="BH43" s="130"/>
      <c r="BI43" s="132"/>
      <c r="BJ43" s="293"/>
      <c r="BK43" s="293"/>
      <c r="BL43" s="293"/>
      <c r="BM43" s="293"/>
      <c r="BN43" s="293"/>
      <c r="BO43" s="293"/>
      <c r="BP43" s="129"/>
      <c r="BQ43" s="130"/>
      <c r="BR43" s="131" t="str">
        <f t="shared" si="5"/>
        <v/>
      </c>
      <c r="BS43" s="130"/>
      <c r="BT43" s="130"/>
      <c r="BU43" s="131" t="str">
        <f t="shared" si="6"/>
        <v/>
      </c>
      <c r="BV43" s="130"/>
      <c r="BW43" s="132"/>
      <c r="BX43" s="320"/>
      <c r="BY43" s="318"/>
      <c r="BZ43" s="318"/>
      <c r="CA43" s="318"/>
      <c r="CB43" s="318"/>
      <c r="CC43" s="313"/>
      <c r="CE43" s="32">
        <f t="shared" si="11"/>
        <v>0</v>
      </c>
      <c r="CF43" s="32">
        <f t="shared" si="12"/>
        <v>0</v>
      </c>
      <c r="CK43" s="32">
        <f t="shared" si="13"/>
        <v>0</v>
      </c>
      <c r="CL43" s="38" t="str">
        <f t="shared" si="7"/>
        <v>種目</v>
      </c>
      <c r="CM43" s="38">
        <f t="shared" si="8"/>
        <v>0</v>
      </c>
      <c r="CN43" s="38">
        <f t="shared" si="9"/>
        <v>0</v>
      </c>
      <c r="CO43" s="38">
        <f t="shared" si="10"/>
        <v>0</v>
      </c>
      <c r="CQ43" s="37"/>
      <c r="CR43" s="81"/>
      <c r="CS43" s="78" t="s">
        <v>183</v>
      </c>
      <c r="CT43" s="78" t="s">
        <v>315</v>
      </c>
      <c r="CU43" s="78" t="s">
        <v>307</v>
      </c>
      <c r="CV43" s="78" t="s">
        <v>326</v>
      </c>
      <c r="CW43" s="37"/>
      <c r="CX43" s="37"/>
      <c r="CY43" s="79">
        <v>1998</v>
      </c>
      <c r="CZ43" s="81" t="s">
        <v>353</v>
      </c>
      <c r="DA43" s="39"/>
      <c r="DB43" s="84">
        <v>29</v>
      </c>
      <c r="DC43" s="84" t="str">
        <f>IF(ISERROR(VLOOKUP(DB43,①初期設定!$Z$55:$AD$201,5,FALSE)),"*",VLOOKUP(DB43,①初期設定!$Z$55:$AD$201,5,FALSE))</f>
        <v>*</v>
      </c>
      <c r="DD43" s="84" t="str">
        <f t="shared" si="15"/>
        <v>*</v>
      </c>
      <c r="DE43" s="84" t="str">
        <f>IF(ISERROR(VLOOKUP(DB43,①初期設定!$AL$55:$AV$201,5,FALSE)),"*",VLOOKUP(DB43,①初期設定!$AL$55:$AV$201,5,FALSE))</f>
        <v>*</v>
      </c>
      <c r="DF43" s="84" t="str">
        <f t="shared" si="15"/>
        <v>*</v>
      </c>
      <c r="DG43" s="84" t="str">
        <f>IF(ISERROR(VLOOKUP(DB43,①初期設定!$AA$55:$AD$201,4,FALSE)),"*",VLOOKUP(DB43,①初期設定!$AA$55:$AD$201,4,FALSE))</f>
        <v>*</v>
      </c>
      <c r="DH43" s="84" t="str">
        <f t="shared" ref="DH43" si="178">IF(ISERROR(RIGHT(DG43,LEN(DG43)-4)),"*",RIGHT(DG43,LEN(DG43)-4))</f>
        <v>*</v>
      </c>
      <c r="DI43" s="84" t="str">
        <f>IF(ISERROR(VLOOKUP(DB43,①初期設定!$AM$55:$AV$201,4,FALSE)),"*",VLOOKUP(DB43,①初期設定!$AM$55:$AV$201,4,FALSE))</f>
        <v>*</v>
      </c>
      <c r="DJ43" s="84" t="str">
        <f t="shared" ref="DJ43" si="179">IF(ISERROR(RIGHT(DI43,LEN(DI43)-4)),"*",RIGHT(DI43,LEN(DI43)-4))</f>
        <v>*</v>
      </c>
      <c r="DK43" s="84" t="str">
        <f>IF(ISERROR(VLOOKUP(DB43,①初期設定!$AB$55:$AD$201,3,FALSE)),"",VLOOKUP(DB43,①初期設定!$AB$55:$AD$201,3,FALSE))</f>
        <v/>
      </c>
      <c r="DL43" s="84" t="str">
        <f t="shared" ref="DL43" si="180">IF(ISERROR(RIGHT(DK43,LEN(DK43)-4)),"*",RIGHT(DK43,LEN(DK43)-4))</f>
        <v>*</v>
      </c>
      <c r="DM43" s="84" t="str">
        <f>IF(ISERROR(VLOOKUP(DB43,①初期設定!$AN$55:$AV$201,3,FALSE)),"*",VLOOKUP(DB43,①初期設定!$AN$55:$AV$201,3,FALSE))</f>
        <v>*</v>
      </c>
      <c r="DN43" s="84" t="str">
        <f t="shared" ref="DN43" si="181">IF(ISERROR(RIGHT(DM43,LEN(DM43)-4)),"*",RIGHT(DM43,LEN(DM43)-4))</f>
        <v>*</v>
      </c>
      <c r="DO43" s="84" t="str">
        <f>IF(ISERROR(VLOOKUP(DB43,①初期設定!$AC$55:$AD$201,2,FALSE)),"",VLOOKUP(DB43,①初期設定!$AC$55:$AD$201,2,FALSE))</f>
        <v/>
      </c>
      <c r="DP43" s="84" t="str">
        <f t="shared" ref="DP43" si="182">IF(ISERROR(RIGHT(DO43,LEN(DO43)-4)),"*",RIGHT(DO43,LEN(DO43)-4))</f>
        <v>*</v>
      </c>
      <c r="DQ43" s="84" t="str">
        <f>IF(ISERROR(VLOOKUP(DB43,①初期設定!$AO$55:$AV$201,2,FALSE)),"*",VLOOKUP(DB43,①初期設定!$AO$55:$AV$201,2,FALSE))</f>
        <v>*</v>
      </c>
      <c r="DR43" s="84" t="str">
        <f t="shared" ref="DR43" si="183">IF(ISERROR(RIGHT(DQ43,LEN(DQ43)-4)),"*",RIGHT(DQ43,LEN(DQ43)-4))</f>
        <v>*</v>
      </c>
      <c r="DS43" s="39"/>
      <c r="DT43" s="39"/>
      <c r="DU43" s="35"/>
      <c r="DV43" s="35"/>
      <c r="DW43" s="35"/>
      <c r="DX43" s="35"/>
    </row>
    <row r="44" spans="1:128" ht="12" customHeight="1">
      <c r="A44" s="292">
        <v>31</v>
      </c>
      <c r="B44" s="292"/>
      <c r="C44" s="293"/>
      <c r="D44" s="293"/>
      <c r="E44" s="293"/>
      <c r="F44" s="293"/>
      <c r="G44" s="320"/>
      <c r="H44" s="315"/>
      <c r="I44" s="315"/>
      <c r="J44" s="315"/>
      <c r="K44" s="315"/>
      <c r="L44" s="315"/>
      <c r="M44" s="315"/>
      <c r="N44" s="317"/>
      <c r="O44" s="318"/>
      <c r="P44" s="318"/>
      <c r="Q44" s="318"/>
      <c r="R44" s="318"/>
      <c r="S44" s="318"/>
      <c r="T44" s="319"/>
      <c r="U44" s="315"/>
      <c r="V44" s="315"/>
      <c r="W44" s="315"/>
      <c r="X44" s="315"/>
      <c r="Y44" s="315"/>
      <c r="Z44" s="315"/>
      <c r="AA44" s="315"/>
      <c r="AB44" s="315"/>
      <c r="AC44" s="315"/>
      <c r="AD44" s="315"/>
      <c r="AE44" s="313"/>
      <c r="AF44" s="293"/>
      <c r="AG44" s="293"/>
      <c r="AH44" s="293"/>
      <c r="AI44" s="293"/>
      <c r="AJ44" s="293"/>
      <c r="AK44" s="293"/>
      <c r="AL44" s="293"/>
      <c r="AM44" s="293"/>
      <c r="AN44" s="129"/>
      <c r="AO44" s="130"/>
      <c r="AP44" s="131" t="str">
        <f t="shared" si="1"/>
        <v/>
      </c>
      <c r="AQ44" s="130"/>
      <c r="AR44" s="130"/>
      <c r="AS44" s="131" t="str">
        <f t="shared" si="2"/>
        <v/>
      </c>
      <c r="AT44" s="130"/>
      <c r="AU44" s="132"/>
      <c r="AV44" s="293"/>
      <c r="AW44" s="293"/>
      <c r="AX44" s="293"/>
      <c r="AY44" s="293"/>
      <c r="AZ44" s="293"/>
      <c r="BA44" s="293"/>
      <c r="BB44" s="129"/>
      <c r="BC44" s="130"/>
      <c r="BD44" s="131" t="str">
        <f t="shared" si="3"/>
        <v/>
      </c>
      <c r="BE44" s="130"/>
      <c r="BF44" s="130"/>
      <c r="BG44" s="131" t="str">
        <f t="shared" si="4"/>
        <v/>
      </c>
      <c r="BH44" s="130"/>
      <c r="BI44" s="132"/>
      <c r="BJ44" s="293"/>
      <c r="BK44" s="293"/>
      <c r="BL44" s="293"/>
      <c r="BM44" s="293"/>
      <c r="BN44" s="293"/>
      <c r="BO44" s="293"/>
      <c r="BP44" s="129"/>
      <c r="BQ44" s="130"/>
      <c r="BR44" s="131" t="str">
        <f t="shared" si="5"/>
        <v/>
      </c>
      <c r="BS44" s="130"/>
      <c r="BT44" s="130"/>
      <c r="BU44" s="131" t="str">
        <f t="shared" si="6"/>
        <v/>
      </c>
      <c r="BV44" s="130"/>
      <c r="BW44" s="132"/>
      <c r="BX44" s="320"/>
      <c r="BY44" s="318"/>
      <c r="BZ44" s="318"/>
      <c r="CA44" s="318"/>
      <c r="CB44" s="318"/>
      <c r="CC44" s="313"/>
      <c r="CE44" s="32">
        <f t="shared" si="11"/>
        <v>0</v>
      </c>
      <c r="CF44" s="32">
        <f t="shared" si="12"/>
        <v>0</v>
      </c>
      <c r="CK44" s="32">
        <f t="shared" si="13"/>
        <v>0</v>
      </c>
      <c r="CL44" s="38" t="str">
        <f t="shared" si="7"/>
        <v>種目</v>
      </c>
      <c r="CM44" s="38">
        <f t="shared" si="8"/>
        <v>0</v>
      </c>
      <c r="CN44" s="38">
        <f t="shared" si="9"/>
        <v>0</v>
      </c>
      <c r="CO44" s="38">
        <f t="shared" si="10"/>
        <v>0</v>
      </c>
      <c r="CQ44" s="37"/>
      <c r="CR44" s="81"/>
      <c r="CS44" s="78" t="s">
        <v>155</v>
      </c>
      <c r="CT44" s="78" t="s">
        <v>33</v>
      </c>
      <c r="CU44" s="78" t="s">
        <v>308</v>
      </c>
      <c r="CV44" s="78" t="s">
        <v>300</v>
      </c>
      <c r="CW44" s="37"/>
      <c r="CX44" s="37"/>
      <c r="CY44" s="79">
        <v>1999</v>
      </c>
      <c r="CZ44" s="81" t="s">
        <v>354</v>
      </c>
      <c r="DA44" s="39"/>
      <c r="DB44" s="84">
        <v>30</v>
      </c>
      <c r="DC44" s="84" t="str">
        <f>IF(ISERROR(VLOOKUP(DB44,①初期設定!$Z$55:$AD$201,5,FALSE)),"*",VLOOKUP(DB44,①初期設定!$Z$55:$AD$201,5,FALSE))</f>
        <v>*</v>
      </c>
      <c r="DD44" s="84" t="str">
        <f t="shared" si="15"/>
        <v>*</v>
      </c>
      <c r="DE44" s="84" t="str">
        <f>IF(ISERROR(VLOOKUP(DB44,①初期設定!$AL$55:$AV$201,5,FALSE)),"*",VLOOKUP(DB44,①初期設定!$AL$55:$AV$201,5,FALSE))</f>
        <v>*</v>
      </c>
      <c r="DF44" s="84" t="str">
        <f t="shared" si="15"/>
        <v>*</v>
      </c>
      <c r="DG44" s="84" t="str">
        <f>IF(ISERROR(VLOOKUP(DB44,①初期設定!$AA$55:$AD$201,4,FALSE)),"*",VLOOKUP(DB44,①初期設定!$AA$55:$AD$201,4,FALSE))</f>
        <v>*</v>
      </c>
      <c r="DH44" s="84" t="str">
        <f t="shared" ref="DH44" si="184">IF(ISERROR(RIGHT(DG44,LEN(DG44)-4)),"*",RIGHT(DG44,LEN(DG44)-4))</f>
        <v>*</v>
      </c>
      <c r="DI44" s="84" t="str">
        <f>IF(ISERROR(VLOOKUP(DB44,①初期設定!$AM$55:$AV$201,4,FALSE)),"*",VLOOKUP(DB44,①初期設定!$AM$55:$AV$201,4,FALSE))</f>
        <v>*</v>
      </c>
      <c r="DJ44" s="84" t="str">
        <f t="shared" ref="DJ44" si="185">IF(ISERROR(RIGHT(DI44,LEN(DI44)-4)),"*",RIGHT(DI44,LEN(DI44)-4))</f>
        <v>*</v>
      </c>
      <c r="DK44" s="84" t="str">
        <f>IF(ISERROR(VLOOKUP(DB44,①初期設定!$AB$55:$AD$201,3,FALSE)),"",VLOOKUP(DB44,①初期設定!$AB$55:$AD$201,3,FALSE))</f>
        <v/>
      </c>
      <c r="DL44" s="84" t="str">
        <f t="shared" ref="DL44" si="186">IF(ISERROR(RIGHT(DK44,LEN(DK44)-4)),"*",RIGHT(DK44,LEN(DK44)-4))</f>
        <v>*</v>
      </c>
      <c r="DM44" s="84" t="str">
        <f>IF(ISERROR(VLOOKUP(DB44,①初期設定!$AN$55:$AV$201,3,FALSE)),"*",VLOOKUP(DB44,①初期設定!$AN$55:$AV$201,3,FALSE))</f>
        <v>*</v>
      </c>
      <c r="DN44" s="84" t="str">
        <f t="shared" ref="DN44" si="187">IF(ISERROR(RIGHT(DM44,LEN(DM44)-4)),"*",RIGHT(DM44,LEN(DM44)-4))</f>
        <v>*</v>
      </c>
      <c r="DO44" s="84" t="str">
        <f>IF(ISERROR(VLOOKUP(DB44,①初期設定!$AC$55:$AD$201,2,FALSE)),"",VLOOKUP(DB44,①初期設定!$AC$55:$AD$201,2,FALSE))</f>
        <v/>
      </c>
      <c r="DP44" s="84" t="str">
        <f t="shared" ref="DP44" si="188">IF(ISERROR(RIGHT(DO44,LEN(DO44)-4)),"*",RIGHT(DO44,LEN(DO44)-4))</f>
        <v>*</v>
      </c>
      <c r="DQ44" s="84" t="str">
        <f>IF(ISERROR(VLOOKUP(DB44,①初期設定!$AO$55:$AV$201,2,FALSE)),"*",VLOOKUP(DB44,①初期設定!$AO$55:$AV$201,2,FALSE))</f>
        <v>*</v>
      </c>
      <c r="DR44" s="84" t="str">
        <f t="shared" ref="DR44" si="189">IF(ISERROR(RIGHT(DQ44,LEN(DQ44)-4)),"*",RIGHT(DQ44,LEN(DQ44)-4))</f>
        <v>*</v>
      </c>
      <c r="DS44" s="39"/>
      <c r="DT44" s="39"/>
      <c r="DU44" s="35"/>
      <c r="DV44" s="35"/>
      <c r="DW44" s="35"/>
      <c r="DX44" s="35"/>
    </row>
    <row r="45" spans="1:128" ht="12" customHeight="1">
      <c r="A45" s="292">
        <v>32</v>
      </c>
      <c r="B45" s="292"/>
      <c r="C45" s="293"/>
      <c r="D45" s="293"/>
      <c r="E45" s="293"/>
      <c r="F45" s="293"/>
      <c r="G45" s="320"/>
      <c r="H45" s="315"/>
      <c r="I45" s="315"/>
      <c r="J45" s="315"/>
      <c r="K45" s="315"/>
      <c r="L45" s="315"/>
      <c r="M45" s="315"/>
      <c r="N45" s="317"/>
      <c r="O45" s="318"/>
      <c r="P45" s="318"/>
      <c r="Q45" s="318"/>
      <c r="R45" s="318"/>
      <c r="S45" s="318"/>
      <c r="T45" s="319"/>
      <c r="U45" s="315"/>
      <c r="V45" s="315"/>
      <c r="W45" s="315"/>
      <c r="X45" s="315"/>
      <c r="Y45" s="315"/>
      <c r="Z45" s="315"/>
      <c r="AA45" s="315"/>
      <c r="AB45" s="315"/>
      <c r="AC45" s="315"/>
      <c r="AD45" s="315"/>
      <c r="AE45" s="313"/>
      <c r="AF45" s="293"/>
      <c r="AG45" s="293"/>
      <c r="AH45" s="293"/>
      <c r="AI45" s="293"/>
      <c r="AJ45" s="293"/>
      <c r="AK45" s="293"/>
      <c r="AL45" s="293"/>
      <c r="AM45" s="293"/>
      <c r="AN45" s="129"/>
      <c r="AO45" s="130"/>
      <c r="AP45" s="131" t="str">
        <f t="shared" si="1"/>
        <v/>
      </c>
      <c r="AQ45" s="130"/>
      <c r="AR45" s="130"/>
      <c r="AS45" s="131" t="str">
        <f t="shared" si="2"/>
        <v/>
      </c>
      <c r="AT45" s="130"/>
      <c r="AU45" s="132"/>
      <c r="AV45" s="293"/>
      <c r="AW45" s="293"/>
      <c r="AX45" s="293"/>
      <c r="AY45" s="293"/>
      <c r="AZ45" s="293"/>
      <c r="BA45" s="293"/>
      <c r="BB45" s="129"/>
      <c r="BC45" s="130"/>
      <c r="BD45" s="131" t="str">
        <f t="shared" si="3"/>
        <v/>
      </c>
      <c r="BE45" s="130"/>
      <c r="BF45" s="130"/>
      <c r="BG45" s="131" t="str">
        <f t="shared" si="4"/>
        <v/>
      </c>
      <c r="BH45" s="130"/>
      <c r="BI45" s="132"/>
      <c r="BJ45" s="293"/>
      <c r="BK45" s="293"/>
      <c r="BL45" s="293"/>
      <c r="BM45" s="293"/>
      <c r="BN45" s="293"/>
      <c r="BO45" s="293"/>
      <c r="BP45" s="129"/>
      <c r="BQ45" s="130"/>
      <c r="BR45" s="131" t="str">
        <f t="shared" si="5"/>
        <v/>
      </c>
      <c r="BS45" s="130"/>
      <c r="BT45" s="130"/>
      <c r="BU45" s="131" t="str">
        <f t="shared" si="6"/>
        <v/>
      </c>
      <c r="BV45" s="130"/>
      <c r="BW45" s="132"/>
      <c r="BX45" s="320"/>
      <c r="BY45" s="318"/>
      <c r="BZ45" s="318"/>
      <c r="CA45" s="318"/>
      <c r="CB45" s="318"/>
      <c r="CC45" s="313"/>
      <c r="CE45" s="32">
        <f t="shared" si="11"/>
        <v>0</v>
      </c>
      <c r="CF45" s="32">
        <f t="shared" si="12"/>
        <v>0</v>
      </c>
      <c r="CK45" s="32">
        <f t="shared" si="13"/>
        <v>0</v>
      </c>
      <c r="CL45" s="38" t="str">
        <f t="shared" si="7"/>
        <v>種目</v>
      </c>
      <c r="CM45" s="38">
        <f t="shared" si="8"/>
        <v>0</v>
      </c>
      <c r="CN45" s="38">
        <f t="shared" si="9"/>
        <v>0</v>
      </c>
      <c r="CO45" s="38">
        <f t="shared" si="10"/>
        <v>0</v>
      </c>
      <c r="CQ45" s="37"/>
      <c r="CR45" s="81"/>
      <c r="CS45" s="78" t="s">
        <v>178</v>
      </c>
      <c r="CT45" s="78" t="s">
        <v>34</v>
      </c>
      <c r="CU45" s="78" t="s">
        <v>287</v>
      </c>
      <c r="CV45" s="78" t="s">
        <v>327</v>
      </c>
      <c r="CW45" s="37"/>
      <c r="CX45" s="37"/>
      <c r="CY45" s="79">
        <v>2000</v>
      </c>
      <c r="CZ45" s="81" t="s">
        <v>355</v>
      </c>
      <c r="DA45" s="39"/>
      <c r="DB45" s="84">
        <v>31</v>
      </c>
      <c r="DC45" s="84" t="str">
        <f>IF(ISERROR(VLOOKUP(DB45,①初期設定!$Z$55:$AD$201,5,FALSE)),"*",VLOOKUP(DB45,①初期設定!$Z$55:$AD$201,5,FALSE))</f>
        <v>*</v>
      </c>
      <c r="DD45" s="84" t="str">
        <f t="shared" si="15"/>
        <v>*</v>
      </c>
      <c r="DE45" s="84" t="str">
        <f>IF(ISERROR(VLOOKUP(DB45,①初期設定!$AL$55:$AV$201,5,FALSE)),"*",VLOOKUP(DB45,①初期設定!$AL$55:$AV$201,5,FALSE))</f>
        <v>*</v>
      </c>
      <c r="DF45" s="84" t="str">
        <f t="shared" si="15"/>
        <v>*</v>
      </c>
      <c r="DG45" s="84" t="str">
        <f>IF(ISERROR(VLOOKUP(DB45,①初期設定!$AA$55:$AD$201,4,FALSE)),"*",VLOOKUP(DB45,①初期設定!$AA$55:$AD$201,4,FALSE))</f>
        <v>*</v>
      </c>
      <c r="DH45" s="84" t="str">
        <f t="shared" ref="DH45" si="190">IF(ISERROR(RIGHT(DG45,LEN(DG45)-4)),"*",RIGHT(DG45,LEN(DG45)-4))</f>
        <v>*</v>
      </c>
      <c r="DI45" s="84" t="str">
        <f>IF(ISERROR(VLOOKUP(DB45,①初期設定!$AM$55:$AV$201,4,FALSE)),"*",VLOOKUP(DB45,①初期設定!$AM$55:$AV$201,4,FALSE))</f>
        <v>*</v>
      </c>
      <c r="DJ45" s="84" t="str">
        <f t="shared" ref="DJ45" si="191">IF(ISERROR(RIGHT(DI45,LEN(DI45)-4)),"*",RIGHT(DI45,LEN(DI45)-4))</f>
        <v>*</v>
      </c>
      <c r="DK45" s="84" t="str">
        <f>IF(ISERROR(VLOOKUP(DB45,①初期設定!$AB$55:$AD$201,3,FALSE)),"",VLOOKUP(DB45,①初期設定!$AB$55:$AD$201,3,FALSE))</f>
        <v/>
      </c>
      <c r="DL45" s="84" t="str">
        <f t="shared" ref="DL45" si="192">IF(ISERROR(RIGHT(DK45,LEN(DK45)-4)),"*",RIGHT(DK45,LEN(DK45)-4))</f>
        <v>*</v>
      </c>
      <c r="DM45" s="84" t="str">
        <f>IF(ISERROR(VLOOKUP(DB45,①初期設定!$AN$55:$AV$201,3,FALSE)),"*",VLOOKUP(DB45,①初期設定!$AN$55:$AV$201,3,FALSE))</f>
        <v>*</v>
      </c>
      <c r="DN45" s="84" t="str">
        <f t="shared" ref="DN45" si="193">IF(ISERROR(RIGHT(DM45,LEN(DM45)-4)),"*",RIGHT(DM45,LEN(DM45)-4))</f>
        <v>*</v>
      </c>
      <c r="DO45" s="84" t="str">
        <f>IF(ISERROR(VLOOKUP(DB45,①初期設定!$AC$55:$AD$201,2,FALSE)),"",VLOOKUP(DB45,①初期設定!$AC$55:$AD$201,2,FALSE))</f>
        <v/>
      </c>
      <c r="DP45" s="84" t="str">
        <f t="shared" ref="DP45" si="194">IF(ISERROR(RIGHT(DO45,LEN(DO45)-4)),"*",RIGHT(DO45,LEN(DO45)-4))</f>
        <v>*</v>
      </c>
      <c r="DQ45" s="84" t="str">
        <f>IF(ISERROR(VLOOKUP(DB45,①初期設定!$AO$55:$AV$201,2,FALSE)),"*",VLOOKUP(DB45,①初期設定!$AO$55:$AV$201,2,FALSE))</f>
        <v>*</v>
      </c>
      <c r="DR45" s="84" t="str">
        <f t="shared" ref="DR45" si="195">IF(ISERROR(RIGHT(DQ45,LEN(DQ45)-4)),"*",RIGHT(DQ45,LEN(DQ45)-4))</f>
        <v>*</v>
      </c>
      <c r="DS45" s="39"/>
      <c r="DT45" s="39"/>
      <c r="DU45" s="35"/>
      <c r="DV45" s="35"/>
      <c r="DW45" s="35"/>
      <c r="DX45" s="35"/>
    </row>
    <row r="46" spans="1:128" ht="12" customHeight="1">
      <c r="A46" s="292">
        <v>33</v>
      </c>
      <c r="B46" s="292"/>
      <c r="C46" s="293"/>
      <c r="D46" s="293"/>
      <c r="E46" s="293"/>
      <c r="F46" s="293"/>
      <c r="G46" s="320"/>
      <c r="H46" s="315"/>
      <c r="I46" s="315"/>
      <c r="J46" s="315"/>
      <c r="K46" s="315"/>
      <c r="L46" s="315"/>
      <c r="M46" s="315"/>
      <c r="N46" s="317"/>
      <c r="O46" s="318"/>
      <c r="P46" s="318"/>
      <c r="Q46" s="318"/>
      <c r="R46" s="318"/>
      <c r="S46" s="318"/>
      <c r="T46" s="319"/>
      <c r="U46" s="315"/>
      <c r="V46" s="315"/>
      <c r="W46" s="315"/>
      <c r="X46" s="315"/>
      <c r="Y46" s="315"/>
      <c r="Z46" s="315"/>
      <c r="AA46" s="315"/>
      <c r="AB46" s="315"/>
      <c r="AC46" s="315"/>
      <c r="AD46" s="315"/>
      <c r="AE46" s="313"/>
      <c r="AF46" s="293"/>
      <c r="AG46" s="293"/>
      <c r="AH46" s="293"/>
      <c r="AI46" s="293"/>
      <c r="AJ46" s="293"/>
      <c r="AK46" s="293"/>
      <c r="AL46" s="293"/>
      <c r="AM46" s="293"/>
      <c r="AN46" s="129"/>
      <c r="AO46" s="130"/>
      <c r="AP46" s="131" t="str">
        <f t="shared" si="1"/>
        <v/>
      </c>
      <c r="AQ46" s="130"/>
      <c r="AR46" s="130"/>
      <c r="AS46" s="131" t="str">
        <f t="shared" si="2"/>
        <v/>
      </c>
      <c r="AT46" s="130"/>
      <c r="AU46" s="132"/>
      <c r="AV46" s="293"/>
      <c r="AW46" s="293"/>
      <c r="AX46" s="293"/>
      <c r="AY46" s="293"/>
      <c r="AZ46" s="293"/>
      <c r="BA46" s="293"/>
      <c r="BB46" s="129"/>
      <c r="BC46" s="130"/>
      <c r="BD46" s="131" t="str">
        <f t="shared" si="3"/>
        <v/>
      </c>
      <c r="BE46" s="130"/>
      <c r="BF46" s="130"/>
      <c r="BG46" s="131" t="str">
        <f t="shared" si="4"/>
        <v/>
      </c>
      <c r="BH46" s="130"/>
      <c r="BI46" s="132"/>
      <c r="BJ46" s="293"/>
      <c r="BK46" s="293"/>
      <c r="BL46" s="293"/>
      <c r="BM46" s="293"/>
      <c r="BN46" s="293"/>
      <c r="BO46" s="293"/>
      <c r="BP46" s="129"/>
      <c r="BQ46" s="130"/>
      <c r="BR46" s="131" t="str">
        <f t="shared" si="5"/>
        <v/>
      </c>
      <c r="BS46" s="130"/>
      <c r="BT46" s="130"/>
      <c r="BU46" s="131" t="str">
        <f t="shared" si="6"/>
        <v/>
      </c>
      <c r="BV46" s="130"/>
      <c r="BW46" s="132"/>
      <c r="BX46" s="320"/>
      <c r="BY46" s="318"/>
      <c r="BZ46" s="318"/>
      <c r="CA46" s="318"/>
      <c r="CB46" s="318"/>
      <c r="CC46" s="313"/>
      <c r="CE46" s="32">
        <f t="shared" si="11"/>
        <v>0</v>
      </c>
      <c r="CF46" s="32">
        <f t="shared" si="12"/>
        <v>0</v>
      </c>
      <c r="CK46" s="32">
        <f t="shared" si="13"/>
        <v>0</v>
      </c>
      <c r="CL46" s="38" t="str">
        <f t="shared" si="7"/>
        <v>種目</v>
      </c>
      <c r="CM46" s="38">
        <f t="shared" si="8"/>
        <v>0</v>
      </c>
      <c r="CN46" s="38">
        <f t="shared" si="9"/>
        <v>0</v>
      </c>
      <c r="CO46" s="38">
        <f t="shared" si="10"/>
        <v>0</v>
      </c>
      <c r="CQ46" s="37"/>
      <c r="CR46" s="81"/>
      <c r="CS46" s="78" t="s">
        <v>179</v>
      </c>
      <c r="CT46" s="78" t="s">
        <v>35</v>
      </c>
      <c r="CU46" s="78" t="s">
        <v>239</v>
      </c>
      <c r="CV46" s="78" t="s">
        <v>328</v>
      </c>
      <c r="CW46" s="37"/>
      <c r="CX46" s="37"/>
      <c r="CY46" s="79">
        <v>2001</v>
      </c>
      <c r="CZ46" s="81" t="s">
        <v>337</v>
      </c>
      <c r="DA46" s="39"/>
      <c r="DB46" s="84">
        <v>32</v>
      </c>
      <c r="DC46" s="84" t="str">
        <f>IF(ISERROR(VLOOKUP(DB46,①初期設定!$Z$55:$AD$201,5,FALSE)),"*",VLOOKUP(DB46,①初期設定!$Z$55:$AD$201,5,FALSE))</f>
        <v>*</v>
      </c>
      <c r="DD46" s="84" t="str">
        <f t="shared" si="15"/>
        <v>*</v>
      </c>
      <c r="DE46" s="84" t="str">
        <f>IF(ISERROR(VLOOKUP(DB46,①初期設定!$AL$55:$AV$201,5,FALSE)),"*",VLOOKUP(DB46,①初期設定!$AL$55:$AV$201,5,FALSE))</f>
        <v>*</v>
      </c>
      <c r="DF46" s="84" t="str">
        <f t="shared" si="15"/>
        <v>*</v>
      </c>
      <c r="DG46" s="84" t="str">
        <f>IF(ISERROR(VLOOKUP(DB46,①初期設定!$AA$55:$AD$201,4,FALSE)),"*",VLOOKUP(DB46,①初期設定!$AA$55:$AD$201,4,FALSE))</f>
        <v>*</v>
      </c>
      <c r="DH46" s="84" t="str">
        <f t="shared" ref="DH46" si="196">IF(ISERROR(RIGHT(DG46,LEN(DG46)-4)),"*",RIGHT(DG46,LEN(DG46)-4))</f>
        <v>*</v>
      </c>
      <c r="DI46" s="84" t="str">
        <f>IF(ISERROR(VLOOKUP(DB46,①初期設定!$AM$55:$AV$201,4,FALSE)),"*",VLOOKUP(DB46,①初期設定!$AM$55:$AV$201,4,FALSE))</f>
        <v>*</v>
      </c>
      <c r="DJ46" s="84" t="str">
        <f t="shared" ref="DJ46" si="197">IF(ISERROR(RIGHT(DI46,LEN(DI46)-4)),"*",RIGHT(DI46,LEN(DI46)-4))</f>
        <v>*</v>
      </c>
      <c r="DK46" s="84" t="str">
        <f>IF(ISERROR(VLOOKUP(DB46,①初期設定!$AB$55:$AD$201,3,FALSE)),"",VLOOKUP(DB46,①初期設定!$AB$55:$AD$201,3,FALSE))</f>
        <v/>
      </c>
      <c r="DL46" s="84" t="str">
        <f t="shared" ref="DL46" si="198">IF(ISERROR(RIGHT(DK46,LEN(DK46)-4)),"*",RIGHT(DK46,LEN(DK46)-4))</f>
        <v>*</v>
      </c>
      <c r="DM46" s="84" t="str">
        <f>IF(ISERROR(VLOOKUP(DB46,①初期設定!$AN$55:$AV$201,3,FALSE)),"*",VLOOKUP(DB46,①初期設定!$AN$55:$AV$201,3,FALSE))</f>
        <v>*</v>
      </c>
      <c r="DN46" s="84" t="str">
        <f t="shared" ref="DN46" si="199">IF(ISERROR(RIGHT(DM46,LEN(DM46)-4)),"*",RIGHT(DM46,LEN(DM46)-4))</f>
        <v>*</v>
      </c>
      <c r="DO46" s="84" t="str">
        <f>IF(ISERROR(VLOOKUP(DB46,①初期設定!$AC$55:$AD$201,2,FALSE)),"",VLOOKUP(DB46,①初期設定!$AC$55:$AD$201,2,FALSE))</f>
        <v/>
      </c>
      <c r="DP46" s="84" t="str">
        <f t="shared" ref="DP46" si="200">IF(ISERROR(RIGHT(DO46,LEN(DO46)-4)),"*",RIGHT(DO46,LEN(DO46)-4))</f>
        <v>*</v>
      </c>
      <c r="DQ46" s="84" t="str">
        <f>IF(ISERROR(VLOOKUP(DB46,①初期設定!$AO$55:$AV$201,2,FALSE)),"*",VLOOKUP(DB46,①初期設定!$AO$55:$AV$201,2,FALSE))</f>
        <v>*</v>
      </c>
      <c r="DR46" s="84" t="str">
        <f t="shared" ref="DR46" si="201">IF(ISERROR(RIGHT(DQ46,LEN(DQ46)-4)),"*",RIGHT(DQ46,LEN(DQ46)-4))</f>
        <v>*</v>
      </c>
      <c r="DS46" s="39"/>
      <c r="DT46" s="39"/>
      <c r="DU46" s="35"/>
      <c r="DV46" s="35"/>
      <c r="DW46" s="35"/>
      <c r="DX46" s="35"/>
    </row>
    <row r="47" spans="1:128" ht="12" customHeight="1">
      <c r="A47" s="292">
        <v>34</v>
      </c>
      <c r="B47" s="292"/>
      <c r="C47" s="293"/>
      <c r="D47" s="293"/>
      <c r="E47" s="293"/>
      <c r="F47" s="293"/>
      <c r="G47" s="320"/>
      <c r="H47" s="315"/>
      <c r="I47" s="315"/>
      <c r="J47" s="315"/>
      <c r="K47" s="315"/>
      <c r="L47" s="315"/>
      <c r="M47" s="315"/>
      <c r="N47" s="317"/>
      <c r="O47" s="318"/>
      <c r="P47" s="318"/>
      <c r="Q47" s="318"/>
      <c r="R47" s="318"/>
      <c r="S47" s="318"/>
      <c r="T47" s="319"/>
      <c r="U47" s="315"/>
      <c r="V47" s="315"/>
      <c r="W47" s="315"/>
      <c r="X47" s="315"/>
      <c r="Y47" s="315"/>
      <c r="Z47" s="315"/>
      <c r="AA47" s="315"/>
      <c r="AB47" s="315"/>
      <c r="AC47" s="315"/>
      <c r="AD47" s="315"/>
      <c r="AE47" s="313"/>
      <c r="AF47" s="293"/>
      <c r="AG47" s="293"/>
      <c r="AH47" s="293"/>
      <c r="AI47" s="293"/>
      <c r="AJ47" s="293"/>
      <c r="AK47" s="293"/>
      <c r="AL47" s="293"/>
      <c r="AM47" s="293"/>
      <c r="AN47" s="129"/>
      <c r="AO47" s="130"/>
      <c r="AP47" s="131" t="str">
        <f t="shared" si="1"/>
        <v/>
      </c>
      <c r="AQ47" s="130"/>
      <c r="AR47" s="130"/>
      <c r="AS47" s="131" t="str">
        <f t="shared" si="2"/>
        <v/>
      </c>
      <c r="AT47" s="130"/>
      <c r="AU47" s="132"/>
      <c r="AV47" s="293"/>
      <c r="AW47" s="293"/>
      <c r="AX47" s="293"/>
      <c r="AY47" s="293"/>
      <c r="AZ47" s="293"/>
      <c r="BA47" s="293"/>
      <c r="BB47" s="129"/>
      <c r="BC47" s="130"/>
      <c r="BD47" s="131" t="str">
        <f t="shared" si="3"/>
        <v/>
      </c>
      <c r="BE47" s="130"/>
      <c r="BF47" s="130"/>
      <c r="BG47" s="131" t="str">
        <f t="shared" si="4"/>
        <v/>
      </c>
      <c r="BH47" s="130"/>
      <c r="BI47" s="132"/>
      <c r="BJ47" s="293"/>
      <c r="BK47" s="293"/>
      <c r="BL47" s="293"/>
      <c r="BM47" s="293"/>
      <c r="BN47" s="293"/>
      <c r="BO47" s="293"/>
      <c r="BP47" s="129"/>
      <c r="BQ47" s="130"/>
      <c r="BR47" s="131" t="str">
        <f t="shared" si="5"/>
        <v/>
      </c>
      <c r="BS47" s="130"/>
      <c r="BT47" s="130"/>
      <c r="BU47" s="131" t="str">
        <f t="shared" si="6"/>
        <v/>
      </c>
      <c r="BV47" s="130"/>
      <c r="BW47" s="132"/>
      <c r="BX47" s="320"/>
      <c r="BY47" s="318"/>
      <c r="BZ47" s="318"/>
      <c r="CA47" s="318"/>
      <c r="CB47" s="318"/>
      <c r="CC47" s="313"/>
      <c r="CE47" s="32">
        <f t="shared" si="11"/>
        <v>0</v>
      </c>
      <c r="CF47" s="32">
        <f t="shared" si="12"/>
        <v>0</v>
      </c>
      <c r="CK47" s="32">
        <f t="shared" si="13"/>
        <v>0</v>
      </c>
      <c r="CL47" s="38" t="str">
        <f t="shared" si="7"/>
        <v>種目</v>
      </c>
      <c r="CM47" s="38">
        <f t="shared" si="8"/>
        <v>0</v>
      </c>
      <c r="CN47" s="38">
        <f t="shared" si="9"/>
        <v>0</v>
      </c>
      <c r="CO47" s="38">
        <f t="shared" si="10"/>
        <v>0</v>
      </c>
      <c r="CQ47" s="37"/>
      <c r="CR47" s="81"/>
      <c r="CS47" s="78" t="s">
        <v>180</v>
      </c>
      <c r="CT47" s="78" t="s">
        <v>103</v>
      </c>
      <c r="CU47" s="78" t="s">
        <v>309</v>
      </c>
      <c r="CV47" s="78" t="s">
        <v>297</v>
      </c>
      <c r="CW47" s="37"/>
      <c r="CX47" s="37"/>
      <c r="CY47" s="79">
        <v>2002</v>
      </c>
      <c r="CZ47" s="81" t="s">
        <v>356</v>
      </c>
      <c r="DA47" s="39"/>
      <c r="DB47" s="84">
        <v>33</v>
      </c>
      <c r="DC47" s="84" t="str">
        <f>IF(ISERROR(VLOOKUP(DB47,①初期設定!$Z$55:$AD$201,5,FALSE)),"*",VLOOKUP(DB47,①初期設定!$Z$55:$AD$201,5,FALSE))</f>
        <v>*</v>
      </c>
      <c r="DD47" s="84" t="str">
        <f t="shared" si="15"/>
        <v>*</v>
      </c>
      <c r="DE47" s="84" t="str">
        <f>IF(ISERROR(VLOOKUP(DB47,①初期設定!$AL$55:$AV$201,5,FALSE)),"*",VLOOKUP(DB47,①初期設定!$AL$55:$AV$201,5,FALSE))</f>
        <v>*</v>
      </c>
      <c r="DF47" s="84" t="str">
        <f t="shared" si="15"/>
        <v>*</v>
      </c>
      <c r="DG47" s="84" t="str">
        <f>IF(ISERROR(VLOOKUP(DB47,①初期設定!$AA$55:$AD$201,4,FALSE)),"*",VLOOKUP(DB47,①初期設定!$AA$55:$AD$201,4,FALSE))</f>
        <v>*</v>
      </c>
      <c r="DH47" s="84" t="str">
        <f t="shared" ref="DH47" si="202">IF(ISERROR(RIGHT(DG47,LEN(DG47)-4)),"*",RIGHT(DG47,LEN(DG47)-4))</f>
        <v>*</v>
      </c>
      <c r="DI47" s="84" t="str">
        <f>IF(ISERROR(VLOOKUP(DB47,①初期設定!$AM$55:$AV$201,4,FALSE)),"*",VLOOKUP(DB47,①初期設定!$AM$55:$AV$201,4,FALSE))</f>
        <v>*</v>
      </c>
      <c r="DJ47" s="84" t="str">
        <f t="shared" ref="DJ47" si="203">IF(ISERROR(RIGHT(DI47,LEN(DI47)-4)),"*",RIGHT(DI47,LEN(DI47)-4))</f>
        <v>*</v>
      </c>
      <c r="DK47" s="84" t="str">
        <f>IF(ISERROR(VLOOKUP(DB47,①初期設定!$AB$55:$AD$201,3,FALSE)),"",VLOOKUP(DB47,①初期設定!$AB$55:$AD$201,3,FALSE))</f>
        <v/>
      </c>
      <c r="DL47" s="84" t="str">
        <f t="shared" ref="DL47" si="204">IF(ISERROR(RIGHT(DK47,LEN(DK47)-4)),"*",RIGHT(DK47,LEN(DK47)-4))</f>
        <v>*</v>
      </c>
      <c r="DM47" s="84" t="str">
        <f>IF(ISERROR(VLOOKUP(DB47,①初期設定!$AN$55:$AV$201,3,FALSE)),"*",VLOOKUP(DB47,①初期設定!$AN$55:$AV$201,3,FALSE))</f>
        <v>*</v>
      </c>
      <c r="DN47" s="84" t="str">
        <f t="shared" ref="DN47" si="205">IF(ISERROR(RIGHT(DM47,LEN(DM47)-4)),"*",RIGHT(DM47,LEN(DM47)-4))</f>
        <v>*</v>
      </c>
      <c r="DO47" s="84" t="str">
        <f>IF(ISERROR(VLOOKUP(DB47,①初期設定!$AC$55:$AD$201,2,FALSE)),"",VLOOKUP(DB47,①初期設定!$AC$55:$AD$201,2,FALSE))</f>
        <v/>
      </c>
      <c r="DP47" s="84" t="str">
        <f t="shared" ref="DP47" si="206">IF(ISERROR(RIGHT(DO47,LEN(DO47)-4)),"*",RIGHT(DO47,LEN(DO47)-4))</f>
        <v>*</v>
      </c>
      <c r="DQ47" s="84" t="str">
        <f>IF(ISERROR(VLOOKUP(DB47,①初期設定!$AO$55:$AV$201,2,FALSE)),"*",VLOOKUP(DB47,①初期設定!$AO$55:$AV$201,2,FALSE))</f>
        <v>*</v>
      </c>
      <c r="DR47" s="84" t="str">
        <f t="shared" ref="DR47" si="207">IF(ISERROR(RIGHT(DQ47,LEN(DQ47)-4)),"*",RIGHT(DQ47,LEN(DQ47)-4))</f>
        <v>*</v>
      </c>
      <c r="DS47" s="39"/>
      <c r="DT47" s="39"/>
      <c r="DU47" s="35"/>
      <c r="DV47" s="35"/>
      <c r="DW47" s="35"/>
      <c r="DX47" s="35"/>
    </row>
    <row r="48" spans="1:128" ht="12" customHeight="1">
      <c r="A48" s="292">
        <v>35</v>
      </c>
      <c r="B48" s="292"/>
      <c r="C48" s="293"/>
      <c r="D48" s="293"/>
      <c r="E48" s="293"/>
      <c r="F48" s="293"/>
      <c r="G48" s="320"/>
      <c r="H48" s="315"/>
      <c r="I48" s="315"/>
      <c r="J48" s="315"/>
      <c r="K48" s="315"/>
      <c r="L48" s="315"/>
      <c r="M48" s="315"/>
      <c r="N48" s="317"/>
      <c r="O48" s="318"/>
      <c r="P48" s="318"/>
      <c r="Q48" s="318"/>
      <c r="R48" s="318"/>
      <c r="S48" s="318"/>
      <c r="T48" s="319"/>
      <c r="U48" s="315"/>
      <c r="V48" s="315"/>
      <c r="W48" s="315"/>
      <c r="X48" s="315"/>
      <c r="Y48" s="315"/>
      <c r="Z48" s="315"/>
      <c r="AA48" s="315"/>
      <c r="AB48" s="315"/>
      <c r="AC48" s="315"/>
      <c r="AD48" s="315"/>
      <c r="AE48" s="313"/>
      <c r="AF48" s="293"/>
      <c r="AG48" s="293"/>
      <c r="AH48" s="293"/>
      <c r="AI48" s="293"/>
      <c r="AJ48" s="293"/>
      <c r="AK48" s="293"/>
      <c r="AL48" s="293"/>
      <c r="AM48" s="293"/>
      <c r="AN48" s="129"/>
      <c r="AO48" s="130"/>
      <c r="AP48" s="131" t="str">
        <f t="shared" si="1"/>
        <v/>
      </c>
      <c r="AQ48" s="130"/>
      <c r="AR48" s="130"/>
      <c r="AS48" s="131" t="str">
        <f t="shared" si="2"/>
        <v/>
      </c>
      <c r="AT48" s="130"/>
      <c r="AU48" s="132"/>
      <c r="AV48" s="293"/>
      <c r="AW48" s="293"/>
      <c r="AX48" s="293"/>
      <c r="AY48" s="293"/>
      <c r="AZ48" s="293"/>
      <c r="BA48" s="293"/>
      <c r="BB48" s="129"/>
      <c r="BC48" s="130"/>
      <c r="BD48" s="131" t="str">
        <f t="shared" si="3"/>
        <v/>
      </c>
      <c r="BE48" s="130"/>
      <c r="BF48" s="130"/>
      <c r="BG48" s="131" t="str">
        <f t="shared" si="4"/>
        <v/>
      </c>
      <c r="BH48" s="130"/>
      <c r="BI48" s="132"/>
      <c r="BJ48" s="293"/>
      <c r="BK48" s="293"/>
      <c r="BL48" s="293"/>
      <c r="BM48" s="293"/>
      <c r="BN48" s="293"/>
      <c r="BO48" s="293"/>
      <c r="BP48" s="129"/>
      <c r="BQ48" s="130"/>
      <c r="BR48" s="131" t="str">
        <f t="shared" si="5"/>
        <v/>
      </c>
      <c r="BS48" s="130"/>
      <c r="BT48" s="130"/>
      <c r="BU48" s="131" t="str">
        <f t="shared" si="6"/>
        <v/>
      </c>
      <c r="BV48" s="130"/>
      <c r="BW48" s="132"/>
      <c r="BX48" s="320"/>
      <c r="BY48" s="318"/>
      <c r="BZ48" s="318"/>
      <c r="CA48" s="318"/>
      <c r="CB48" s="318"/>
      <c r="CC48" s="313"/>
      <c r="CE48" s="32">
        <f t="shared" si="11"/>
        <v>0</v>
      </c>
      <c r="CF48" s="32">
        <f t="shared" si="12"/>
        <v>0</v>
      </c>
      <c r="CK48" s="32">
        <f t="shared" si="13"/>
        <v>0</v>
      </c>
      <c r="CL48" s="38" t="str">
        <f t="shared" si="7"/>
        <v>種目</v>
      </c>
      <c r="CM48" s="38">
        <f t="shared" si="8"/>
        <v>0</v>
      </c>
      <c r="CN48" s="38">
        <f t="shared" si="9"/>
        <v>0</v>
      </c>
      <c r="CO48" s="38">
        <f t="shared" si="10"/>
        <v>0</v>
      </c>
      <c r="CQ48" s="37"/>
      <c r="CR48" s="81"/>
      <c r="CS48" s="78" t="s">
        <v>181</v>
      </c>
      <c r="CT48" s="78" t="s">
        <v>104</v>
      </c>
      <c r="CU48" s="78" t="s">
        <v>238</v>
      </c>
      <c r="CV48" s="78" t="s">
        <v>296</v>
      </c>
      <c r="CW48" s="37"/>
      <c r="CX48" s="37"/>
      <c r="CY48" s="79">
        <v>2003</v>
      </c>
      <c r="CZ48" s="81" t="s">
        <v>357</v>
      </c>
      <c r="DA48" s="39"/>
      <c r="DB48" s="84">
        <v>34</v>
      </c>
      <c r="DC48" s="84" t="str">
        <f>IF(ISERROR(VLOOKUP(DB48,①初期設定!$Z$55:$AD$201,5,FALSE)),"*",VLOOKUP(DB48,①初期設定!$Z$55:$AD$201,5,FALSE))</f>
        <v>*</v>
      </c>
      <c r="DD48" s="84" t="str">
        <f t="shared" si="15"/>
        <v>*</v>
      </c>
      <c r="DE48" s="84" t="str">
        <f>IF(ISERROR(VLOOKUP(DB48,①初期設定!$AL$55:$AV$201,5,FALSE)),"*",VLOOKUP(DB48,①初期設定!$AL$55:$AV$201,5,FALSE))</f>
        <v>*</v>
      </c>
      <c r="DF48" s="84" t="str">
        <f t="shared" si="15"/>
        <v>*</v>
      </c>
      <c r="DG48" s="84" t="str">
        <f>IF(ISERROR(VLOOKUP(DB48,①初期設定!$AA$55:$AD$201,4,FALSE)),"*",VLOOKUP(DB48,①初期設定!$AA$55:$AD$201,4,FALSE))</f>
        <v>*</v>
      </c>
      <c r="DH48" s="84" t="str">
        <f t="shared" ref="DH48" si="208">IF(ISERROR(RIGHT(DG48,LEN(DG48)-4)),"*",RIGHT(DG48,LEN(DG48)-4))</f>
        <v>*</v>
      </c>
      <c r="DI48" s="84" t="str">
        <f>IF(ISERROR(VLOOKUP(DB48,①初期設定!$AM$55:$AV$201,4,FALSE)),"*",VLOOKUP(DB48,①初期設定!$AM$55:$AV$201,4,FALSE))</f>
        <v>*</v>
      </c>
      <c r="DJ48" s="84" t="str">
        <f t="shared" ref="DJ48" si="209">IF(ISERROR(RIGHT(DI48,LEN(DI48)-4)),"*",RIGHT(DI48,LEN(DI48)-4))</f>
        <v>*</v>
      </c>
      <c r="DK48" s="84" t="str">
        <f>IF(ISERROR(VLOOKUP(DB48,①初期設定!$AB$55:$AD$201,3,FALSE)),"",VLOOKUP(DB48,①初期設定!$AB$55:$AD$201,3,FALSE))</f>
        <v/>
      </c>
      <c r="DL48" s="84" t="str">
        <f t="shared" ref="DL48" si="210">IF(ISERROR(RIGHT(DK48,LEN(DK48)-4)),"*",RIGHT(DK48,LEN(DK48)-4))</f>
        <v>*</v>
      </c>
      <c r="DM48" s="84" t="str">
        <f>IF(ISERROR(VLOOKUP(DB48,①初期設定!$AN$55:$AV$201,3,FALSE)),"*",VLOOKUP(DB48,①初期設定!$AN$55:$AV$201,3,FALSE))</f>
        <v>*</v>
      </c>
      <c r="DN48" s="84" t="str">
        <f t="shared" ref="DN48" si="211">IF(ISERROR(RIGHT(DM48,LEN(DM48)-4)),"*",RIGHT(DM48,LEN(DM48)-4))</f>
        <v>*</v>
      </c>
      <c r="DO48" s="84" t="str">
        <f>IF(ISERROR(VLOOKUP(DB48,①初期設定!$AC$55:$AD$201,2,FALSE)),"",VLOOKUP(DB48,①初期設定!$AC$55:$AD$201,2,FALSE))</f>
        <v/>
      </c>
      <c r="DP48" s="84" t="str">
        <f t="shared" ref="DP48" si="212">IF(ISERROR(RIGHT(DO48,LEN(DO48)-4)),"*",RIGHT(DO48,LEN(DO48)-4))</f>
        <v>*</v>
      </c>
      <c r="DQ48" s="84" t="str">
        <f>IF(ISERROR(VLOOKUP(DB48,①初期設定!$AO$55:$AV$201,2,FALSE)),"*",VLOOKUP(DB48,①初期設定!$AO$55:$AV$201,2,FALSE))</f>
        <v>*</v>
      </c>
      <c r="DR48" s="84" t="str">
        <f t="shared" ref="DR48" si="213">IF(ISERROR(RIGHT(DQ48,LEN(DQ48)-4)),"*",RIGHT(DQ48,LEN(DQ48)-4))</f>
        <v>*</v>
      </c>
      <c r="DS48" s="39"/>
      <c r="DT48" s="39"/>
      <c r="DU48" s="35"/>
      <c r="DV48" s="35"/>
      <c r="DW48" s="35"/>
      <c r="DX48" s="35"/>
    </row>
    <row r="49" spans="1:244" ht="12" customHeight="1">
      <c r="A49" s="292">
        <v>36</v>
      </c>
      <c r="B49" s="292"/>
      <c r="C49" s="293"/>
      <c r="D49" s="293"/>
      <c r="E49" s="293"/>
      <c r="F49" s="293"/>
      <c r="G49" s="320"/>
      <c r="H49" s="315"/>
      <c r="I49" s="315"/>
      <c r="J49" s="315"/>
      <c r="K49" s="315"/>
      <c r="L49" s="315"/>
      <c r="M49" s="315"/>
      <c r="N49" s="317"/>
      <c r="O49" s="318"/>
      <c r="P49" s="318"/>
      <c r="Q49" s="318"/>
      <c r="R49" s="318"/>
      <c r="S49" s="318"/>
      <c r="T49" s="319"/>
      <c r="U49" s="315"/>
      <c r="V49" s="315"/>
      <c r="W49" s="315"/>
      <c r="X49" s="315"/>
      <c r="Y49" s="315"/>
      <c r="Z49" s="315"/>
      <c r="AA49" s="315"/>
      <c r="AB49" s="315"/>
      <c r="AC49" s="315"/>
      <c r="AD49" s="315"/>
      <c r="AE49" s="313"/>
      <c r="AF49" s="293"/>
      <c r="AG49" s="293"/>
      <c r="AH49" s="293"/>
      <c r="AI49" s="293"/>
      <c r="AJ49" s="293"/>
      <c r="AK49" s="293"/>
      <c r="AL49" s="293"/>
      <c r="AM49" s="293"/>
      <c r="AN49" s="129"/>
      <c r="AO49" s="130"/>
      <c r="AP49" s="131" t="str">
        <f t="shared" si="1"/>
        <v/>
      </c>
      <c r="AQ49" s="130"/>
      <c r="AR49" s="130"/>
      <c r="AS49" s="131" t="str">
        <f t="shared" si="2"/>
        <v/>
      </c>
      <c r="AT49" s="130"/>
      <c r="AU49" s="132"/>
      <c r="AV49" s="293"/>
      <c r="AW49" s="293"/>
      <c r="AX49" s="293"/>
      <c r="AY49" s="293"/>
      <c r="AZ49" s="293"/>
      <c r="BA49" s="293"/>
      <c r="BB49" s="129"/>
      <c r="BC49" s="130"/>
      <c r="BD49" s="131" t="str">
        <f t="shared" si="3"/>
        <v/>
      </c>
      <c r="BE49" s="130"/>
      <c r="BF49" s="130"/>
      <c r="BG49" s="131" t="str">
        <f t="shared" si="4"/>
        <v/>
      </c>
      <c r="BH49" s="130"/>
      <c r="BI49" s="132"/>
      <c r="BJ49" s="293"/>
      <c r="BK49" s="293"/>
      <c r="BL49" s="293"/>
      <c r="BM49" s="293"/>
      <c r="BN49" s="293"/>
      <c r="BO49" s="293"/>
      <c r="BP49" s="129"/>
      <c r="BQ49" s="130"/>
      <c r="BR49" s="131" t="str">
        <f t="shared" si="5"/>
        <v/>
      </c>
      <c r="BS49" s="130"/>
      <c r="BT49" s="130"/>
      <c r="BU49" s="131" t="str">
        <f t="shared" si="6"/>
        <v/>
      </c>
      <c r="BV49" s="130"/>
      <c r="BW49" s="132"/>
      <c r="BX49" s="320"/>
      <c r="BY49" s="318"/>
      <c r="BZ49" s="318"/>
      <c r="CA49" s="318"/>
      <c r="CB49" s="318"/>
      <c r="CC49" s="313"/>
      <c r="CE49" s="32">
        <f t="shared" si="11"/>
        <v>0</v>
      </c>
      <c r="CF49" s="32">
        <f t="shared" si="12"/>
        <v>0</v>
      </c>
      <c r="CK49" s="32">
        <f t="shared" si="13"/>
        <v>0</v>
      </c>
      <c r="CL49" s="38" t="str">
        <f t="shared" si="7"/>
        <v>種目</v>
      </c>
      <c r="CM49" s="38">
        <f t="shared" si="8"/>
        <v>0</v>
      </c>
      <c r="CN49" s="38">
        <f t="shared" si="9"/>
        <v>0</v>
      </c>
      <c r="CO49" s="38">
        <f t="shared" si="10"/>
        <v>0</v>
      </c>
      <c r="CQ49" s="37"/>
      <c r="CR49" s="81"/>
      <c r="CS49" s="81" t="s">
        <v>285</v>
      </c>
      <c r="CT49" s="78" t="s">
        <v>185</v>
      </c>
      <c r="CU49" s="78"/>
      <c r="CV49" s="78" t="s">
        <v>295</v>
      </c>
      <c r="CW49" s="37"/>
      <c r="CX49" s="37"/>
      <c r="CY49" s="79">
        <v>2004</v>
      </c>
      <c r="CZ49" s="81" t="s">
        <v>358</v>
      </c>
      <c r="DA49" s="39"/>
      <c r="DB49" s="84">
        <v>35</v>
      </c>
      <c r="DC49" s="84" t="str">
        <f>IF(ISERROR(VLOOKUP(DB49,①初期設定!$Z$55:$AD$201,5,FALSE)),"*",VLOOKUP(DB49,①初期設定!$Z$55:$AD$201,5,FALSE))</f>
        <v>*</v>
      </c>
      <c r="DD49" s="84" t="str">
        <f t="shared" si="15"/>
        <v>*</v>
      </c>
      <c r="DE49" s="84" t="str">
        <f>IF(ISERROR(VLOOKUP(DB49,①初期設定!$AL$55:$AV$201,5,FALSE)),"*",VLOOKUP(DB49,①初期設定!$AL$55:$AV$201,5,FALSE))</f>
        <v>*</v>
      </c>
      <c r="DF49" s="84" t="str">
        <f t="shared" si="15"/>
        <v>*</v>
      </c>
      <c r="DG49" s="84" t="str">
        <f>IF(ISERROR(VLOOKUP(DB49,①初期設定!$AA$55:$AD$201,4,FALSE)),"*",VLOOKUP(DB49,①初期設定!$AA$55:$AD$201,4,FALSE))</f>
        <v>*</v>
      </c>
      <c r="DH49" s="84" t="str">
        <f t="shared" ref="DH49" si="214">IF(ISERROR(RIGHT(DG49,LEN(DG49)-4)),"*",RIGHT(DG49,LEN(DG49)-4))</f>
        <v>*</v>
      </c>
      <c r="DI49" s="84" t="str">
        <f>IF(ISERROR(VLOOKUP(DB49,①初期設定!$AM$55:$AV$201,4,FALSE)),"*",VLOOKUP(DB49,①初期設定!$AM$55:$AV$201,4,FALSE))</f>
        <v>*</v>
      </c>
      <c r="DJ49" s="84" t="str">
        <f t="shared" ref="DJ49" si="215">IF(ISERROR(RIGHT(DI49,LEN(DI49)-4)),"*",RIGHT(DI49,LEN(DI49)-4))</f>
        <v>*</v>
      </c>
      <c r="DK49" s="84" t="str">
        <f>IF(ISERROR(VLOOKUP(DB49,①初期設定!$AB$55:$AD$201,3,FALSE)),"",VLOOKUP(DB49,①初期設定!$AB$55:$AD$201,3,FALSE))</f>
        <v/>
      </c>
      <c r="DL49" s="84" t="str">
        <f t="shared" ref="DL49" si="216">IF(ISERROR(RIGHT(DK49,LEN(DK49)-4)),"*",RIGHT(DK49,LEN(DK49)-4))</f>
        <v>*</v>
      </c>
      <c r="DM49" s="84" t="str">
        <f>IF(ISERROR(VLOOKUP(DB49,①初期設定!$AN$55:$AV$201,3,FALSE)),"*",VLOOKUP(DB49,①初期設定!$AN$55:$AV$201,3,FALSE))</f>
        <v>*</v>
      </c>
      <c r="DN49" s="84" t="str">
        <f t="shared" ref="DN49" si="217">IF(ISERROR(RIGHT(DM49,LEN(DM49)-4)),"*",RIGHT(DM49,LEN(DM49)-4))</f>
        <v>*</v>
      </c>
      <c r="DO49" s="84" t="str">
        <f>IF(ISERROR(VLOOKUP(DB49,①初期設定!$AC$55:$AD$201,2,FALSE)),"",VLOOKUP(DB49,①初期設定!$AC$55:$AD$201,2,FALSE))</f>
        <v/>
      </c>
      <c r="DP49" s="84" t="str">
        <f t="shared" ref="DP49" si="218">IF(ISERROR(RIGHT(DO49,LEN(DO49)-4)),"*",RIGHT(DO49,LEN(DO49)-4))</f>
        <v>*</v>
      </c>
      <c r="DQ49" s="84" t="str">
        <f>IF(ISERROR(VLOOKUP(DB49,①初期設定!$AO$55:$AV$201,2,FALSE)),"*",VLOOKUP(DB49,①初期設定!$AO$55:$AV$201,2,FALSE))</f>
        <v>*</v>
      </c>
      <c r="DR49" s="84" t="str">
        <f t="shared" ref="DR49" si="219">IF(ISERROR(RIGHT(DQ49,LEN(DQ49)-4)),"*",RIGHT(DQ49,LEN(DQ49)-4))</f>
        <v>*</v>
      </c>
      <c r="DS49" s="39"/>
      <c r="DT49" s="39"/>
      <c r="DU49" s="35"/>
      <c r="DV49" s="35"/>
      <c r="DW49" s="35"/>
      <c r="DX49" s="35"/>
    </row>
    <row r="50" spans="1:244" ht="12" customHeight="1">
      <c r="A50" s="292">
        <v>37</v>
      </c>
      <c r="B50" s="292"/>
      <c r="C50" s="293"/>
      <c r="D50" s="293"/>
      <c r="E50" s="293"/>
      <c r="F50" s="293"/>
      <c r="G50" s="320"/>
      <c r="H50" s="315"/>
      <c r="I50" s="315"/>
      <c r="J50" s="315"/>
      <c r="K50" s="315"/>
      <c r="L50" s="315"/>
      <c r="M50" s="315"/>
      <c r="N50" s="317"/>
      <c r="O50" s="318"/>
      <c r="P50" s="318"/>
      <c r="Q50" s="318"/>
      <c r="R50" s="318"/>
      <c r="S50" s="318"/>
      <c r="T50" s="319"/>
      <c r="U50" s="315"/>
      <c r="V50" s="315"/>
      <c r="W50" s="315"/>
      <c r="X50" s="315"/>
      <c r="Y50" s="315"/>
      <c r="Z50" s="315"/>
      <c r="AA50" s="315"/>
      <c r="AB50" s="315"/>
      <c r="AC50" s="315"/>
      <c r="AD50" s="315"/>
      <c r="AE50" s="313"/>
      <c r="AF50" s="293"/>
      <c r="AG50" s="293"/>
      <c r="AH50" s="293"/>
      <c r="AI50" s="293"/>
      <c r="AJ50" s="293"/>
      <c r="AK50" s="293"/>
      <c r="AL50" s="293"/>
      <c r="AM50" s="293"/>
      <c r="AN50" s="129"/>
      <c r="AO50" s="130"/>
      <c r="AP50" s="131" t="str">
        <f t="shared" si="1"/>
        <v/>
      </c>
      <c r="AQ50" s="130"/>
      <c r="AR50" s="130"/>
      <c r="AS50" s="131" t="str">
        <f t="shared" si="2"/>
        <v/>
      </c>
      <c r="AT50" s="130"/>
      <c r="AU50" s="132"/>
      <c r="AV50" s="293"/>
      <c r="AW50" s="293"/>
      <c r="AX50" s="293"/>
      <c r="AY50" s="293"/>
      <c r="AZ50" s="293"/>
      <c r="BA50" s="293"/>
      <c r="BB50" s="129"/>
      <c r="BC50" s="130"/>
      <c r="BD50" s="131" t="str">
        <f t="shared" si="3"/>
        <v/>
      </c>
      <c r="BE50" s="130"/>
      <c r="BF50" s="130"/>
      <c r="BG50" s="131" t="str">
        <f t="shared" si="4"/>
        <v/>
      </c>
      <c r="BH50" s="130"/>
      <c r="BI50" s="132"/>
      <c r="BJ50" s="293"/>
      <c r="BK50" s="293"/>
      <c r="BL50" s="293"/>
      <c r="BM50" s="293"/>
      <c r="BN50" s="293"/>
      <c r="BO50" s="293"/>
      <c r="BP50" s="129"/>
      <c r="BQ50" s="130"/>
      <c r="BR50" s="131" t="str">
        <f t="shared" si="5"/>
        <v/>
      </c>
      <c r="BS50" s="130"/>
      <c r="BT50" s="130"/>
      <c r="BU50" s="131" t="str">
        <f t="shared" si="6"/>
        <v/>
      </c>
      <c r="BV50" s="130"/>
      <c r="BW50" s="132"/>
      <c r="BX50" s="320"/>
      <c r="BY50" s="318"/>
      <c r="BZ50" s="318"/>
      <c r="CA50" s="318"/>
      <c r="CB50" s="318"/>
      <c r="CC50" s="313"/>
      <c r="CE50" s="32">
        <f t="shared" si="11"/>
        <v>0</v>
      </c>
      <c r="CF50" s="32">
        <f t="shared" si="12"/>
        <v>0</v>
      </c>
      <c r="CK50" s="32">
        <f t="shared" si="13"/>
        <v>0</v>
      </c>
      <c r="CL50" s="38" t="str">
        <f t="shared" si="7"/>
        <v>種目</v>
      </c>
      <c r="CM50" s="38">
        <f t="shared" si="8"/>
        <v>0</v>
      </c>
      <c r="CN50" s="38">
        <f t="shared" si="9"/>
        <v>0</v>
      </c>
      <c r="CO50" s="38">
        <f t="shared" si="10"/>
        <v>0</v>
      </c>
      <c r="CQ50" s="37"/>
      <c r="CR50" s="81"/>
      <c r="CS50" s="78" t="s">
        <v>243</v>
      </c>
      <c r="CT50" s="78" t="s">
        <v>184</v>
      </c>
      <c r="CU50" s="78"/>
      <c r="CV50" s="78" t="s">
        <v>329</v>
      </c>
      <c r="CW50" s="37"/>
      <c r="CX50" s="37"/>
      <c r="CY50" s="79">
        <v>2005</v>
      </c>
      <c r="CZ50" s="81" t="s">
        <v>359</v>
      </c>
      <c r="DA50" s="39"/>
      <c r="DB50" s="85">
        <v>36</v>
      </c>
      <c r="DC50" s="85" t="str">
        <f>IF(ISERROR(VLOOKUP(DB50,①初期設定!$Z$55:$AD$201,5,FALSE)),"*",VLOOKUP(DB50,①初期設定!$Z$55:$AD$201,5,FALSE))</f>
        <v>*</v>
      </c>
      <c r="DD50" s="85" t="str">
        <f t="shared" si="15"/>
        <v>*</v>
      </c>
      <c r="DE50" s="85" t="str">
        <f>IF(ISERROR(VLOOKUP(DB50,①初期設定!$AL$55:$AV$201,5,FALSE)),"*",VLOOKUP(DB50,①初期設定!$AL$55:$AV$201,5,FALSE))</f>
        <v>*</v>
      </c>
      <c r="DF50" s="85" t="str">
        <f t="shared" si="15"/>
        <v>*</v>
      </c>
      <c r="DG50" s="85" t="str">
        <f>IF(ISERROR(VLOOKUP(DB50,①初期設定!$AA$55:$AD$201,4,FALSE)),"*",VLOOKUP(DB50,①初期設定!$AA$55:$AD$201,4,FALSE))</f>
        <v>*</v>
      </c>
      <c r="DH50" s="85" t="str">
        <f t="shared" ref="DH50" si="220">IF(ISERROR(RIGHT(DG50,LEN(DG50)-4)),"*",RIGHT(DG50,LEN(DG50)-4))</f>
        <v>*</v>
      </c>
      <c r="DI50" s="85" t="str">
        <f>IF(ISERROR(VLOOKUP(DB50,①初期設定!$AM$55:$AV$201,4,FALSE)),"*",VLOOKUP(DB50,①初期設定!$AM$55:$AV$201,4,FALSE))</f>
        <v>*</v>
      </c>
      <c r="DJ50" s="85" t="str">
        <f t="shared" ref="DJ50" si="221">IF(ISERROR(RIGHT(DI50,LEN(DI50)-4)),"*",RIGHT(DI50,LEN(DI50)-4))</f>
        <v>*</v>
      </c>
      <c r="DK50" s="85" t="str">
        <f>IF(ISERROR(VLOOKUP(DB50,①初期設定!$AB$55:$AD$201,3,FALSE)),"",VLOOKUP(DB50,①初期設定!$AB$55:$AD$201,3,FALSE))</f>
        <v/>
      </c>
      <c r="DL50" s="85" t="str">
        <f t="shared" ref="DL50" si="222">IF(ISERROR(RIGHT(DK50,LEN(DK50)-4)),"*",RIGHT(DK50,LEN(DK50)-4))</f>
        <v>*</v>
      </c>
      <c r="DM50" s="85" t="str">
        <f>IF(ISERROR(VLOOKUP(DB50,①初期設定!$AN$55:$AV$201,3,FALSE)),"*",VLOOKUP(DB50,①初期設定!$AN$55:$AV$201,3,FALSE))</f>
        <v>*</v>
      </c>
      <c r="DN50" s="85" t="str">
        <f t="shared" ref="DN50" si="223">IF(ISERROR(RIGHT(DM50,LEN(DM50)-4)),"*",RIGHT(DM50,LEN(DM50)-4))</f>
        <v>*</v>
      </c>
      <c r="DO50" s="85" t="str">
        <f>IF(ISERROR(VLOOKUP(DB50,①初期設定!$AC$55:$AD$201,2,FALSE)),"",VLOOKUP(DB50,①初期設定!$AC$55:$AD$201,2,FALSE))</f>
        <v/>
      </c>
      <c r="DP50" s="85" t="str">
        <f t="shared" ref="DP50" si="224">IF(ISERROR(RIGHT(DO50,LEN(DO50)-4)),"*",RIGHT(DO50,LEN(DO50)-4))</f>
        <v>*</v>
      </c>
      <c r="DQ50" s="85" t="str">
        <f>IF(ISERROR(VLOOKUP(DB50,①初期設定!$AO$55:$AV$201,2,FALSE)),"*",VLOOKUP(DB50,①初期設定!$AO$55:$AV$201,2,FALSE))</f>
        <v>*</v>
      </c>
      <c r="DR50" s="85" t="str">
        <f t="shared" ref="DR50" si="225">IF(ISERROR(RIGHT(DQ50,LEN(DQ50)-4)),"*",RIGHT(DQ50,LEN(DQ50)-4))</f>
        <v>*</v>
      </c>
      <c r="DS50" s="39"/>
      <c r="DT50" s="39"/>
      <c r="DU50" s="35"/>
      <c r="DV50" s="35"/>
      <c r="DW50" s="35"/>
      <c r="DX50" s="35"/>
    </row>
    <row r="51" spans="1:244" ht="12" customHeight="1">
      <c r="A51" s="292">
        <v>38</v>
      </c>
      <c r="B51" s="292"/>
      <c r="C51" s="293"/>
      <c r="D51" s="293"/>
      <c r="E51" s="293"/>
      <c r="F51" s="293"/>
      <c r="G51" s="320"/>
      <c r="H51" s="315"/>
      <c r="I51" s="315"/>
      <c r="J51" s="315"/>
      <c r="K51" s="315"/>
      <c r="L51" s="315"/>
      <c r="M51" s="315"/>
      <c r="N51" s="317"/>
      <c r="O51" s="318"/>
      <c r="P51" s="318"/>
      <c r="Q51" s="318"/>
      <c r="R51" s="318"/>
      <c r="S51" s="318"/>
      <c r="T51" s="319"/>
      <c r="U51" s="315"/>
      <c r="V51" s="315"/>
      <c r="W51" s="315"/>
      <c r="X51" s="315"/>
      <c r="Y51" s="315"/>
      <c r="Z51" s="315"/>
      <c r="AA51" s="315"/>
      <c r="AB51" s="315"/>
      <c r="AC51" s="315"/>
      <c r="AD51" s="315"/>
      <c r="AE51" s="313"/>
      <c r="AF51" s="293"/>
      <c r="AG51" s="293"/>
      <c r="AH51" s="293"/>
      <c r="AI51" s="293"/>
      <c r="AJ51" s="293"/>
      <c r="AK51" s="293"/>
      <c r="AL51" s="293"/>
      <c r="AM51" s="293"/>
      <c r="AN51" s="129"/>
      <c r="AO51" s="130"/>
      <c r="AP51" s="131" t="str">
        <f t="shared" si="1"/>
        <v/>
      </c>
      <c r="AQ51" s="130"/>
      <c r="AR51" s="130"/>
      <c r="AS51" s="131" t="str">
        <f t="shared" si="2"/>
        <v/>
      </c>
      <c r="AT51" s="130"/>
      <c r="AU51" s="132"/>
      <c r="AV51" s="293"/>
      <c r="AW51" s="293"/>
      <c r="AX51" s="293"/>
      <c r="AY51" s="293"/>
      <c r="AZ51" s="293"/>
      <c r="BA51" s="293"/>
      <c r="BB51" s="129"/>
      <c r="BC51" s="130"/>
      <c r="BD51" s="131" t="str">
        <f t="shared" si="3"/>
        <v/>
      </c>
      <c r="BE51" s="130"/>
      <c r="BF51" s="130"/>
      <c r="BG51" s="131" t="str">
        <f t="shared" si="4"/>
        <v/>
      </c>
      <c r="BH51" s="130"/>
      <c r="BI51" s="132"/>
      <c r="BJ51" s="293"/>
      <c r="BK51" s="293"/>
      <c r="BL51" s="293"/>
      <c r="BM51" s="293"/>
      <c r="BN51" s="293"/>
      <c r="BO51" s="293"/>
      <c r="BP51" s="129"/>
      <c r="BQ51" s="130"/>
      <c r="BR51" s="131" t="str">
        <f t="shared" si="5"/>
        <v/>
      </c>
      <c r="BS51" s="130"/>
      <c r="BT51" s="130"/>
      <c r="BU51" s="131" t="str">
        <f t="shared" si="6"/>
        <v/>
      </c>
      <c r="BV51" s="130"/>
      <c r="BW51" s="132"/>
      <c r="BX51" s="320"/>
      <c r="BY51" s="318"/>
      <c r="BZ51" s="318"/>
      <c r="CA51" s="318"/>
      <c r="CB51" s="318"/>
      <c r="CC51" s="313"/>
      <c r="CE51" s="32">
        <f t="shared" si="11"/>
        <v>0</v>
      </c>
      <c r="CF51" s="32">
        <f t="shared" si="12"/>
        <v>0</v>
      </c>
      <c r="CK51" s="32">
        <f t="shared" si="13"/>
        <v>0</v>
      </c>
      <c r="CL51" s="38" t="str">
        <f t="shared" si="7"/>
        <v>種目</v>
      </c>
      <c r="CM51" s="38">
        <f t="shared" si="8"/>
        <v>0</v>
      </c>
      <c r="CN51" s="38">
        <f t="shared" si="9"/>
        <v>0</v>
      </c>
      <c r="CO51" s="38">
        <f t="shared" si="10"/>
        <v>0</v>
      </c>
      <c r="CQ51" s="37"/>
      <c r="CR51" s="81"/>
      <c r="CS51" s="78" t="s">
        <v>286</v>
      </c>
      <c r="CT51" s="78" t="s">
        <v>186</v>
      </c>
      <c r="CU51" s="78"/>
      <c r="CV51" s="78" t="s">
        <v>189</v>
      </c>
      <c r="CW51" s="37"/>
      <c r="CX51" s="37"/>
      <c r="CY51" s="79">
        <v>2006</v>
      </c>
      <c r="CZ51" s="81" t="s">
        <v>360</v>
      </c>
      <c r="DA51" s="39"/>
      <c r="DB51" s="37"/>
      <c r="DC51" s="37"/>
      <c r="DD51" s="37"/>
      <c r="DE51" s="37"/>
      <c r="DF51" s="37"/>
      <c r="DG51" s="37"/>
      <c r="DH51" s="37"/>
      <c r="DI51" s="37"/>
      <c r="DJ51" s="37"/>
      <c r="DK51" s="37"/>
      <c r="DL51" s="37"/>
      <c r="DM51" s="37"/>
      <c r="DN51" s="37"/>
      <c r="DO51" s="37"/>
      <c r="DP51" s="37"/>
      <c r="DQ51" s="37"/>
      <c r="DR51" s="37"/>
      <c r="DS51" s="39"/>
      <c r="DT51" s="39"/>
      <c r="DU51" s="35"/>
      <c r="DV51" s="35"/>
      <c r="DW51" s="35"/>
      <c r="DX51" s="35"/>
    </row>
    <row r="52" spans="1:244" ht="12" customHeight="1">
      <c r="A52" s="292">
        <v>39</v>
      </c>
      <c r="B52" s="292"/>
      <c r="C52" s="293"/>
      <c r="D52" s="293"/>
      <c r="E52" s="293"/>
      <c r="F52" s="293"/>
      <c r="G52" s="320"/>
      <c r="H52" s="315"/>
      <c r="I52" s="315"/>
      <c r="J52" s="315"/>
      <c r="K52" s="315"/>
      <c r="L52" s="315"/>
      <c r="M52" s="315"/>
      <c r="N52" s="317"/>
      <c r="O52" s="318"/>
      <c r="P52" s="318"/>
      <c r="Q52" s="318"/>
      <c r="R52" s="318"/>
      <c r="S52" s="318"/>
      <c r="T52" s="319"/>
      <c r="U52" s="315"/>
      <c r="V52" s="315"/>
      <c r="W52" s="315"/>
      <c r="X52" s="315"/>
      <c r="Y52" s="315"/>
      <c r="Z52" s="315"/>
      <c r="AA52" s="315"/>
      <c r="AB52" s="315"/>
      <c r="AC52" s="315"/>
      <c r="AD52" s="315"/>
      <c r="AE52" s="313"/>
      <c r="AF52" s="293"/>
      <c r="AG52" s="293"/>
      <c r="AH52" s="293"/>
      <c r="AI52" s="293"/>
      <c r="AJ52" s="293"/>
      <c r="AK52" s="293"/>
      <c r="AL52" s="293"/>
      <c r="AM52" s="293"/>
      <c r="AN52" s="129"/>
      <c r="AO52" s="130"/>
      <c r="AP52" s="131" t="str">
        <f t="shared" si="1"/>
        <v/>
      </c>
      <c r="AQ52" s="130"/>
      <c r="AR52" s="130"/>
      <c r="AS52" s="131" t="str">
        <f t="shared" si="2"/>
        <v/>
      </c>
      <c r="AT52" s="130"/>
      <c r="AU52" s="132"/>
      <c r="AV52" s="293"/>
      <c r="AW52" s="293"/>
      <c r="AX52" s="293"/>
      <c r="AY52" s="293"/>
      <c r="AZ52" s="293"/>
      <c r="BA52" s="293"/>
      <c r="BB52" s="129"/>
      <c r="BC52" s="130"/>
      <c r="BD52" s="131" t="str">
        <f t="shared" si="3"/>
        <v/>
      </c>
      <c r="BE52" s="130"/>
      <c r="BF52" s="130"/>
      <c r="BG52" s="131" t="str">
        <f t="shared" si="4"/>
        <v/>
      </c>
      <c r="BH52" s="130"/>
      <c r="BI52" s="132"/>
      <c r="BJ52" s="293"/>
      <c r="BK52" s="293"/>
      <c r="BL52" s="293"/>
      <c r="BM52" s="293"/>
      <c r="BN52" s="293"/>
      <c r="BO52" s="293"/>
      <c r="BP52" s="129"/>
      <c r="BQ52" s="130"/>
      <c r="BR52" s="131" t="str">
        <f t="shared" si="5"/>
        <v/>
      </c>
      <c r="BS52" s="130"/>
      <c r="BT52" s="130"/>
      <c r="BU52" s="131" t="str">
        <f t="shared" si="6"/>
        <v/>
      </c>
      <c r="BV52" s="130"/>
      <c r="BW52" s="132"/>
      <c r="BX52" s="320"/>
      <c r="BY52" s="318"/>
      <c r="BZ52" s="318"/>
      <c r="CA52" s="318"/>
      <c r="CB52" s="318"/>
      <c r="CC52" s="313"/>
      <c r="CE52" s="32">
        <f t="shared" si="11"/>
        <v>0</v>
      </c>
      <c r="CF52" s="32">
        <f t="shared" si="12"/>
        <v>0</v>
      </c>
      <c r="CK52" s="32">
        <f t="shared" si="13"/>
        <v>0</v>
      </c>
      <c r="CL52" s="38" t="str">
        <f t="shared" si="7"/>
        <v>種目</v>
      </c>
      <c r="CM52" s="38">
        <f t="shared" si="8"/>
        <v>0</v>
      </c>
      <c r="CN52" s="38">
        <f t="shared" si="9"/>
        <v>0</v>
      </c>
      <c r="CO52" s="38">
        <f t="shared" si="10"/>
        <v>0</v>
      </c>
      <c r="CQ52" s="37"/>
      <c r="CR52" s="81"/>
      <c r="CS52" s="81" t="s">
        <v>56</v>
      </c>
      <c r="CT52" s="81" t="s">
        <v>316</v>
      </c>
      <c r="CU52" s="81"/>
      <c r="CV52" s="81" t="s">
        <v>330</v>
      </c>
      <c r="CW52" s="37"/>
      <c r="CX52" s="37"/>
      <c r="CY52" s="79">
        <v>2007</v>
      </c>
      <c r="CZ52" s="81" t="s">
        <v>336</v>
      </c>
      <c r="DA52" s="39"/>
      <c r="DB52" s="39"/>
      <c r="DC52" s="39"/>
      <c r="DD52" s="39"/>
      <c r="DE52" s="39"/>
      <c r="DF52" s="39"/>
      <c r="DG52" s="39"/>
      <c r="DH52" s="39"/>
      <c r="DI52" s="39"/>
      <c r="DJ52" s="39"/>
      <c r="DK52" s="39"/>
      <c r="DL52" s="39"/>
      <c r="DM52" s="39"/>
      <c r="DN52" s="39"/>
      <c r="DO52" s="39"/>
      <c r="DP52" s="39"/>
      <c r="DQ52" s="39"/>
      <c r="DR52" s="39"/>
      <c r="DS52" s="39"/>
      <c r="DT52" s="39"/>
      <c r="DU52" s="35"/>
      <c r="DV52" s="35"/>
      <c r="DW52" s="35"/>
      <c r="DX52" s="35"/>
    </row>
    <row r="53" spans="1:244" ht="12" customHeight="1">
      <c r="A53" s="292">
        <v>40</v>
      </c>
      <c r="B53" s="292"/>
      <c r="C53" s="293"/>
      <c r="D53" s="293"/>
      <c r="E53" s="293"/>
      <c r="F53" s="293"/>
      <c r="G53" s="320"/>
      <c r="H53" s="315"/>
      <c r="I53" s="315"/>
      <c r="J53" s="315"/>
      <c r="K53" s="315"/>
      <c r="L53" s="315"/>
      <c r="M53" s="315"/>
      <c r="N53" s="317"/>
      <c r="O53" s="318"/>
      <c r="P53" s="318"/>
      <c r="Q53" s="318"/>
      <c r="R53" s="318"/>
      <c r="S53" s="318"/>
      <c r="T53" s="319"/>
      <c r="U53" s="315"/>
      <c r="V53" s="315"/>
      <c r="W53" s="315"/>
      <c r="X53" s="315"/>
      <c r="Y53" s="315"/>
      <c r="Z53" s="315"/>
      <c r="AA53" s="315"/>
      <c r="AB53" s="315"/>
      <c r="AC53" s="315"/>
      <c r="AD53" s="315"/>
      <c r="AE53" s="313"/>
      <c r="AF53" s="293"/>
      <c r="AG53" s="293"/>
      <c r="AH53" s="293"/>
      <c r="AI53" s="293"/>
      <c r="AJ53" s="293"/>
      <c r="AK53" s="293"/>
      <c r="AL53" s="293"/>
      <c r="AM53" s="293"/>
      <c r="AN53" s="129"/>
      <c r="AO53" s="130"/>
      <c r="AP53" s="131" t="str">
        <f t="shared" si="1"/>
        <v/>
      </c>
      <c r="AQ53" s="130"/>
      <c r="AR53" s="130"/>
      <c r="AS53" s="131" t="str">
        <f t="shared" si="2"/>
        <v/>
      </c>
      <c r="AT53" s="130"/>
      <c r="AU53" s="132"/>
      <c r="AV53" s="293"/>
      <c r="AW53" s="293"/>
      <c r="AX53" s="293"/>
      <c r="AY53" s="293"/>
      <c r="AZ53" s="293"/>
      <c r="BA53" s="293"/>
      <c r="BB53" s="129"/>
      <c r="BC53" s="130"/>
      <c r="BD53" s="131" t="str">
        <f t="shared" si="3"/>
        <v/>
      </c>
      <c r="BE53" s="130"/>
      <c r="BF53" s="130"/>
      <c r="BG53" s="131" t="str">
        <f t="shared" si="4"/>
        <v/>
      </c>
      <c r="BH53" s="130"/>
      <c r="BI53" s="132"/>
      <c r="BJ53" s="293"/>
      <c r="BK53" s="293"/>
      <c r="BL53" s="293"/>
      <c r="BM53" s="293"/>
      <c r="BN53" s="293"/>
      <c r="BO53" s="293"/>
      <c r="BP53" s="129"/>
      <c r="BQ53" s="130"/>
      <c r="BR53" s="131" t="str">
        <f t="shared" si="5"/>
        <v/>
      </c>
      <c r="BS53" s="130"/>
      <c r="BT53" s="130"/>
      <c r="BU53" s="131" t="str">
        <f t="shared" si="6"/>
        <v/>
      </c>
      <c r="BV53" s="130"/>
      <c r="BW53" s="132"/>
      <c r="BX53" s="320"/>
      <c r="BY53" s="318"/>
      <c r="BZ53" s="318"/>
      <c r="CA53" s="318"/>
      <c r="CB53" s="318"/>
      <c r="CC53" s="313"/>
      <c r="CE53" s="32">
        <f t="shared" si="11"/>
        <v>0</v>
      </c>
      <c r="CF53" s="32">
        <f t="shared" si="12"/>
        <v>0</v>
      </c>
      <c r="CK53" s="32">
        <f t="shared" si="13"/>
        <v>0</v>
      </c>
      <c r="CL53" s="38" t="str">
        <f t="shared" si="7"/>
        <v>種目</v>
      </c>
      <c r="CM53" s="38">
        <f t="shared" si="8"/>
        <v>0</v>
      </c>
      <c r="CN53" s="38">
        <f t="shared" si="9"/>
        <v>0</v>
      </c>
      <c r="CO53" s="38">
        <f t="shared" si="10"/>
        <v>0</v>
      </c>
      <c r="CQ53" s="37"/>
      <c r="CR53" s="81"/>
      <c r="CS53" s="81"/>
      <c r="CT53" s="81" t="s">
        <v>317</v>
      </c>
      <c r="CU53" s="81"/>
      <c r="CV53" s="81" t="s">
        <v>299</v>
      </c>
      <c r="CW53" s="37"/>
      <c r="CX53" s="37"/>
      <c r="CY53" s="79">
        <v>2008</v>
      </c>
      <c r="CZ53" s="81" t="s">
        <v>361</v>
      </c>
      <c r="DA53" s="39"/>
      <c r="DB53" s="39"/>
      <c r="DC53" s="39"/>
      <c r="DD53" s="39"/>
      <c r="DE53" s="39"/>
      <c r="DF53" s="39"/>
      <c r="DG53" s="39"/>
      <c r="DH53" s="39"/>
      <c r="DI53" s="39"/>
      <c r="DJ53" s="39"/>
      <c r="DK53" s="39"/>
      <c r="DL53" s="39"/>
      <c r="DM53" s="39"/>
      <c r="DN53" s="39"/>
      <c r="DO53" s="39"/>
      <c r="DP53" s="39"/>
      <c r="DQ53" s="39"/>
      <c r="DR53" s="39"/>
      <c r="DS53" s="39"/>
      <c r="DT53" s="39"/>
      <c r="DU53" s="35"/>
      <c r="DV53" s="35"/>
      <c r="DW53" s="35"/>
      <c r="DX53" s="35"/>
    </row>
    <row r="54" spans="1:244" ht="3.75" customHeight="1">
      <c r="A54" s="49"/>
      <c r="B54" s="44"/>
      <c r="C54" s="44"/>
      <c r="D54" s="44"/>
      <c r="E54" s="44"/>
      <c r="F54" s="44"/>
      <c r="G54" s="44"/>
      <c r="H54" s="44"/>
      <c r="I54" s="44"/>
      <c r="J54" s="44"/>
      <c r="K54" s="44"/>
      <c r="L54" s="44"/>
      <c r="M54" s="44"/>
      <c r="N54" s="44"/>
      <c r="O54" s="44"/>
      <c r="P54" s="51"/>
      <c r="Q54" s="51"/>
      <c r="R54" s="51"/>
      <c r="S54" s="44"/>
      <c r="T54" s="44"/>
      <c r="U54" s="44"/>
      <c r="V54" s="44"/>
      <c r="W54" s="44"/>
      <c r="X54" s="44"/>
      <c r="Y54" s="44"/>
      <c r="Z54" s="44"/>
      <c r="AA54" s="44"/>
      <c r="AB54" s="44"/>
      <c r="AC54" s="44"/>
      <c r="AD54" s="44"/>
      <c r="AE54" s="44"/>
      <c r="AF54" s="44"/>
      <c r="AG54" s="44"/>
      <c r="AH54" s="51"/>
      <c r="AI54" s="90"/>
      <c r="AJ54" s="51"/>
      <c r="AK54" s="51"/>
      <c r="AL54" s="51"/>
      <c r="AM54" s="51"/>
      <c r="AN54" s="50"/>
      <c r="AO54" s="50"/>
      <c r="AP54" s="50"/>
      <c r="AQ54" s="50"/>
      <c r="AR54" s="50"/>
      <c r="AS54" s="50"/>
      <c r="AT54" s="50"/>
      <c r="AU54" s="50"/>
      <c r="AV54" s="51"/>
      <c r="AW54" s="50"/>
      <c r="AX54" s="50"/>
      <c r="AY54" s="50"/>
      <c r="AZ54" s="50"/>
      <c r="BA54" s="50"/>
      <c r="BB54" s="50"/>
      <c r="BC54" s="50"/>
      <c r="BD54" s="50"/>
      <c r="BE54" s="51"/>
      <c r="BF54" s="44"/>
      <c r="BG54" s="44"/>
      <c r="BH54" s="44"/>
      <c r="BI54" s="44"/>
      <c r="BJ54" s="44"/>
      <c r="BK54" s="44"/>
      <c r="BL54" s="44"/>
      <c r="BM54" s="44"/>
      <c r="BN54" s="44"/>
      <c r="BO54" s="44"/>
      <c r="BP54" s="50"/>
      <c r="BQ54" s="50"/>
      <c r="BR54" s="50"/>
      <c r="BS54" s="50"/>
      <c r="BT54" s="50"/>
      <c r="BU54" s="50"/>
      <c r="BV54" s="50"/>
      <c r="BW54" s="50"/>
      <c r="BX54" s="42"/>
      <c r="BY54" s="42"/>
      <c r="BZ54" s="42"/>
      <c r="CA54" s="42"/>
      <c r="CB54" s="42"/>
      <c r="CC54" s="42"/>
      <c r="CE54" s="133"/>
      <c r="CF54" s="133"/>
      <c r="CQ54" s="37"/>
      <c r="CR54" s="81"/>
      <c r="CS54" s="81"/>
      <c r="CT54" s="81"/>
      <c r="CU54" s="81"/>
      <c r="CV54" s="81" t="s">
        <v>298</v>
      </c>
      <c r="CW54" s="37"/>
      <c r="CX54" s="37"/>
      <c r="CY54" s="79">
        <v>2009</v>
      </c>
      <c r="CZ54" s="81" t="s">
        <v>362</v>
      </c>
      <c r="DA54" s="39"/>
      <c r="DB54" s="39"/>
      <c r="DC54" s="39"/>
      <c r="DD54" s="39"/>
      <c r="DE54" s="39"/>
      <c r="DF54" s="39"/>
      <c r="DG54" s="39"/>
      <c r="DH54" s="39"/>
      <c r="DI54" s="39"/>
      <c r="DJ54" s="39"/>
      <c r="DK54" s="39"/>
      <c r="DL54" s="39"/>
      <c r="DM54" s="39"/>
      <c r="DN54" s="39"/>
      <c r="DO54" s="39"/>
      <c r="DP54" s="39"/>
      <c r="DQ54" s="39"/>
      <c r="DR54" s="39"/>
      <c r="DS54" s="39"/>
      <c r="DT54" s="39"/>
      <c r="DU54" s="35"/>
      <c r="DV54" s="35"/>
      <c r="DW54" s="35"/>
      <c r="DX54" s="35"/>
    </row>
    <row r="55" spans="1:244" ht="3.75" customHeight="1">
      <c r="A55" s="49"/>
      <c r="B55" s="44"/>
      <c r="C55" s="44"/>
      <c r="D55" s="44"/>
      <c r="E55" s="44"/>
      <c r="F55" s="44"/>
      <c r="G55" s="44"/>
      <c r="H55" s="44"/>
      <c r="I55" s="44"/>
      <c r="J55" s="44"/>
      <c r="K55" s="44"/>
      <c r="L55" s="44"/>
      <c r="M55" s="44"/>
      <c r="N55" s="44"/>
      <c r="O55" s="44"/>
      <c r="P55" s="51"/>
      <c r="Q55" s="51"/>
      <c r="R55" s="51"/>
      <c r="AC55" s="44"/>
      <c r="BA55" s="50"/>
      <c r="BB55" s="50"/>
      <c r="BC55" s="50"/>
      <c r="BD55" s="50"/>
      <c r="BE55" s="51"/>
      <c r="BF55" s="44"/>
      <c r="BG55" s="44"/>
      <c r="BH55" s="44"/>
      <c r="BI55" s="44"/>
      <c r="BJ55" s="44"/>
      <c r="BK55" s="44"/>
      <c r="BL55" s="44"/>
      <c r="BM55" s="44"/>
      <c r="BN55" s="44"/>
      <c r="BO55" s="44"/>
      <c r="BP55" s="50"/>
      <c r="BQ55" s="50"/>
      <c r="BR55" s="50"/>
      <c r="BS55" s="50"/>
      <c r="BT55" s="50"/>
      <c r="BU55" s="50"/>
      <c r="BV55" s="50"/>
      <c r="BW55" s="50"/>
      <c r="BX55" s="42"/>
      <c r="BY55" s="42"/>
      <c r="BZ55" s="42"/>
      <c r="CA55" s="42"/>
      <c r="CB55" s="42"/>
      <c r="CC55" s="42"/>
      <c r="CQ55" s="37"/>
      <c r="CR55" s="81"/>
      <c r="CS55" s="81"/>
      <c r="CT55" s="81"/>
      <c r="CU55" s="81"/>
      <c r="CV55" s="81" t="s">
        <v>331</v>
      </c>
      <c r="CW55" s="37"/>
      <c r="CX55" s="37"/>
      <c r="CY55" s="79">
        <v>2010</v>
      </c>
      <c r="CZ55" s="81" t="s">
        <v>363</v>
      </c>
      <c r="DA55" s="39"/>
      <c r="DB55" s="39"/>
      <c r="DC55" s="39"/>
      <c r="DD55" s="39"/>
      <c r="DE55" s="39"/>
      <c r="DF55" s="39"/>
      <c r="DG55" s="39"/>
      <c r="DH55" s="39"/>
      <c r="DI55" s="39"/>
      <c r="DJ55" s="39"/>
      <c r="DK55" s="39"/>
      <c r="DL55" s="39"/>
      <c r="DM55" s="39"/>
      <c r="DN55" s="39"/>
      <c r="DO55" s="39"/>
      <c r="DP55" s="39"/>
      <c r="DQ55" s="39"/>
      <c r="DR55" s="39"/>
      <c r="DS55" s="39"/>
      <c r="DT55" s="39"/>
      <c r="DU55" s="35"/>
      <c r="DV55" s="35"/>
      <c r="DW55" s="35"/>
      <c r="DX55" s="35"/>
    </row>
    <row r="56" spans="1:244" ht="3.75" customHeight="1">
      <c r="BI56" s="44"/>
      <c r="BJ56" s="44"/>
      <c r="BK56" s="44"/>
      <c r="BL56" s="44"/>
      <c r="BM56" s="44"/>
      <c r="BN56" s="44"/>
      <c r="BO56" s="44"/>
      <c r="BP56" s="50"/>
      <c r="BQ56" s="50"/>
      <c r="BR56" s="50"/>
      <c r="BS56" s="50"/>
      <c r="BT56" s="50"/>
      <c r="BU56" s="50"/>
      <c r="BV56" s="50"/>
      <c r="BW56" s="50"/>
      <c r="BX56" s="42"/>
      <c r="BY56" s="42"/>
      <c r="BZ56" s="42"/>
      <c r="CA56" s="42"/>
      <c r="CB56" s="42"/>
      <c r="CC56" s="42"/>
      <c r="CQ56" s="37"/>
      <c r="CR56" s="81"/>
      <c r="CS56" s="81"/>
      <c r="CT56" s="81"/>
      <c r="CU56" s="81"/>
      <c r="CV56" s="81" t="s">
        <v>332</v>
      </c>
      <c r="CW56" s="37"/>
      <c r="CX56" s="37"/>
      <c r="CY56" s="79">
        <v>2011</v>
      </c>
      <c r="CZ56" s="81" t="s">
        <v>364</v>
      </c>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row>
    <row r="57" spans="1:244" s="40" customFormat="1" ht="9.75" customHeight="1">
      <c r="A57" s="46"/>
      <c r="B57" s="46"/>
      <c r="C57" s="46"/>
      <c r="D57" s="46"/>
      <c r="E57" s="46"/>
      <c r="F57" s="46"/>
      <c r="G57" s="46"/>
      <c r="H57" s="46"/>
      <c r="I57" s="46"/>
      <c r="J57" s="46"/>
      <c r="K57" s="52"/>
      <c r="L57" s="52"/>
      <c r="M57" s="52"/>
      <c r="N57" s="52"/>
      <c r="O57" s="52"/>
      <c r="P57" s="52"/>
      <c r="Q57" s="52"/>
      <c r="R57" s="52"/>
      <c r="S57" s="46"/>
      <c r="T57" s="52"/>
      <c r="U57" s="52"/>
      <c r="V57" s="52"/>
      <c r="W57" s="52"/>
      <c r="X57" s="52"/>
      <c r="Y57" s="52"/>
      <c r="Z57" s="52"/>
      <c r="AA57" s="52"/>
      <c r="AB57" s="46"/>
      <c r="AC57" s="52"/>
      <c r="AD57" s="52"/>
      <c r="AE57" s="52"/>
      <c r="AF57" s="52"/>
      <c r="AG57" s="52"/>
      <c r="AH57" s="52"/>
      <c r="AI57" s="52"/>
      <c r="AJ57" s="52"/>
      <c r="AK57" s="46"/>
      <c r="AL57" s="52"/>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4"/>
      <c r="BW57" s="44"/>
      <c r="BX57" s="44"/>
      <c r="BY57" s="44"/>
      <c r="BZ57" s="44"/>
      <c r="CA57" s="44"/>
      <c r="CB57" s="44"/>
      <c r="CC57" s="44"/>
      <c r="CD57" s="43"/>
      <c r="CE57" s="43"/>
      <c r="CF57" s="43"/>
      <c r="CG57" s="43"/>
      <c r="CH57" s="43"/>
      <c r="CI57" s="43"/>
      <c r="CJ57" s="43"/>
      <c r="CK57" s="33"/>
      <c r="CL57" s="37"/>
      <c r="CM57" s="37"/>
      <c r="CN57" s="37"/>
      <c r="CO57" s="37"/>
      <c r="CP57" s="37"/>
      <c r="CQ57" s="37"/>
      <c r="CR57" s="37"/>
      <c r="CS57" s="37"/>
      <c r="CT57" s="37"/>
      <c r="CU57" s="37"/>
      <c r="CV57" s="37"/>
      <c r="CW57" s="37"/>
      <c r="CX57" s="37"/>
      <c r="CY57" s="37"/>
      <c r="CZ57" s="37"/>
      <c r="DA57" s="37"/>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0"/>
      <c r="DZ57" s="33"/>
      <c r="EA57" s="33"/>
      <c r="EB57" s="33"/>
      <c r="EC57" s="33"/>
      <c r="ED57" s="33"/>
      <c r="EE57" s="33"/>
      <c r="EF57" s="33"/>
      <c r="EG57" s="33"/>
      <c r="EH57" s="33"/>
      <c r="EI57" s="33"/>
      <c r="EJ57" s="3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row>
    <row r="58" spans="1:244" s="40" customFormat="1" ht="9.75" customHeight="1">
      <c r="A58" s="46"/>
      <c r="B58" s="46"/>
      <c r="C58" s="46"/>
      <c r="D58" s="46"/>
      <c r="E58" s="46"/>
      <c r="F58" s="46"/>
      <c r="G58" s="46"/>
      <c r="H58" s="46"/>
      <c r="I58" s="46"/>
      <c r="J58" s="46"/>
      <c r="K58" s="52"/>
      <c r="L58" s="52"/>
      <c r="M58" s="52"/>
      <c r="N58" s="52"/>
      <c r="O58" s="52"/>
      <c r="P58" s="52"/>
      <c r="Q58" s="52"/>
      <c r="R58" s="52"/>
      <c r="S58" s="46"/>
      <c r="T58" s="52"/>
      <c r="U58" s="52"/>
      <c r="V58" s="52"/>
      <c r="W58" s="52"/>
      <c r="X58" s="52"/>
      <c r="Y58" s="52"/>
      <c r="Z58" s="52"/>
      <c r="AA58" s="52"/>
      <c r="AB58" s="46"/>
      <c r="AC58" s="52"/>
      <c r="AD58" s="52"/>
      <c r="AE58" s="52"/>
      <c r="AF58" s="52"/>
      <c r="AG58" s="52"/>
      <c r="AH58" s="52"/>
      <c r="AI58" s="52"/>
      <c r="AJ58" s="52"/>
      <c r="AK58" s="46"/>
      <c r="AL58" s="52"/>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4"/>
      <c r="BW58" s="44"/>
      <c r="BX58" s="44"/>
      <c r="BY58" s="44"/>
      <c r="BZ58" s="44"/>
      <c r="CA58" s="44"/>
      <c r="CB58" s="44"/>
      <c r="CC58" s="44"/>
      <c r="CD58" s="43"/>
      <c r="CE58" s="43"/>
      <c r="CF58" s="43"/>
      <c r="CG58" s="43"/>
      <c r="CH58" s="43"/>
      <c r="CI58" s="43"/>
      <c r="CJ58" s="43"/>
      <c r="CK58" s="33"/>
      <c r="CL58" s="37"/>
      <c r="CM58" s="37"/>
      <c r="CN58" s="37"/>
      <c r="CO58" s="37"/>
      <c r="CP58" s="37"/>
      <c r="CQ58" s="37"/>
      <c r="CR58" s="37"/>
      <c r="CS58" s="37"/>
      <c r="CT58" s="37"/>
      <c r="CU58" s="37"/>
      <c r="CV58" s="37"/>
      <c r="CW58" s="37"/>
      <c r="CX58" s="37"/>
      <c r="CY58" s="37"/>
      <c r="CZ58" s="37"/>
      <c r="DA58" s="37"/>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0"/>
      <c r="DZ58" s="33"/>
      <c r="EA58" s="33"/>
      <c r="EB58" s="33"/>
      <c r="EC58" s="33"/>
      <c r="ED58" s="33"/>
      <c r="EE58" s="33"/>
      <c r="EF58" s="33"/>
      <c r="EG58" s="33"/>
      <c r="EH58" s="33"/>
      <c r="EI58" s="33"/>
      <c r="EJ58" s="3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row>
    <row r="59" spans="1:244" s="40" customFormat="1" ht="9.75" customHeight="1">
      <c r="A59" s="46"/>
      <c r="B59" s="46"/>
      <c r="C59" s="46"/>
      <c r="D59" s="46"/>
      <c r="E59" s="46"/>
      <c r="F59" s="46"/>
      <c r="G59" s="46"/>
      <c r="H59" s="46"/>
      <c r="I59" s="46"/>
      <c r="J59" s="46"/>
      <c r="K59" s="52"/>
      <c r="L59" s="52"/>
      <c r="M59" s="52"/>
      <c r="N59" s="52"/>
      <c r="O59" s="52"/>
      <c r="P59" s="52"/>
      <c r="Q59" s="52"/>
      <c r="R59" s="52"/>
      <c r="S59" s="46"/>
      <c r="T59" s="52"/>
      <c r="U59" s="52"/>
      <c r="V59" s="52"/>
      <c r="W59" s="52"/>
      <c r="X59" s="52"/>
      <c r="Y59" s="52"/>
      <c r="Z59" s="52"/>
      <c r="AA59" s="52"/>
      <c r="AB59" s="46"/>
      <c r="AC59" s="52"/>
      <c r="AD59" s="52"/>
      <c r="AE59" s="52"/>
      <c r="AF59" s="52"/>
      <c r="AG59" s="52"/>
      <c r="AH59" s="52"/>
      <c r="AI59" s="52"/>
      <c r="AJ59" s="52"/>
      <c r="AK59" s="46"/>
      <c r="AL59" s="52"/>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4"/>
      <c r="BW59" s="44"/>
      <c r="BX59" s="44"/>
      <c r="BY59" s="44"/>
      <c r="BZ59" s="44"/>
      <c r="CA59" s="44"/>
      <c r="CB59" s="44"/>
      <c r="CC59" s="44"/>
      <c r="CD59" s="43"/>
      <c r="CE59" s="43"/>
      <c r="CF59" s="43"/>
      <c r="CG59" s="43"/>
      <c r="CH59" s="43"/>
      <c r="CI59" s="43"/>
      <c r="CJ59" s="43"/>
      <c r="CK59" s="33"/>
      <c r="CL59" s="37"/>
      <c r="CM59" s="37"/>
      <c r="CN59" s="37"/>
      <c r="CO59" s="37"/>
      <c r="CP59" s="37"/>
      <c r="CQ59" s="37"/>
      <c r="CR59" s="37"/>
      <c r="CS59" s="37"/>
      <c r="CT59" s="37"/>
      <c r="CU59" s="37"/>
      <c r="CV59" s="37"/>
      <c r="CW59" s="37"/>
      <c r="CX59" s="37"/>
      <c r="CY59" s="37"/>
      <c r="CZ59" s="37"/>
      <c r="DA59" s="37"/>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0"/>
      <c r="DZ59" s="33"/>
      <c r="EA59" s="33"/>
      <c r="EB59" s="33"/>
      <c r="EC59" s="33"/>
      <c r="ED59" s="33"/>
      <c r="EE59" s="33"/>
      <c r="EF59" s="33"/>
      <c r="EG59" s="33"/>
      <c r="EH59" s="33"/>
      <c r="EI59" s="33"/>
      <c r="EJ59" s="3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row>
    <row r="60" spans="1:244" s="40" customFormat="1" ht="9.75" customHeight="1">
      <c r="A60" s="46"/>
      <c r="B60" s="46"/>
      <c r="C60" s="46"/>
      <c r="D60" s="46"/>
      <c r="E60" s="46"/>
      <c r="F60" s="46"/>
      <c r="G60" s="46"/>
      <c r="H60" s="46"/>
      <c r="I60" s="46"/>
      <c r="J60" s="46"/>
      <c r="K60" s="52"/>
      <c r="L60" s="52"/>
      <c r="M60" s="52"/>
      <c r="N60" s="52"/>
      <c r="O60" s="52"/>
      <c r="P60" s="52"/>
      <c r="Q60" s="52"/>
      <c r="R60" s="52"/>
      <c r="S60" s="46"/>
      <c r="T60" s="52"/>
      <c r="U60" s="52"/>
      <c r="V60" s="52"/>
      <c r="W60" s="52"/>
      <c r="X60" s="52"/>
      <c r="Y60" s="52"/>
      <c r="Z60" s="52"/>
      <c r="AA60" s="52"/>
      <c r="AB60" s="46"/>
      <c r="AC60" s="52"/>
      <c r="AD60" s="52"/>
      <c r="AE60" s="52"/>
      <c r="AF60" s="52"/>
      <c r="AG60" s="52"/>
      <c r="AH60" s="52"/>
      <c r="AI60" s="52"/>
      <c r="AJ60" s="52"/>
      <c r="AK60" s="46"/>
      <c r="AL60" s="52"/>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4"/>
      <c r="BW60" s="44"/>
      <c r="BX60" s="44"/>
      <c r="BY60" s="44"/>
      <c r="BZ60" s="44"/>
      <c r="CA60" s="44"/>
      <c r="CB60" s="44"/>
      <c r="CC60" s="44"/>
      <c r="CD60" s="43"/>
      <c r="CE60" s="43"/>
      <c r="CF60" s="43"/>
      <c r="CG60" s="43"/>
      <c r="CH60" s="43"/>
      <c r="CI60" s="43"/>
      <c r="CJ60" s="43"/>
      <c r="CK60" s="33"/>
      <c r="CL60" s="37"/>
      <c r="CM60" s="37"/>
      <c r="CN60" s="37"/>
      <c r="CO60" s="37"/>
      <c r="CP60" s="37"/>
      <c r="CQ60" s="37"/>
      <c r="CR60" s="37"/>
      <c r="CS60" s="37"/>
      <c r="CT60" s="37"/>
      <c r="CU60" s="37"/>
      <c r="CV60" s="37"/>
      <c r="CW60" s="37"/>
      <c r="CX60" s="37"/>
      <c r="CY60" s="37"/>
      <c r="CZ60" s="37"/>
      <c r="DA60" s="37"/>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0"/>
      <c r="DZ60" s="33"/>
      <c r="EA60" s="33"/>
      <c r="EB60" s="33"/>
      <c r="EC60" s="33"/>
      <c r="ED60" s="33"/>
      <c r="EE60" s="33"/>
      <c r="EF60" s="33"/>
      <c r="EG60" s="33"/>
      <c r="EH60" s="33"/>
      <c r="EI60" s="33"/>
      <c r="EJ60" s="3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c r="IC60" s="43"/>
      <c r="ID60" s="43"/>
      <c r="IE60" s="43"/>
      <c r="IF60" s="43"/>
      <c r="IG60" s="43"/>
      <c r="IH60" s="43"/>
      <c r="II60" s="43"/>
      <c r="IJ60" s="43"/>
    </row>
    <row r="61" spans="1:244" s="40" customFormat="1" ht="9.75" customHeight="1">
      <c r="A61" s="46"/>
      <c r="B61" s="46"/>
      <c r="C61" s="46"/>
      <c r="D61" s="46"/>
      <c r="E61" s="46"/>
      <c r="F61" s="46"/>
      <c r="G61" s="46"/>
      <c r="H61" s="46"/>
      <c r="I61" s="46"/>
      <c r="J61" s="46"/>
      <c r="K61" s="52"/>
      <c r="L61" s="52"/>
      <c r="M61" s="52"/>
      <c r="N61" s="52"/>
      <c r="O61" s="52"/>
      <c r="P61" s="52"/>
      <c r="Q61" s="52"/>
      <c r="R61" s="52"/>
      <c r="S61" s="46"/>
      <c r="T61" s="52"/>
      <c r="U61" s="52"/>
      <c r="V61" s="52"/>
      <c r="W61" s="52"/>
      <c r="X61" s="52"/>
      <c r="Y61" s="52"/>
      <c r="Z61" s="52"/>
      <c r="AA61" s="52"/>
      <c r="AB61" s="46"/>
      <c r="AC61" s="52"/>
      <c r="AD61" s="52"/>
      <c r="AE61" s="52"/>
      <c r="AF61" s="52"/>
      <c r="AG61" s="52"/>
      <c r="AH61" s="52"/>
      <c r="AI61" s="52"/>
      <c r="AJ61" s="52"/>
      <c r="AK61" s="46"/>
      <c r="AL61" s="52"/>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4"/>
      <c r="BW61" s="44"/>
      <c r="BX61" s="44"/>
      <c r="BY61" s="44"/>
      <c r="BZ61" s="44"/>
      <c r="CA61" s="44"/>
      <c r="CB61" s="44"/>
      <c r="CC61" s="44"/>
      <c r="CD61" s="43"/>
      <c r="CE61" s="43"/>
      <c r="CF61" s="43"/>
      <c r="CG61" s="43"/>
      <c r="CH61" s="43"/>
      <c r="CI61" s="43"/>
      <c r="CJ61" s="43"/>
      <c r="CK61" s="33"/>
      <c r="CL61" s="37"/>
      <c r="CM61" s="37"/>
      <c r="CN61" s="37"/>
      <c r="CO61" s="37"/>
      <c r="CP61" s="37"/>
      <c r="CQ61" s="37"/>
      <c r="CR61" s="37"/>
      <c r="CS61" s="37"/>
      <c r="CT61" s="37"/>
      <c r="CU61" s="37"/>
      <c r="CV61" s="37"/>
      <c r="CW61" s="37"/>
      <c r="CX61" s="37"/>
      <c r="CY61" s="37"/>
      <c r="CZ61" s="37"/>
      <c r="DA61" s="37"/>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0"/>
      <c r="DZ61" s="33"/>
      <c r="EA61" s="33"/>
      <c r="EB61" s="33"/>
      <c r="EC61" s="33"/>
      <c r="ED61" s="33"/>
      <c r="EE61" s="33"/>
      <c r="EF61" s="33"/>
      <c r="EG61" s="33"/>
      <c r="EH61" s="33"/>
      <c r="EI61" s="33"/>
      <c r="EJ61" s="3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43"/>
    </row>
    <row r="62" spans="1:244" s="40" customFormat="1" ht="9.75" customHeight="1">
      <c r="A62" s="46"/>
      <c r="B62" s="46"/>
      <c r="C62" s="46"/>
      <c r="D62" s="46"/>
      <c r="E62" s="46"/>
      <c r="F62" s="46"/>
      <c r="G62" s="46"/>
      <c r="H62" s="46"/>
      <c r="I62" s="46"/>
      <c r="J62" s="46"/>
      <c r="K62" s="52"/>
      <c r="L62" s="52"/>
      <c r="M62" s="52"/>
      <c r="N62" s="52"/>
      <c r="O62" s="52"/>
      <c r="P62" s="52"/>
      <c r="Q62" s="52"/>
      <c r="R62" s="52"/>
      <c r="S62" s="46"/>
      <c r="T62" s="52"/>
      <c r="U62" s="52"/>
      <c r="V62" s="52"/>
      <c r="W62" s="52"/>
      <c r="X62" s="52"/>
      <c r="Y62" s="52"/>
      <c r="Z62" s="52"/>
      <c r="AA62" s="52"/>
      <c r="AB62" s="46"/>
      <c r="AC62" s="52"/>
      <c r="AD62" s="52"/>
      <c r="AE62" s="52"/>
      <c r="AF62" s="52"/>
      <c r="AG62" s="52"/>
      <c r="AH62" s="52"/>
      <c r="AI62" s="52"/>
      <c r="AJ62" s="52"/>
      <c r="AK62" s="46"/>
      <c r="AL62" s="52"/>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4"/>
      <c r="BW62" s="44"/>
      <c r="BX62" s="44"/>
      <c r="BY62" s="44"/>
      <c r="BZ62" s="44"/>
      <c r="CA62" s="44"/>
      <c r="CB62" s="44"/>
      <c r="CC62" s="44"/>
      <c r="CD62" s="43"/>
      <c r="CE62" s="43"/>
      <c r="CF62" s="43"/>
      <c r="CG62" s="43"/>
      <c r="CH62" s="43"/>
      <c r="CI62" s="43"/>
      <c r="CJ62" s="43"/>
      <c r="CK62" s="33"/>
      <c r="CL62" s="37"/>
      <c r="CM62" s="37"/>
      <c r="CN62" s="37"/>
      <c r="CO62" s="37"/>
      <c r="CP62" s="37"/>
      <c r="CQ62" s="37"/>
      <c r="CR62" s="37"/>
      <c r="CS62" s="37"/>
      <c r="CT62" s="37"/>
      <c r="CU62" s="37"/>
      <c r="CV62" s="37"/>
      <c r="CW62" s="37"/>
      <c r="CX62" s="37"/>
      <c r="CY62" s="37"/>
      <c r="CZ62" s="37"/>
      <c r="DA62" s="37"/>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0"/>
      <c r="DZ62" s="33"/>
      <c r="EA62" s="33"/>
      <c r="EB62" s="33"/>
      <c r="EC62" s="33"/>
      <c r="ED62" s="33"/>
      <c r="EE62" s="33"/>
      <c r="EF62" s="33"/>
      <c r="EG62" s="33"/>
      <c r="EH62" s="33"/>
      <c r="EI62" s="33"/>
      <c r="EJ62" s="3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c r="IC62" s="43"/>
      <c r="ID62" s="43"/>
      <c r="IE62" s="43"/>
      <c r="IF62" s="43"/>
      <c r="IG62" s="43"/>
      <c r="IH62" s="43"/>
      <c r="II62" s="43"/>
      <c r="IJ62" s="43"/>
    </row>
    <row r="63" spans="1:244" s="40" customFormat="1" ht="9.75" customHeight="1">
      <c r="A63" s="46"/>
      <c r="B63" s="46"/>
      <c r="C63" s="46"/>
      <c r="D63" s="46"/>
      <c r="E63" s="46"/>
      <c r="F63" s="46"/>
      <c r="G63" s="46"/>
      <c r="H63" s="46"/>
      <c r="I63" s="46"/>
      <c r="J63" s="46"/>
      <c r="K63" s="52"/>
      <c r="L63" s="52"/>
      <c r="M63" s="52"/>
      <c r="N63" s="52"/>
      <c r="O63" s="52"/>
      <c r="P63" s="52"/>
      <c r="Q63" s="52"/>
      <c r="R63" s="52"/>
      <c r="S63" s="46"/>
      <c r="T63" s="52"/>
      <c r="U63" s="52"/>
      <c r="V63" s="52"/>
      <c r="W63" s="52"/>
      <c r="X63" s="52"/>
      <c r="Y63" s="52"/>
      <c r="Z63" s="52"/>
      <c r="AA63" s="52"/>
      <c r="AB63" s="46"/>
      <c r="AC63" s="52"/>
      <c r="AD63" s="52"/>
      <c r="AE63" s="52"/>
      <c r="AF63" s="52"/>
      <c r="AG63" s="52"/>
      <c r="AH63" s="52"/>
      <c r="AI63" s="52"/>
      <c r="AJ63" s="52"/>
      <c r="AK63" s="46"/>
      <c r="AL63" s="52"/>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4"/>
      <c r="BW63" s="44"/>
      <c r="BX63" s="44"/>
      <c r="BY63" s="44"/>
      <c r="BZ63" s="44"/>
      <c r="CA63" s="44"/>
      <c r="CB63" s="44"/>
      <c r="CC63" s="44"/>
      <c r="CD63" s="43"/>
      <c r="CE63" s="43"/>
      <c r="CF63" s="43"/>
      <c r="CG63" s="43"/>
      <c r="CH63" s="43"/>
      <c r="CI63" s="43"/>
      <c r="CJ63" s="43"/>
      <c r="CK63" s="33"/>
      <c r="CL63" s="37"/>
      <c r="CM63" s="37"/>
      <c r="CN63" s="37"/>
      <c r="CO63" s="37"/>
      <c r="CP63" s="37"/>
      <c r="CQ63" s="37"/>
      <c r="CR63" s="37"/>
      <c r="CS63" s="37"/>
      <c r="CT63" s="37"/>
      <c r="CU63" s="37"/>
      <c r="CV63" s="37"/>
      <c r="CW63" s="37"/>
      <c r="CX63" s="37"/>
      <c r="CY63" s="37"/>
      <c r="CZ63" s="37"/>
      <c r="DA63" s="37"/>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0"/>
      <c r="DZ63" s="33"/>
      <c r="EA63" s="33"/>
      <c r="EB63" s="33"/>
      <c r="EC63" s="33"/>
      <c r="ED63" s="33"/>
      <c r="EE63" s="33"/>
      <c r="EF63" s="33"/>
      <c r="EG63" s="33"/>
      <c r="EH63" s="33"/>
      <c r="EI63" s="33"/>
      <c r="EJ63" s="3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c r="IC63" s="43"/>
      <c r="ID63" s="43"/>
      <c r="IE63" s="43"/>
      <c r="IF63" s="43"/>
      <c r="IG63" s="43"/>
      <c r="IH63" s="43"/>
      <c r="II63" s="43"/>
      <c r="IJ63" s="43"/>
    </row>
    <row r="64" spans="1:244" s="40" customFormat="1" ht="9.75" customHeight="1">
      <c r="A64" s="46"/>
      <c r="B64" s="46"/>
      <c r="C64" s="46"/>
      <c r="D64" s="46"/>
      <c r="E64" s="46"/>
      <c r="F64" s="46"/>
      <c r="G64" s="46"/>
      <c r="H64" s="46"/>
      <c r="I64" s="46"/>
      <c r="J64" s="46"/>
      <c r="K64" s="52"/>
      <c r="L64" s="52"/>
      <c r="M64" s="52"/>
      <c r="N64" s="52"/>
      <c r="O64" s="52"/>
      <c r="P64" s="52"/>
      <c r="Q64" s="52"/>
      <c r="R64" s="52"/>
      <c r="S64" s="46"/>
      <c r="T64" s="52"/>
      <c r="U64" s="52"/>
      <c r="V64" s="52"/>
      <c r="W64" s="52"/>
      <c r="X64" s="52"/>
      <c r="Y64" s="52"/>
      <c r="Z64" s="52"/>
      <c r="AA64" s="52"/>
      <c r="AB64" s="46"/>
      <c r="AC64" s="52"/>
      <c r="AD64" s="52"/>
      <c r="AE64" s="52"/>
      <c r="AF64" s="52"/>
      <c r="AG64" s="52"/>
      <c r="AH64" s="52"/>
      <c r="AI64" s="52"/>
      <c r="AJ64" s="52"/>
      <c r="AK64" s="46"/>
      <c r="AL64" s="52"/>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4"/>
      <c r="BW64" s="44"/>
      <c r="BX64" s="44"/>
      <c r="BY64" s="44"/>
      <c r="BZ64" s="44"/>
      <c r="CA64" s="44"/>
      <c r="CB64" s="44"/>
      <c r="CC64" s="44"/>
      <c r="CD64" s="43"/>
      <c r="CE64" s="43"/>
      <c r="CF64" s="43"/>
      <c r="CG64" s="43"/>
      <c r="CH64" s="43"/>
      <c r="CI64" s="43"/>
      <c r="CJ64" s="43"/>
      <c r="CK64" s="33"/>
      <c r="CL64" s="37"/>
      <c r="CM64" s="37"/>
      <c r="CN64" s="37"/>
      <c r="CO64" s="37"/>
      <c r="CP64" s="37"/>
      <c r="CQ64" s="37"/>
      <c r="CR64" s="37"/>
      <c r="CS64" s="37"/>
      <c r="CT64" s="37"/>
      <c r="CU64" s="37"/>
      <c r="CV64" s="37"/>
      <c r="CW64" s="37"/>
      <c r="CX64" s="37"/>
      <c r="CY64" s="37"/>
      <c r="CZ64" s="37"/>
      <c r="DA64" s="37"/>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0"/>
      <c r="DZ64" s="33"/>
      <c r="EA64" s="33"/>
      <c r="EB64" s="33"/>
      <c r="EC64" s="33"/>
      <c r="ED64" s="33"/>
      <c r="EE64" s="33"/>
      <c r="EF64" s="33"/>
      <c r="EG64" s="33"/>
      <c r="EH64" s="33"/>
      <c r="EI64" s="33"/>
      <c r="EJ64" s="3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c r="IC64" s="43"/>
      <c r="ID64" s="43"/>
      <c r="IE64" s="43"/>
      <c r="IF64" s="43"/>
      <c r="IG64" s="43"/>
      <c r="IH64" s="43"/>
      <c r="II64" s="43"/>
      <c r="IJ64" s="43"/>
    </row>
    <row r="65" spans="1:244" s="40" customFormat="1" ht="9.75" customHeight="1">
      <c r="A65" s="46"/>
      <c r="B65" s="46"/>
      <c r="C65" s="46"/>
      <c r="D65" s="46"/>
      <c r="E65" s="46"/>
      <c r="F65" s="46"/>
      <c r="G65" s="46"/>
      <c r="H65" s="46"/>
      <c r="I65" s="46"/>
      <c r="J65" s="46"/>
      <c r="K65" s="52"/>
      <c r="L65" s="52"/>
      <c r="M65" s="52"/>
      <c r="N65" s="52"/>
      <c r="O65" s="52"/>
      <c r="P65" s="52"/>
      <c r="Q65" s="52"/>
      <c r="R65" s="52"/>
      <c r="S65" s="46"/>
      <c r="T65" s="52"/>
      <c r="U65" s="52"/>
      <c r="V65" s="52"/>
      <c r="W65" s="52"/>
      <c r="X65" s="52"/>
      <c r="Y65" s="52"/>
      <c r="Z65" s="52"/>
      <c r="AA65" s="52"/>
      <c r="AB65" s="46"/>
      <c r="AC65" s="52"/>
      <c r="AD65" s="52"/>
      <c r="AE65" s="52"/>
      <c r="AF65" s="52"/>
      <c r="AG65" s="52"/>
      <c r="AH65" s="52"/>
      <c r="AI65" s="52"/>
      <c r="AJ65" s="52"/>
      <c r="AK65" s="46"/>
      <c r="AL65" s="52"/>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4"/>
      <c r="BW65" s="44"/>
      <c r="BX65" s="44"/>
      <c r="BY65" s="44"/>
      <c r="BZ65" s="44"/>
      <c r="CA65" s="44"/>
      <c r="CB65" s="44"/>
      <c r="CC65" s="44"/>
      <c r="CD65" s="43"/>
      <c r="CE65" s="43"/>
      <c r="CF65" s="43"/>
      <c r="CG65" s="43"/>
      <c r="CH65" s="43"/>
      <c r="CI65" s="43"/>
      <c r="CJ65" s="43"/>
      <c r="CK65" s="33"/>
      <c r="CL65" s="37"/>
      <c r="CM65" s="37"/>
      <c r="CN65" s="37"/>
      <c r="CO65" s="37"/>
      <c r="CP65" s="37"/>
      <c r="CQ65" s="37"/>
      <c r="CR65" s="37"/>
      <c r="CS65" s="37"/>
      <c r="CT65" s="37"/>
      <c r="CU65" s="37"/>
      <c r="CV65" s="37"/>
      <c r="CW65" s="37"/>
      <c r="CX65" s="37"/>
      <c r="CY65" s="37"/>
      <c r="CZ65" s="37"/>
      <c r="DA65" s="37"/>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0"/>
      <c r="DZ65" s="33"/>
      <c r="EA65" s="33"/>
      <c r="EB65" s="33"/>
      <c r="EC65" s="33"/>
      <c r="ED65" s="33"/>
      <c r="EE65" s="33"/>
      <c r="EF65" s="33"/>
      <c r="EG65" s="33"/>
      <c r="EH65" s="33"/>
      <c r="EI65" s="33"/>
      <c r="EJ65" s="3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c r="IC65" s="43"/>
      <c r="ID65" s="43"/>
      <c r="IE65" s="43"/>
      <c r="IF65" s="43"/>
      <c r="IG65" s="43"/>
      <c r="IH65" s="43"/>
      <c r="II65" s="43"/>
      <c r="IJ65" s="43"/>
    </row>
    <row r="66" spans="1:244" s="40" customFormat="1" ht="9.75" customHeight="1">
      <c r="A66" s="46"/>
      <c r="B66" s="46"/>
      <c r="C66" s="46"/>
      <c r="D66" s="46"/>
      <c r="E66" s="46"/>
      <c r="F66" s="46"/>
      <c r="G66" s="46"/>
      <c r="H66" s="46"/>
      <c r="I66" s="46"/>
      <c r="J66" s="46"/>
      <c r="K66" s="52"/>
      <c r="L66" s="52"/>
      <c r="M66" s="52"/>
      <c r="N66" s="52"/>
      <c r="O66" s="52"/>
      <c r="P66" s="52"/>
      <c r="Q66" s="52"/>
      <c r="R66" s="52"/>
      <c r="S66" s="46"/>
      <c r="T66" s="52"/>
      <c r="U66" s="52"/>
      <c r="V66" s="52"/>
      <c r="W66" s="52"/>
      <c r="X66" s="52"/>
      <c r="Y66" s="52"/>
      <c r="Z66" s="52"/>
      <c r="AA66" s="52"/>
      <c r="AB66" s="46"/>
      <c r="AC66" s="52"/>
      <c r="AD66" s="52"/>
      <c r="AE66" s="52"/>
      <c r="AF66" s="52"/>
      <c r="AG66" s="52"/>
      <c r="AH66" s="52"/>
      <c r="AI66" s="52"/>
      <c r="AJ66" s="52"/>
      <c r="AK66" s="46"/>
      <c r="AL66" s="52"/>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4"/>
      <c r="BW66" s="44"/>
      <c r="BX66" s="44"/>
      <c r="BY66" s="44"/>
      <c r="BZ66" s="44"/>
      <c r="CA66" s="44"/>
      <c r="CB66" s="44"/>
      <c r="CC66" s="44"/>
      <c r="CD66" s="43"/>
      <c r="CE66" s="43"/>
      <c r="CF66" s="43"/>
      <c r="CG66" s="43"/>
      <c r="CH66" s="43"/>
      <c r="CI66" s="43"/>
      <c r="CJ66" s="43"/>
      <c r="CK66" s="33"/>
      <c r="CL66" s="37"/>
      <c r="CM66" s="37"/>
      <c r="CN66" s="37"/>
      <c r="CO66" s="37"/>
      <c r="CP66" s="37"/>
      <c r="CQ66" s="37"/>
      <c r="CR66" s="37"/>
      <c r="CS66" s="37"/>
      <c r="CT66" s="37"/>
      <c r="CU66" s="37"/>
      <c r="CV66" s="37"/>
      <c r="CW66" s="37"/>
      <c r="CX66" s="37"/>
      <c r="CY66" s="37"/>
      <c r="CZ66" s="37"/>
      <c r="DA66" s="37"/>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0"/>
      <c r="DZ66" s="33"/>
      <c r="EA66" s="33"/>
      <c r="EB66" s="33"/>
      <c r="EC66" s="33"/>
      <c r="ED66" s="33"/>
      <c r="EE66" s="33"/>
      <c r="EF66" s="33"/>
      <c r="EG66" s="33"/>
      <c r="EH66" s="33"/>
      <c r="EI66" s="33"/>
      <c r="EJ66" s="3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c r="FX66" s="43"/>
      <c r="FY66" s="43"/>
      <c r="FZ66" s="43"/>
      <c r="GA66" s="43"/>
      <c r="GB66" s="43"/>
      <c r="GC66" s="43"/>
      <c r="GD66" s="43"/>
      <c r="GE66" s="43"/>
      <c r="GF66" s="43"/>
      <c r="GG66" s="43"/>
      <c r="GH66" s="43"/>
      <c r="GI66" s="43"/>
      <c r="GJ66" s="43"/>
      <c r="GK66" s="43"/>
      <c r="GL66" s="43"/>
      <c r="GM66" s="43"/>
      <c r="GN66" s="43"/>
      <c r="GO66" s="43"/>
      <c r="GP66" s="43"/>
      <c r="GQ66" s="43"/>
      <c r="GR66" s="43"/>
      <c r="GS66" s="43"/>
      <c r="GT66" s="43"/>
      <c r="GU66" s="43"/>
      <c r="GV66" s="43"/>
      <c r="GW66" s="43"/>
      <c r="GX66" s="43"/>
      <c r="GY66" s="43"/>
      <c r="GZ66" s="43"/>
      <c r="HA66" s="43"/>
      <c r="HB66" s="43"/>
      <c r="HC66" s="43"/>
      <c r="HD66" s="43"/>
      <c r="HE66" s="43"/>
      <c r="HF66" s="43"/>
      <c r="HG66" s="43"/>
      <c r="HH66" s="43"/>
      <c r="HI66" s="43"/>
      <c r="HJ66" s="43"/>
      <c r="HK66" s="43"/>
      <c r="HL66" s="43"/>
      <c r="HM66" s="43"/>
      <c r="HN66" s="43"/>
      <c r="HO66" s="43"/>
      <c r="HP66" s="43"/>
      <c r="HQ66" s="43"/>
      <c r="HR66" s="43"/>
      <c r="HS66" s="43"/>
      <c r="HT66" s="43"/>
      <c r="HU66" s="43"/>
      <c r="HV66" s="43"/>
      <c r="HW66" s="43"/>
      <c r="HX66" s="43"/>
      <c r="HY66" s="43"/>
      <c r="HZ66" s="43"/>
      <c r="IA66" s="43"/>
      <c r="IB66" s="43"/>
      <c r="IC66" s="43"/>
      <c r="ID66" s="43"/>
      <c r="IE66" s="43"/>
      <c r="IF66" s="43"/>
      <c r="IG66" s="43"/>
      <c r="IH66" s="43"/>
      <c r="II66" s="43"/>
      <c r="IJ66" s="43"/>
    </row>
    <row r="67" spans="1:244" s="40" customFormat="1" ht="9.75" customHeight="1">
      <c r="A67" s="46"/>
      <c r="B67" s="46"/>
      <c r="C67" s="46"/>
      <c r="D67" s="46"/>
      <c r="E67" s="46"/>
      <c r="F67" s="46"/>
      <c r="G67" s="46"/>
      <c r="H67" s="46"/>
      <c r="I67" s="46"/>
      <c r="J67" s="46"/>
      <c r="K67" s="52"/>
      <c r="L67" s="52"/>
      <c r="M67" s="52"/>
      <c r="N67" s="52"/>
      <c r="O67" s="52"/>
      <c r="P67" s="52"/>
      <c r="Q67" s="52"/>
      <c r="R67" s="52"/>
      <c r="S67" s="46"/>
      <c r="T67" s="52"/>
      <c r="U67" s="52"/>
      <c r="V67" s="52"/>
      <c r="W67" s="52"/>
      <c r="X67" s="52"/>
      <c r="Y67" s="52"/>
      <c r="Z67" s="52"/>
      <c r="AA67" s="52"/>
      <c r="AB67" s="46"/>
      <c r="AC67" s="52"/>
      <c r="AD67" s="52"/>
      <c r="AE67" s="52"/>
      <c r="AF67" s="52"/>
      <c r="AG67" s="52"/>
      <c r="AH67" s="52"/>
      <c r="AI67" s="52"/>
      <c r="AJ67" s="52"/>
      <c r="AK67" s="46"/>
      <c r="AL67" s="52"/>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4"/>
      <c r="BW67" s="44"/>
      <c r="BX67" s="44"/>
      <c r="BY67" s="44"/>
      <c r="BZ67" s="44"/>
      <c r="CA67" s="44"/>
      <c r="CB67" s="44"/>
      <c r="CC67" s="44"/>
      <c r="CD67" s="43"/>
      <c r="CE67" s="43"/>
      <c r="CF67" s="43"/>
      <c r="CG67" s="43"/>
      <c r="CH67" s="43"/>
      <c r="CI67" s="43"/>
      <c r="CJ67" s="43"/>
      <c r="CK67" s="33"/>
      <c r="CL67" s="37"/>
      <c r="CM67" s="37"/>
      <c r="CN67" s="37"/>
      <c r="CO67" s="37"/>
      <c r="CP67" s="37"/>
      <c r="CQ67" s="37"/>
      <c r="CR67" s="37"/>
      <c r="CS67" s="37"/>
      <c r="CT67" s="37"/>
      <c r="CU67" s="37"/>
      <c r="CV67" s="37"/>
      <c r="CW67" s="37"/>
      <c r="CX67" s="37"/>
      <c r="CY67" s="37"/>
      <c r="CZ67" s="37"/>
      <c r="DA67" s="37"/>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0"/>
      <c r="DZ67" s="33"/>
      <c r="EA67" s="33"/>
      <c r="EB67" s="33"/>
      <c r="EC67" s="33"/>
      <c r="ED67" s="33"/>
      <c r="EE67" s="33"/>
      <c r="EF67" s="33"/>
      <c r="EG67" s="33"/>
      <c r="EH67" s="33"/>
      <c r="EI67" s="33"/>
      <c r="EJ67" s="3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c r="IC67" s="43"/>
      <c r="ID67" s="43"/>
      <c r="IE67" s="43"/>
      <c r="IF67" s="43"/>
      <c r="IG67" s="43"/>
      <c r="IH67" s="43"/>
      <c r="II67" s="43"/>
      <c r="IJ67" s="43"/>
    </row>
    <row r="68" spans="1:244" s="40" customFormat="1" ht="9.75" customHeight="1">
      <c r="A68" s="46"/>
      <c r="B68" s="46"/>
      <c r="C68" s="46"/>
      <c r="D68" s="46"/>
      <c r="E68" s="46"/>
      <c r="F68" s="46"/>
      <c r="G68" s="46"/>
      <c r="H68" s="46"/>
      <c r="I68" s="46"/>
      <c r="J68" s="46"/>
      <c r="K68" s="52"/>
      <c r="L68" s="52"/>
      <c r="M68" s="52"/>
      <c r="N68" s="52"/>
      <c r="O68" s="52"/>
      <c r="P68" s="52"/>
      <c r="Q68" s="52"/>
      <c r="R68" s="52"/>
      <c r="S68" s="46"/>
      <c r="T68" s="52"/>
      <c r="U68" s="52"/>
      <c r="V68" s="52"/>
      <c r="W68" s="52"/>
      <c r="X68" s="52"/>
      <c r="Y68" s="52"/>
      <c r="Z68" s="52"/>
      <c r="AA68" s="52"/>
      <c r="AB68" s="46"/>
      <c r="AC68" s="52"/>
      <c r="AD68" s="52"/>
      <c r="AE68" s="52"/>
      <c r="AF68" s="52"/>
      <c r="AG68" s="52"/>
      <c r="AH68" s="52"/>
      <c r="AI68" s="52"/>
      <c r="AJ68" s="52"/>
      <c r="AK68" s="46"/>
      <c r="AL68" s="52"/>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4"/>
      <c r="BW68" s="44"/>
      <c r="BX68" s="44"/>
      <c r="BY68" s="44"/>
      <c r="BZ68" s="44"/>
      <c r="CA68" s="44"/>
      <c r="CB68" s="44"/>
      <c r="CC68" s="44"/>
      <c r="CD68" s="43"/>
      <c r="CE68" s="43"/>
      <c r="CF68" s="43"/>
      <c r="CG68" s="43"/>
      <c r="CH68" s="43"/>
      <c r="CI68" s="43"/>
      <c r="CJ68" s="43"/>
      <c r="CK68" s="33"/>
      <c r="CL68" s="37"/>
      <c r="CM68" s="37"/>
      <c r="CN68" s="37"/>
      <c r="CO68" s="37"/>
      <c r="CP68" s="37"/>
      <c r="CQ68" s="37"/>
      <c r="CR68" s="37"/>
      <c r="CS68" s="37"/>
      <c r="CT68" s="37"/>
      <c r="CU68" s="37"/>
      <c r="CV68" s="37"/>
      <c r="CW68" s="37"/>
      <c r="CX68" s="37"/>
      <c r="CY68" s="37"/>
      <c r="CZ68" s="37"/>
      <c r="DA68" s="37"/>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0"/>
      <c r="DZ68" s="33"/>
      <c r="EA68" s="33"/>
      <c r="EB68" s="33"/>
      <c r="EC68" s="33"/>
      <c r="ED68" s="33"/>
      <c r="EE68" s="33"/>
      <c r="EF68" s="33"/>
      <c r="EG68" s="33"/>
      <c r="EH68" s="33"/>
      <c r="EI68" s="33"/>
      <c r="EJ68" s="3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3"/>
      <c r="HF68" s="43"/>
      <c r="HG68" s="43"/>
      <c r="HH68" s="43"/>
      <c r="HI68" s="43"/>
      <c r="HJ68" s="43"/>
      <c r="HK68" s="43"/>
      <c r="HL68" s="43"/>
      <c r="HM68" s="43"/>
      <c r="HN68" s="43"/>
      <c r="HO68" s="43"/>
      <c r="HP68" s="43"/>
      <c r="HQ68" s="43"/>
      <c r="HR68" s="43"/>
      <c r="HS68" s="43"/>
      <c r="HT68" s="43"/>
      <c r="HU68" s="43"/>
      <c r="HV68" s="43"/>
      <c r="HW68" s="43"/>
      <c r="HX68" s="43"/>
      <c r="HY68" s="43"/>
      <c r="HZ68" s="43"/>
      <c r="IA68" s="43"/>
      <c r="IB68" s="43"/>
      <c r="IC68" s="43"/>
      <c r="ID68" s="43"/>
      <c r="IE68" s="43"/>
      <c r="IF68" s="43"/>
      <c r="IG68" s="43"/>
      <c r="IH68" s="43"/>
      <c r="II68" s="43"/>
      <c r="IJ68" s="43"/>
    </row>
    <row r="69" spans="1:244" s="40" customFormat="1" ht="9.75" customHeight="1">
      <c r="A69" s="46"/>
      <c r="B69" s="46"/>
      <c r="C69" s="46"/>
      <c r="D69" s="46"/>
      <c r="E69" s="46"/>
      <c r="F69" s="46"/>
      <c r="G69" s="46"/>
      <c r="H69" s="46"/>
      <c r="I69" s="46"/>
      <c r="J69" s="46"/>
      <c r="K69" s="52"/>
      <c r="L69" s="52"/>
      <c r="M69" s="52"/>
      <c r="N69" s="52"/>
      <c r="O69" s="52"/>
      <c r="P69" s="52"/>
      <c r="Q69" s="52"/>
      <c r="R69" s="52"/>
      <c r="S69" s="46"/>
      <c r="T69" s="52"/>
      <c r="U69" s="52"/>
      <c r="V69" s="52"/>
      <c r="W69" s="52"/>
      <c r="X69" s="52"/>
      <c r="Y69" s="52"/>
      <c r="Z69" s="52"/>
      <c r="AA69" s="52"/>
      <c r="AB69" s="46"/>
      <c r="AC69" s="52"/>
      <c r="AD69" s="52"/>
      <c r="AE69" s="52"/>
      <c r="AF69" s="52"/>
      <c r="AG69" s="52"/>
      <c r="AH69" s="52"/>
      <c r="AI69" s="52"/>
      <c r="AJ69" s="52"/>
      <c r="AK69" s="46"/>
      <c r="AL69" s="52"/>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4"/>
      <c r="BW69" s="44"/>
      <c r="BX69" s="44"/>
      <c r="BY69" s="44"/>
      <c r="BZ69" s="44"/>
      <c r="CA69" s="44"/>
      <c r="CB69" s="44"/>
      <c r="CC69" s="44"/>
      <c r="CD69" s="43"/>
      <c r="CE69" s="43"/>
      <c r="CF69" s="43"/>
      <c r="CG69" s="43"/>
      <c r="CH69" s="43"/>
      <c r="CI69" s="43"/>
      <c r="CJ69" s="43"/>
      <c r="CK69" s="33"/>
      <c r="CL69" s="37"/>
      <c r="CM69" s="37"/>
      <c r="CN69" s="37"/>
      <c r="CO69" s="37"/>
      <c r="CP69" s="37"/>
      <c r="CQ69" s="37"/>
      <c r="CR69" s="37"/>
      <c r="CS69" s="37"/>
      <c r="CT69" s="37"/>
      <c r="CU69" s="37"/>
      <c r="CV69" s="37"/>
      <c r="CW69" s="37"/>
      <c r="CX69" s="37"/>
      <c r="CY69" s="37"/>
      <c r="CZ69" s="37"/>
      <c r="DA69" s="37"/>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0"/>
      <c r="DZ69" s="33"/>
      <c r="EA69" s="33"/>
      <c r="EB69" s="33"/>
      <c r="EC69" s="33"/>
      <c r="ED69" s="33"/>
      <c r="EE69" s="33"/>
      <c r="EF69" s="33"/>
      <c r="EG69" s="33"/>
      <c r="EH69" s="33"/>
      <c r="EI69" s="33"/>
      <c r="EJ69" s="3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c r="FX69" s="43"/>
      <c r="FY69" s="43"/>
      <c r="FZ69" s="43"/>
      <c r="GA69" s="43"/>
      <c r="GB69" s="43"/>
      <c r="GC69" s="43"/>
      <c r="GD69" s="43"/>
      <c r="GE69" s="43"/>
      <c r="GF69" s="43"/>
      <c r="GG69" s="43"/>
      <c r="GH69" s="43"/>
      <c r="GI69" s="43"/>
      <c r="GJ69" s="43"/>
      <c r="GK69" s="43"/>
      <c r="GL69" s="43"/>
      <c r="GM69" s="43"/>
      <c r="GN69" s="43"/>
      <c r="GO69" s="43"/>
      <c r="GP69" s="43"/>
      <c r="GQ69" s="43"/>
      <c r="GR69" s="43"/>
      <c r="GS69" s="43"/>
      <c r="GT69" s="43"/>
      <c r="GU69" s="43"/>
      <c r="GV69" s="43"/>
      <c r="GW69" s="43"/>
      <c r="GX69" s="43"/>
      <c r="GY69" s="43"/>
      <c r="GZ69" s="43"/>
      <c r="HA69" s="43"/>
      <c r="HB69" s="43"/>
      <c r="HC69" s="43"/>
      <c r="HD69" s="43"/>
      <c r="HE69" s="43"/>
      <c r="HF69" s="43"/>
      <c r="HG69" s="43"/>
      <c r="HH69" s="43"/>
      <c r="HI69" s="43"/>
      <c r="HJ69" s="43"/>
      <c r="HK69" s="43"/>
      <c r="HL69" s="43"/>
      <c r="HM69" s="43"/>
      <c r="HN69" s="43"/>
      <c r="HO69" s="43"/>
      <c r="HP69" s="43"/>
      <c r="HQ69" s="43"/>
      <c r="HR69" s="43"/>
      <c r="HS69" s="43"/>
      <c r="HT69" s="43"/>
      <c r="HU69" s="43"/>
      <c r="HV69" s="43"/>
      <c r="HW69" s="43"/>
      <c r="HX69" s="43"/>
      <c r="HY69" s="43"/>
      <c r="HZ69" s="43"/>
      <c r="IA69" s="43"/>
      <c r="IB69" s="43"/>
      <c r="IC69" s="43"/>
      <c r="ID69" s="43"/>
      <c r="IE69" s="43"/>
      <c r="IF69" s="43"/>
      <c r="IG69" s="43"/>
      <c r="IH69" s="43"/>
      <c r="II69" s="43"/>
      <c r="IJ69" s="43"/>
    </row>
    <row r="70" spans="1:244" s="40" customFormat="1" ht="9.75" customHeight="1">
      <c r="A70" s="46"/>
      <c r="B70" s="46"/>
      <c r="C70" s="46"/>
      <c r="D70" s="46"/>
      <c r="E70" s="46"/>
      <c r="F70" s="46"/>
      <c r="G70" s="46"/>
      <c r="H70" s="46"/>
      <c r="I70" s="46"/>
      <c r="J70" s="46"/>
      <c r="K70" s="52"/>
      <c r="L70" s="52"/>
      <c r="M70" s="52"/>
      <c r="N70" s="52"/>
      <c r="O70" s="52"/>
      <c r="P70" s="52"/>
      <c r="Q70" s="52"/>
      <c r="R70" s="52"/>
      <c r="S70" s="46"/>
      <c r="T70" s="52"/>
      <c r="U70" s="52"/>
      <c r="V70" s="52"/>
      <c r="W70" s="52"/>
      <c r="X70" s="52"/>
      <c r="Y70" s="52"/>
      <c r="Z70" s="52"/>
      <c r="AA70" s="52"/>
      <c r="AB70" s="46"/>
      <c r="AC70" s="52"/>
      <c r="AD70" s="52"/>
      <c r="AE70" s="52"/>
      <c r="AF70" s="52"/>
      <c r="AG70" s="52"/>
      <c r="AH70" s="52"/>
      <c r="AI70" s="52"/>
      <c r="AJ70" s="52"/>
      <c r="AK70" s="46"/>
      <c r="AL70" s="52"/>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4"/>
      <c r="BW70" s="44"/>
      <c r="BX70" s="44"/>
      <c r="BY70" s="44"/>
      <c r="BZ70" s="44"/>
      <c r="CA70" s="44"/>
      <c r="CB70" s="44"/>
      <c r="CC70" s="44"/>
      <c r="CD70" s="43"/>
      <c r="CE70" s="43"/>
      <c r="CF70" s="43"/>
      <c r="CG70" s="43"/>
      <c r="CH70" s="43"/>
      <c r="CI70" s="43"/>
      <c r="CJ70" s="43"/>
      <c r="CK70" s="33"/>
      <c r="CL70" s="37"/>
      <c r="CM70" s="37"/>
      <c r="CN70" s="37"/>
      <c r="CO70" s="37"/>
      <c r="CP70" s="37"/>
      <c r="CQ70" s="37"/>
      <c r="CR70" s="37"/>
      <c r="CS70" s="37"/>
      <c r="CT70" s="37"/>
      <c r="CU70" s="37"/>
      <c r="CV70" s="37"/>
      <c r="CW70" s="37"/>
      <c r="CX70" s="37"/>
      <c r="CY70" s="37"/>
      <c r="CZ70" s="37"/>
      <c r="DA70" s="37"/>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0"/>
      <c r="DZ70" s="33"/>
      <c r="EA70" s="33"/>
      <c r="EB70" s="33"/>
      <c r="EC70" s="33"/>
      <c r="ED70" s="33"/>
      <c r="EE70" s="33"/>
      <c r="EF70" s="33"/>
      <c r="EG70" s="33"/>
      <c r="EH70" s="33"/>
      <c r="EI70" s="33"/>
      <c r="EJ70" s="3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c r="FX70" s="43"/>
      <c r="FY70" s="43"/>
      <c r="FZ70" s="43"/>
      <c r="GA70" s="43"/>
      <c r="GB70" s="43"/>
      <c r="GC70" s="43"/>
      <c r="GD70" s="43"/>
      <c r="GE70" s="43"/>
      <c r="GF70" s="43"/>
      <c r="GG70" s="43"/>
      <c r="GH70" s="43"/>
      <c r="GI70" s="43"/>
      <c r="GJ70" s="43"/>
      <c r="GK70" s="43"/>
      <c r="GL70" s="43"/>
      <c r="GM70" s="43"/>
      <c r="GN70" s="43"/>
      <c r="GO70" s="43"/>
      <c r="GP70" s="43"/>
      <c r="GQ70" s="43"/>
      <c r="GR70" s="43"/>
      <c r="GS70" s="43"/>
      <c r="GT70" s="43"/>
      <c r="GU70" s="43"/>
      <c r="GV70" s="43"/>
      <c r="GW70" s="43"/>
      <c r="GX70" s="43"/>
      <c r="GY70" s="43"/>
      <c r="GZ70" s="43"/>
      <c r="HA70" s="43"/>
      <c r="HB70" s="43"/>
      <c r="HC70" s="43"/>
      <c r="HD70" s="43"/>
      <c r="HE70" s="43"/>
      <c r="HF70" s="43"/>
      <c r="HG70" s="43"/>
      <c r="HH70" s="43"/>
      <c r="HI70" s="43"/>
      <c r="HJ70" s="43"/>
      <c r="HK70" s="43"/>
      <c r="HL70" s="43"/>
      <c r="HM70" s="43"/>
      <c r="HN70" s="43"/>
      <c r="HO70" s="43"/>
      <c r="HP70" s="43"/>
      <c r="HQ70" s="43"/>
      <c r="HR70" s="43"/>
      <c r="HS70" s="43"/>
      <c r="HT70" s="43"/>
      <c r="HU70" s="43"/>
      <c r="HV70" s="43"/>
      <c r="HW70" s="43"/>
      <c r="HX70" s="43"/>
      <c r="HY70" s="43"/>
      <c r="HZ70" s="43"/>
      <c r="IA70" s="43"/>
      <c r="IB70" s="43"/>
      <c r="IC70" s="43"/>
      <c r="ID70" s="43"/>
      <c r="IE70" s="43"/>
      <c r="IF70" s="43"/>
      <c r="IG70" s="43"/>
      <c r="IH70" s="43"/>
      <c r="II70" s="43"/>
      <c r="IJ70" s="43"/>
    </row>
    <row r="71" spans="1:244" s="40" customFormat="1" ht="9.75" customHeight="1">
      <c r="A71" s="46"/>
      <c r="B71" s="46"/>
      <c r="C71" s="46"/>
      <c r="D71" s="46"/>
      <c r="E71" s="46"/>
      <c r="F71" s="46"/>
      <c r="G71" s="46"/>
      <c r="H71" s="46"/>
      <c r="I71" s="46"/>
      <c r="J71" s="46"/>
      <c r="K71" s="52"/>
      <c r="L71" s="52"/>
      <c r="M71" s="52"/>
      <c r="N71" s="52"/>
      <c r="O71" s="52"/>
      <c r="P71" s="52"/>
      <c r="Q71" s="52"/>
      <c r="R71" s="52"/>
      <c r="S71" s="46"/>
      <c r="T71" s="52"/>
      <c r="U71" s="52"/>
      <c r="V71" s="52"/>
      <c r="W71" s="52"/>
      <c r="X71" s="52"/>
      <c r="Y71" s="52"/>
      <c r="Z71" s="52"/>
      <c r="AA71" s="52"/>
      <c r="AB71" s="46"/>
      <c r="AC71" s="52"/>
      <c r="AD71" s="52"/>
      <c r="AE71" s="52"/>
      <c r="AF71" s="52"/>
      <c r="AG71" s="52"/>
      <c r="AH71" s="52"/>
      <c r="AI71" s="52"/>
      <c r="AJ71" s="52"/>
      <c r="AK71" s="46"/>
      <c r="AL71" s="52"/>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4"/>
      <c r="BW71" s="44"/>
      <c r="BX71" s="44"/>
      <c r="BY71" s="44"/>
      <c r="BZ71" s="44"/>
      <c r="CA71" s="44"/>
      <c r="CB71" s="44"/>
      <c r="CC71" s="44"/>
      <c r="CD71" s="43"/>
      <c r="CE71" s="43"/>
      <c r="CF71" s="43"/>
      <c r="CG71" s="43"/>
      <c r="CH71" s="43"/>
      <c r="CI71" s="43"/>
      <c r="CJ71" s="43"/>
      <c r="CK71" s="33"/>
      <c r="CL71" s="37"/>
      <c r="CM71" s="37"/>
      <c r="CN71" s="37"/>
      <c r="CO71" s="37"/>
      <c r="CP71" s="37"/>
      <c r="CQ71" s="37"/>
      <c r="CR71" s="37"/>
      <c r="CS71" s="37"/>
      <c r="CT71" s="37"/>
      <c r="CU71" s="37"/>
      <c r="CV71" s="37"/>
      <c r="CW71" s="37"/>
      <c r="CX71" s="37"/>
      <c r="CY71" s="37"/>
      <c r="CZ71" s="37"/>
      <c r="DA71" s="37"/>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0"/>
      <c r="DZ71" s="33"/>
      <c r="EA71" s="33"/>
      <c r="EB71" s="33"/>
      <c r="EC71" s="33"/>
      <c r="ED71" s="33"/>
      <c r="EE71" s="33"/>
      <c r="EF71" s="33"/>
      <c r="EG71" s="33"/>
      <c r="EH71" s="33"/>
      <c r="EI71" s="33"/>
      <c r="EJ71" s="3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c r="FX71" s="43"/>
      <c r="FY71" s="43"/>
      <c r="FZ71" s="43"/>
      <c r="GA71" s="43"/>
      <c r="GB71" s="43"/>
      <c r="GC71" s="43"/>
      <c r="GD71" s="43"/>
      <c r="GE71" s="43"/>
      <c r="GF71" s="43"/>
      <c r="GG71" s="43"/>
      <c r="GH71" s="43"/>
      <c r="GI71" s="43"/>
      <c r="GJ71" s="43"/>
      <c r="GK71" s="43"/>
      <c r="GL71" s="43"/>
      <c r="GM71" s="43"/>
      <c r="GN71" s="43"/>
      <c r="GO71" s="43"/>
      <c r="GP71" s="43"/>
      <c r="GQ71" s="43"/>
      <c r="GR71" s="43"/>
      <c r="GS71" s="43"/>
      <c r="GT71" s="43"/>
      <c r="GU71" s="43"/>
      <c r="GV71" s="43"/>
      <c r="GW71" s="43"/>
      <c r="GX71" s="43"/>
      <c r="GY71" s="43"/>
      <c r="GZ71" s="43"/>
      <c r="HA71" s="43"/>
      <c r="HB71" s="43"/>
      <c r="HC71" s="43"/>
      <c r="HD71" s="43"/>
      <c r="HE71" s="43"/>
      <c r="HF71" s="43"/>
      <c r="HG71" s="43"/>
      <c r="HH71" s="43"/>
      <c r="HI71" s="43"/>
      <c r="HJ71" s="43"/>
      <c r="HK71" s="43"/>
      <c r="HL71" s="43"/>
      <c r="HM71" s="43"/>
      <c r="HN71" s="43"/>
      <c r="HO71" s="43"/>
      <c r="HP71" s="43"/>
      <c r="HQ71" s="43"/>
      <c r="HR71" s="43"/>
      <c r="HS71" s="43"/>
      <c r="HT71" s="43"/>
      <c r="HU71" s="43"/>
      <c r="HV71" s="43"/>
      <c r="HW71" s="43"/>
      <c r="HX71" s="43"/>
      <c r="HY71" s="43"/>
      <c r="HZ71" s="43"/>
      <c r="IA71" s="43"/>
      <c r="IB71" s="43"/>
      <c r="IC71" s="43"/>
      <c r="ID71" s="43"/>
      <c r="IE71" s="43"/>
      <c r="IF71" s="43"/>
      <c r="IG71" s="43"/>
      <c r="IH71" s="43"/>
      <c r="II71" s="43"/>
      <c r="IJ71" s="43"/>
    </row>
    <row r="72" spans="1:244" s="40" customFormat="1" ht="9.75" customHeight="1">
      <c r="A72" s="46"/>
      <c r="B72" s="46"/>
      <c r="C72" s="46"/>
      <c r="D72" s="46"/>
      <c r="E72" s="46"/>
      <c r="F72" s="46"/>
      <c r="G72" s="46"/>
      <c r="H72" s="46"/>
      <c r="I72" s="46"/>
      <c r="J72" s="46"/>
      <c r="K72" s="52"/>
      <c r="L72" s="52"/>
      <c r="M72" s="52"/>
      <c r="N72" s="52"/>
      <c r="O72" s="52"/>
      <c r="P72" s="52"/>
      <c r="Q72" s="52"/>
      <c r="R72" s="52"/>
      <c r="S72" s="46"/>
      <c r="T72" s="52"/>
      <c r="U72" s="52"/>
      <c r="V72" s="52"/>
      <c r="W72" s="52"/>
      <c r="X72" s="52"/>
      <c r="Y72" s="52"/>
      <c r="Z72" s="52"/>
      <c r="AA72" s="52"/>
      <c r="AB72" s="46"/>
      <c r="AC72" s="52"/>
      <c r="AD72" s="52"/>
      <c r="AE72" s="52"/>
      <c r="AF72" s="52"/>
      <c r="AG72" s="52"/>
      <c r="AH72" s="52"/>
      <c r="AI72" s="52"/>
      <c r="AJ72" s="52"/>
      <c r="AK72" s="46"/>
      <c r="AL72" s="52"/>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4"/>
      <c r="BW72" s="44"/>
      <c r="BX72" s="44"/>
      <c r="BY72" s="44"/>
      <c r="BZ72" s="44"/>
      <c r="CA72" s="44"/>
      <c r="CB72" s="44"/>
      <c r="CC72" s="44"/>
      <c r="CD72" s="43"/>
      <c r="CE72" s="43"/>
      <c r="CF72" s="43"/>
      <c r="CG72" s="43"/>
      <c r="CH72" s="43"/>
      <c r="CI72" s="43"/>
      <c r="CJ72" s="43"/>
      <c r="CK72" s="33"/>
      <c r="CL72" s="37"/>
      <c r="CM72" s="37"/>
      <c r="CN72" s="37"/>
      <c r="CO72" s="37"/>
      <c r="CP72" s="37"/>
      <c r="CQ72" s="37"/>
      <c r="CR72" s="37"/>
      <c r="CS72" s="37"/>
      <c r="CT72" s="37"/>
      <c r="CU72" s="37"/>
      <c r="CV72" s="37"/>
      <c r="CW72" s="37"/>
      <c r="CX72" s="37"/>
      <c r="CY72" s="37"/>
      <c r="CZ72" s="37"/>
      <c r="DA72" s="37"/>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0"/>
      <c r="DZ72" s="33"/>
      <c r="EA72" s="33"/>
      <c r="EB72" s="33"/>
      <c r="EC72" s="33"/>
      <c r="ED72" s="33"/>
      <c r="EE72" s="33"/>
      <c r="EF72" s="33"/>
      <c r="EG72" s="33"/>
      <c r="EH72" s="33"/>
      <c r="EI72" s="33"/>
      <c r="EJ72" s="3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c r="FX72" s="43"/>
      <c r="FY72" s="43"/>
      <c r="FZ72" s="43"/>
      <c r="GA72" s="43"/>
      <c r="GB72" s="43"/>
      <c r="GC72" s="43"/>
      <c r="GD72" s="43"/>
      <c r="GE72" s="43"/>
      <c r="GF72" s="43"/>
      <c r="GG72" s="43"/>
      <c r="GH72" s="43"/>
      <c r="GI72" s="43"/>
      <c r="GJ72" s="43"/>
      <c r="GK72" s="43"/>
      <c r="GL72" s="43"/>
      <c r="GM72" s="43"/>
      <c r="GN72" s="43"/>
      <c r="GO72" s="43"/>
      <c r="GP72" s="43"/>
      <c r="GQ72" s="43"/>
      <c r="GR72" s="43"/>
      <c r="GS72" s="43"/>
      <c r="GT72" s="43"/>
      <c r="GU72" s="43"/>
      <c r="GV72" s="43"/>
      <c r="GW72" s="43"/>
      <c r="GX72" s="43"/>
      <c r="GY72" s="43"/>
      <c r="GZ72" s="43"/>
      <c r="HA72" s="43"/>
      <c r="HB72" s="43"/>
      <c r="HC72" s="43"/>
      <c r="HD72" s="43"/>
      <c r="HE72" s="43"/>
      <c r="HF72" s="43"/>
      <c r="HG72" s="43"/>
      <c r="HH72" s="43"/>
      <c r="HI72" s="43"/>
      <c r="HJ72" s="43"/>
      <c r="HK72" s="43"/>
      <c r="HL72" s="43"/>
      <c r="HM72" s="43"/>
      <c r="HN72" s="43"/>
      <c r="HO72" s="43"/>
      <c r="HP72" s="43"/>
      <c r="HQ72" s="43"/>
      <c r="HR72" s="43"/>
      <c r="HS72" s="43"/>
      <c r="HT72" s="43"/>
      <c r="HU72" s="43"/>
      <c r="HV72" s="43"/>
      <c r="HW72" s="43"/>
      <c r="HX72" s="43"/>
      <c r="HY72" s="43"/>
      <c r="HZ72" s="43"/>
      <c r="IA72" s="43"/>
      <c r="IB72" s="43"/>
      <c r="IC72" s="43"/>
      <c r="ID72" s="43"/>
      <c r="IE72" s="43"/>
      <c r="IF72" s="43"/>
      <c r="IG72" s="43"/>
      <c r="IH72" s="43"/>
      <c r="II72" s="43"/>
      <c r="IJ72" s="43"/>
    </row>
    <row r="73" spans="1:244" s="40" customFormat="1" ht="9.75" customHeight="1">
      <c r="A73" s="46"/>
      <c r="B73" s="46"/>
      <c r="C73" s="46"/>
      <c r="D73" s="46"/>
      <c r="E73" s="46"/>
      <c r="F73" s="46"/>
      <c r="G73" s="46"/>
      <c r="H73" s="46"/>
      <c r="I73" s="46"/>
      <c r="J73" s="46"/>
      <c r="K73" s="52"/>
      <c r="L73" s="52"/>
      <c r="M73" s="52"/>
      <c r="N73" s="52"/>
      <c r="O73" s="52"/>
      <c r="P73" s="52"/>
      <c r="Q73" s="52"/>
      <c r="R73" s="52"/>
      <c r="S73" s="46"/>
      <c r="T73" s="52"/>
      <c r="U73" s="52"/>
      <c r="V73" s="52"/>
      <c r="W73" s="52"/>
      <c r="X73" s="52"/>
      <c r="Y73" s="52"/>
      <c r="Z73" s="52"/>
      <c r="AA73" s="52"/>
      <c r="AB73" s="46"/>
      <c r="AC73" s="52"/>
      <c r="AD73" s="52"/>
      <c r="AE73" s="52"/>
      <c r="AF73" s="52"/>
      <c r="AG73" s="52"/>
      <c r="AH73" s="52"/>
      <c r="AI73" s="52"/>
      <c r="AJ73" s="52"/>
      <c r="AK73" s="46"/>
      <c r="AL73" s="52"/>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4"/>
      <c r="BW73" s="44"/>
      <c r="BX73" s="44"/>
      <c r="BY73" s="44"/>
      <c r="BZ73" s="44"/>
      <c r="CA73" s="44"/>
      <c r="CB73" s="44"/>
      <c r="CC73" s="44"/>
      <c r="CD73" s="43"/>
      <c r="CE73" s="43"/>
      <c r="CF73" s="43"/>
      <c r="CG73" s="43"/>
      <c r="CH73" s="43"/>
      <c r="CI73" s="43"/>
      <c r="CJ73" s="43"/>
      <c r="CK73" s="33"/>
      <c r="CL73" s="37"/>
      <c r="CM73" s="37"/>
      <c r="CN73" s="37"/>
      <c r="CO73" s="37"/>
      <c r="CP73" s="37"/>
      <c r="CQ73" s="37"/>
      <c r="CR73" s="37"/>
      <c r="CS73" s="37"/>
      <c r="CT73" s="37"/>
      <c r="CU73" s="37"/>
      <c r="CV73" s="37"/>
      <c r="CW73" s="37"/>
      <c r="CX73" s="37"/>
      <c r="CY73" s="37"/>
      <c r="CZ73" s="37"/>
      <c r="DA73" s="37"/>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0"/>
      <c r="DZ73" s="33"/>
      <c r="EA73" s="33"/>
      <c r="EB73" s="33"/>
      <c r="EC73" s="33"/>
      <c r="ED73" s="33"/>
      <c r="EE73" s="33"/>
      <c r="EF73" s="33"/>
      <c r="EG73" s="33"/>
      <c r="EH73" s="33"/>
      <c r="EI73" s="33"/>
      <c r="EJ73" s="3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c r="FX73" s="43"/>
      <c r="FY73" s="43"/>
      <c r="FZ73" s="43"/>
      <c r="GA73" s="43"/>
      <c r="GB73" s="43"/>
      <c r="GC73" s="43"/>
      <c r="GD73" s="43"/>
      <c r="GE73" s="43"/>
      <c r="GF73" s="43"/>
      <c r="GG73" s="43"/>
      <c r="GH73" s="43"/>
      <c r="GI73" s="43"/>
      <c r="GJ73" s="43"/>
      <c r="GK73" s="43"/>
      <c r="GL73" s="43"/>
      <c r="GM73" s="43"/>
      <c r="GN73" s="43"/>
      <c r="GO73" s="43"/>
      <c r="GP73" s="43"/>
      <c r="GQ73" s="43"/>
      <c r="GR73" s="43"/>
      <c r="GS73" s="43"/>
      <c r="GT73" s="43"/>
      <c r="GU73" s="43"/>
      <c r="GV73" s="43"/>
      <c r="GW73" s="43"/>
      <c r="GX73" s="43"/>
      <c r="GY73" s="43"/>
      <c r="GZ73" s="43"/>
      <c r="HA73" s="43"/>
      <c r="HB73" s="43"/>
      <c r="HC73" s="43"/>
      <c r="HD73" s="43"/>
      <c r="HE73" s="43"/>
      <c r="HF73" s="43"/>
      <c r="HG73" s="43"/>
      <c r="HH73" s="43"/>
      <c r="HI73" s="43"/>
      <c r="HJ73" s="43"/>
      <c r="HK73" s="43"/>
      <c r="HL73" s="43"/>
      <c r="HM73" s="43"/>
      <c r="HN73" s="43"/>
      <c r="HO73" s="43"/>
      <c r="HP73" s="43"/>
      <c r="HQ73" s="43"/>
      <c r="HR73" s="43"/>
      <c r="HS73" s="43"/>
      <c r="HT73" s="43"/>
      <c r="HU73" s="43"/>
      <c r="HV73" s="43"/>
      <c r="HW73" s="43"/>
      <c r="HX73" s="43"/>
      <c r="HY73" s="43"/>
      <c r="HZ73" s="43"/>
      <c r="IA73" s="43"/>
      <c r="IB73" s="43"/>
      <c r="IC73" s="43"/>
      <c r="ID73" s="43"/>
      <c r="IE73" s="43"/>
      <c r="IF73" s="43"/>
      <c r="IG73" s="43"/>
      <c r="IH73" s="43"/>
      <c r="II73" s="43"/>
      <c r="IJ73" s="43"/>
    </row>
    <row r="74" spans="1:244" s="40" customFormat="1" ht="9.75" customHeight="1">
      <c r="A74" s="46"/>
      <c r="B74" s="46"/>
      <c r="C74" s="46"/>
      <c r="D74" s="46"/>
      <c r="E74" s="46"/>
      <c r="F74" s="46"/>
      <c r="G74" s="46"/>
      <c r="H74" s="46"/>
      <c r="I74" s="46"/>
      <c r="J74" s="46"/>
      <c r="K74" s="52"/>
      <c r="L74" s="52"/>
      <c r="M74" s="52"/>
      <c r="N74" s="52"/>
      <c r="O74" s="52"/>
      <c r="P74" s="52"/>
      <c r="Q74" s="52"/>
      <c r="R74" s="52"/>
      <c r="S74" s="46"/>
      <c r="T74" s="52"/>
      <c r="U74" s="52"/>
      <c r="V74" s="52"/>
      <c r="W74" s="52"/>
      <c r="X74" s="52"/>
      <c r="Y74" s="52"/>
      <c r="Z74" s="52"/>
      <c r="AA74" s="52"/>
      <c r="AB74" s="46"/>
      <c r="AC74" s="52"/>
      <c r="AD74" s="52"/>
      <c r="AE74" s="52"/>
      <c r="AF74" s="52"/>
      <c r="AG74" s="52"/>
      <c r="AH74" s="52"/>
      <c r="AI74" s="52"/>
      <c r="AJ74" s="52"/>
      <c r="AK74" s="46"/>
      <c r="AL74" s="52"/>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4"/>
      <c r="BW74" s="44"/>
      <c r="BX74" s="44"/>
      <c r="BY74" s="44"/>
      <c r="BZ74" s="44"/>
      <c r="CA74" s="44"/>
      <c r="CB74" s="44"/>
      <c r="CC74" s="44"/>
      <c r="CD74" s="43"/>
      <c r="CE74" s="43"/>
      <c r="CF74" s="43"/>
      <c r="CG74" s="43"/>
      <c r="CH74" s="43"/>
      <c r="CI74" s="43"/>
      <c r="CJ74" s="43"/>
      <c r="CK74" s="33"/>
      <c r="CL74" s="37"/>
      <c r="CM74" s="37"/>
      <c r="CN74" s="37"/>
      <c r="CO74" s="37"/>
      <c r="CP74" s="37"/>
      <c r="CQ74" s="37"/>
      <c r="CR74" s="37"/>
      <c r="CS74" s="37"/>
      <c r="CT74" s="37"/>
      <c r="CU74" s="37"/>
      <c r="CV74" s="37"/>
      <c r="CW74" s="37"/>
      <c r="CX74" s="37"/>
      <c r="CY74" s="37"/>
      <c r="CZ74" s="37"/>
      <c r="DA74" s="35"/>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0"/>
      <c r="DZ74" s="33"/>
      <c r="EA74" s="33"/>
      <c r="EB74" s="33"/>
      <c r="EC74" s="33"/>
      <c r="ED74" s="33"/>
      <c r="EE74" s="33"/>
      <c r="EF74" s="33"/>
      <c r="EG74" s="33"/>
      <c r="EH74" s="33"/>
      <c r="EI74" s="33"/>
      <c r="EJ74" s="33"/>
      <c r="EK74" s="43"/>
      <c r="EL74" s="43"/>
      <c r="EM74" s="43"/>
      <c r="EN74" s="43"/>
      <c r="EO74" s="43"/>
      <c r="EP74" s="43"/>
      <c r="EQ74" s="43"/>
      <c r="ER74" s="43"/>
      <c r="ES74" s="43"/>
      <c r="ET74" s="43"/>
      <c r="EU74" s="43"/>
      <c r="EV74" s="43"/>
      <c r="EW74" s="43"/>
      <c r="EX74" s="43"/>
      <c r="EY74" s="43"/>
      <c r="EZ74" s="43"/>
      <c r="FA74" s="43"/>
      <c r="FB74" s="43"/>
      <c r="FC74" s="43"/>
      <c r="FD74" s="43"/>
      <c r="FE74" s="43"/>
      <c r="FF74" s="43"/>
      <c r="FG74" s="43"/>
      <c r="FH74" s="43"/>
      <c r="FI74" s="43"/>
      <c r="FJ74" s="43"/>
      <c r="FK74" s="43"/>
      <c r="FL74" s="43"/>
      <c r="FM74" s="43"/>
      <c r="FN74" s="43"/>
      <c r="FO74" s="43"/>
      <c r="FP74" s="43"/>
      <c r="FQ74" s="43"/>
      <c r="FR74" s="43"/>
      <c r="FS74" s="43"/>
      <c r="FT74" s="43"/>
      <c r="FU74" s="43"/>
      <c r="FV74" s="43"/>
      <c r="FW74" s="43"/>
      <c r="FX74" s="43"/>
      <c r="FY74" s="43"/>
      <c r="FZ74" s="43"/>
      <c r="GA74" s="43"/>
      <c r="GB74" s="43"/>
      <c r="GC74" s="43"/>
      <c r="GD74" s="43"/>
      <c r="GE74" s="43"/>
      <c r="GF74" s="43"/>
      <c r="GG74" s="43"/>
      <c r="GH74" s="43"/>
      <c r="GI74" s="43"/>
      <c r="GJ74" s="43"/>
      <c r="GK74" s="43"/>
      <c r="GL74" s="43"/>
      <c r="GM74" s="43"/>
      <c r="GN74" s="43"/>
      <c r="GO74" s="43"/>
      <c r="GP74" s="43"/>
      <c r="GQ74" s="43"/>
      <c r="GR74" s="43"/>
      <c r="GS74" s="43"/>
      <c r="GT74" s="43"/>
      <c r="GU74" s="43"/>
      <c r="GV74" s="43"/>
      <c r="GW74" s="43"/>
      <c r="GX74" s="43"/>
      <c r="GY74" s="43"/>
      <c r="GZ74" s="43"/>
      <c r="HA74" s="43"/>
      <c r="HB74" s="43"/>
      <c r="HC74" s="43"/>
      <c r="HD74" s="43"/>
      <c r="HE74" s="43"/>
      <c r="HF74" s="43"/>
      <c r="HG74" s="43"/>
      <c r="HH74" s="43"/>
      <c r="HI74" s="43"/>
      <c r="HJ74" s="43"/>
      <c r="HK74" s="43"/>
      <c r="HL74" s="43"/>
      <c r="HM74" s="43"/>
      <c r="HN74" s="43"/>
      <c r="HO74" s="43"/>
      <c r="HP74" s="43"/>
      <c r="HQ74" s="43"/>
      <c r="HR74" s="43"/>
      <c r="HS74" s="43"/>
      <c r="HT74" s="43"/>
      <c r="HU74" s="43"/>
      <c r="HV74" s="43"/>
      <c r="HW74" s="43"/>
      <c r="HX74" s="43"/>
      <c r="HY74" s="43"/>
      <c r="HZ74" s="43"/>
      <c r="IA74" s="43"/>
      <c r="IB74" s="43"/>
      <c r="IC74" s="43"/>
      <c r="ID74" s="43"/>
      <c r="IE74" s="43"/>
      <c r="IF74" s="43"/>
      <c r="IG74" s="43"/>
      <c r="IH74" s="43"/>
      <c r="II74" s="43"/>
      <c r="IJ74" s="43"/>
    </row>
    <row r="75" spans="1:244" s="40" customFormat="1" ht="9.75" customHeight="1">
      <c r="A75" s="46"/>
      <c r="B75" s="46"/>
      <c r="C75" s="46"/>
      <c r="D75" s="46"/>
      <c r="E75" s="46"/>
      <c r="F75" s="46"/>
      <c r="G75" s="46"/>
      <c r="H75" s="46"/>
      <c r="I75" s="46"/>
      <c r="J75" s="46"/>
      <c r="K75" s="52"/>
      <c r="L75" s="52"/>
      <c r="M75" s="52"/>
      <c r="N75" s="52"/>
      <c r="O75" s="52"/>
      <c r="P75" s="52"/>
      <c r="Q75" s="52"/>
      <c r="R75" s="52"/>
      <c r="S75" s="46"/>
      <c r="T75" s="52"/>
      <c r="U75" s="52"/>
      <c r="V75" s="52"/>
      <c r="W75" s="52"/>
      <c r="X75" s="52"/>
      <c r="Y75" s="52"/>
      <c r="Z75" s="52"/>
      <c r="AA75" s="52"/>
      <c r="AB75" s="46"/>
      <c r="AC75" s="52"/>
      <c r="AD75" s="52"/>
      <c r="AE75" s="52"/>
      <c r="AF75" s="52"/>
      <c r="AG75" s="52"/>
      <c r="AH75" s="52"/>
      <c r="AI75" s="52"/>
      <c r="AJ75" s="52"/>
      <c r="AK75" s="46"/>
      <c r="AL75" s="52"/>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4"/>
      <c r="BW75" s="44"/>
      <c r="BX75" s="44"/>
      <c r="BY75" s="44"/>
      <c r="BZ75" s="44"/>
      <c r="CA75" s="44"/>
      <c r="CB75" s="44"/>
      <c r="CC75" s="44"/>
      <c r="CD75" s="43"/>
      <c r="CE75" s="43"/>
      <c r="CF75" s="43"/>
      <c r="CG75" s="43"/>
      <c r="CH75" s="43"/>
      <c r="CI75" s="43"/>
      <c r="CJ75" s="43"/>
      <c r="CK75" s="33"/>
      <c r="CL75" s="37"/>
      <c r="CM75" s="37"/>
      <c r="CN75" s="37"/>
      <c r="CO75" s="37"/>
      <c r="CP75" s="37"/>
      <c r="CQ75" s="33"/>
      <c r="CR75" s="33"/>
      <c r="CS75" s="33"/>
      <c r="CT75" s="33"/>
      <c r="CU75" s="33"/>
      <c r="CV75" s="33"/>
      <c r="CW75" s="33"/>
      <c r="CX75" s="33"/>
      <c r="CY75" s="33"/>
      <c r="CZ75" s="33"/>
      <c r="DA75" s="31"/>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3"/>
      <c r="EA75" s="33"/>
      <c r="EB75" s="33"/>
      <c r="EC75" s="33"/>
      <c r="ED75" s="33"/>
      <c r="EE75" s="33"/>
      <c r="EF75" s="33"/>
      <c r="EG75" s="33"/>
      <c r="EH75" s="33"/>
      <c r="EI75" s="33"/>
      <c r="EJ75" s="3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c r="HE75" s="43"/>
      <c r="HF75" s="43"/>
      <c r="HG75" s="43"/>
      <c r="HH75" s="43"/>
      <c r="HI75" s="43"/>
      <c r="HJ75" s="43"/>
      <c r="HK75" s="43"/>
      <c r="HL75" s="43"/>
      <c r="HM75" s="43"/>
      <c r="HN75" s="43"/>
      <c r="HO75" s="43"/>
      <c r="HP75" s="43"/>
      <c r="HQ75" s="43"/>
      <c r="HR75" s="43"/>
      <c r="HS75" s="43"/>
      <c r="HT75" s="43"/>
      <c r="HU75" s="43"/>
      <c r="HV75" s="43"/>
      <c r="HW75" s="43"/>
      <c r="HX75" s="43"/>
      <c r="HY75" s="43"/>
      <c r="HZ75" s="43"/>
      <c r="IA75" s="43"/>
      <c r="IB75" s="43"/>
      <c r="IC75" s="43"/>
      <c r="ID75" s="43"/>
      <c r="IE75" s="43"/>
      <c r="IF75" s="43"/>
      <c r="IG75" s="43"/>
      <c r="IH75" s="43"/>
      <c r="II75" s="43"/>
      <c r="IJ75" s="43"/>
    </row>
    <row r="76" spans="1:244" s="40" customFormat="1" ht="9.75" customHeight="1">
      <c r="A76" s="46"/>
      <c r="B76" s="46"/>
      <c r="C76" s="46"/>
      <c r="D76" s="46"/>
      <c r="E76" s="46"/>
      <c r="F76" s="46"/>
      <c r="G76" s="46"/>
      <c r="H76" s="46"/>
      <c r="I76" s="46"/>
      <c r="J76" s="46"/>
      <c r="K76" s="52"/>
      <c r="L76" s="52"/>
      <c r="M76" s="52"/>
      <c r="N76" s="52"/>
      <c r="O76" s="52"/>
      <c r="P76" s="52"/>
      <c r="Q76" s="52"/>
      <c r="R76" s="52"/>
      <c r="S76" s="46"/>
      <c r="T76" s="52"/>
      <c r="U76" s="52"/>
      <c r="V76" s="52"/>
      <c r="W76" s="52"/>
      <c r="X76" s="52"/>
      <c r="Y76" s="52"/>
      <c r="Z76" s="52"/>
      <c r="AA76" s="52"/>
      <c r="AB76" s="46"/>
      <c r="AC76" s="52"/>
      <c r="AD76" s="52"/>
      <c r="AE76" s="52"/>
      <c r="AF76" s="52"/>
      <c r="AG76" s="52"/>
      <c r="AH76" s="52"/>
      <c r="AI76" s="52"/>
      <c r="AJ76" s="52"/>
      <c r="AK76" s="46"/>
      <c r="AL76" s="52"/>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4"/>
      <c r="BW76" s="44"/>
      <c r="BX76" s="44"/>
      <c r="BY76" s="44"/>
      <c r="BZ76" s="44"/>
      <c r="CA76" s="44"/>
      <c r="CB76" s="44"/>
      <c r="CC76" s="44"/>
      <c r="CD76" s="43"/>
      <c r="CE76" s="43"/>
      <c r="CF76" s="43"/>
      <c r="CG76" s="43"/>
      <c r="CH76" s="43"/>
      <c r="CI76" s="43"/>
      <c r="CJ76" s="43"/>
      <c r="CK76" s="33"/>
      <c r="CL76" s="37"/>
      <c r="CM76" s="37"/>
      <c r="CN76" s="37"/>
      <c r="CO76" s="37"/>
      <c r="CP76" s="37"/>
      <c r="CQ76" s="33"/>
      <c r="CR76" s="33"/>
      <c r="CS76" s="33"/>
      <c r="CT76" s="33"/>
      <c r="CU76" s="33"/>
      <c r="CV76" s="33"/>
      <c r="CW76" s="33"/>
      <c r="CX76" s="33"/>
      <c r="CY76" s="33"/>
      <c r="CZ76" s="33"/>
      <c r="DA76" s="31"/>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3"/>
      <c r="EA76" s="33"/>
      <c r="EB76" s="33"/>
      <c r="EC76" s="33"/>
      <c r="ED76" s="33"/>
      <c r="EE76" s="33"/>
      <c r="EF76" s="33"/>
      <c r="EG76" s="33"/>
      <c r="EH76" s="33"/>
      <c r="EI76" s="33"/>
      <c r="EJ76" s="33"/>
      <c r="EK76" s="43"/>
      <c r="EL76" s="43"/>
      <c r="EM76" s="43"/>
      <c r="EN76" s="43"/>
      <c r="EO76" s="43"/>
      <c r="EP76" s="43"/>
      <c r="EQ76" s="43"/>
      <c r="ER76" s="43"/>
      <c r="ES76" s="43"/>
      <c r="ET76" s="43"/>
      <c r="EU76" s="43"/>
      <c r="EV76" s="43"/>
      <c r="EW76" s="43"/>
      <c r="EX76" s="43"/>
      <c r="EY76" s="43"/>
      <c r="EZ76" s="43"/>
      <c r="FA76" s="43"/>
      <c r="FB76" s="43"/>
      <c r="FC76" s="43"/>
      <c r="FD76" s="43"/>
      <c r="FE76" s="43"/>
      <c r="FF76" s="43"/>
      <c r="FG76" s="43"/>
      <c r="FH76" s="43"/>
      <c r="FI76" s="43"/>
      <c r="FJ76" s="43"/>
      <c r="FK76" s="43"/>
      <c r="FL76" s="43"/>
      <c r="FM76" s="43"/>
      <c r="FN76" s="43"/>
      <c r="FO76" s="43"/>
      <c r="FP76" s="43"/>
      <c r="FQ76" s="43"/>
      <c r="FR76" s="43"/>
      <c r="FS76" s="43"/>
      <c r="FT76" s="43"/>
      <c r="FU76" s="43"/>
      <c r="FV76" s="43"/>
      <c r="FW76" s="43"/>
      <c r="FX76" s="43"/>
      <c r="FY76" s="43"/>
      <c r="FZ76" s="43"/>
      <c r="GA76" s="43"/>
      <c r="GB76" s="43"/>
      <c r="GC76" s="43"/>
      <c r="GD76" s="43"/>
      <c r="GE76" s="43"/>
      <c r="GF76" s="43"/>
      <c r="GG76" s="43"/>
      <c r="GH76" s="43"/>
      <c r="GI76" s="43"/>
      <c r="GJ76" s="43"/>
      <c r="GK76" s="43"/>
      <c r="GL76" s="43"/>
      <c r="GM76" s="43"/>
      <c r="GN76" s="43"/>
      <c r="GO76" s="43"/>
      <c r="GP76" s="43"/>
      <c r="GQ76" s="43"/>
      <c r="GR76" s="43"/>
      <c r="GS76" s="43"/>
      <c r="GT76" s="43"/>
      <c r="GU76" s="43"/>
      <c r="GV76" s="43"/>
      <c r="GW76" s="43"/>
      <c r="GX76" s="43"/>
      <c r="GY76" s="43"/>
      <c r="GZ76" s="43"/>
      <c r="HA76" s="43"/>
      <c r="HB76" s="43"/>
      <c r="HC76" s="43"/>
      <c r="HD76" s="43"/>
      <c r="HE76" s="43"/>
      <c r="HF76" s="43"/>
      <c r="HG76" s="43"/>
      <c r="HH76" s="43"/>
      <c r="HI76" s="43"/>
      <c r="HJ76" s="43"/>
      <c r="HK76" s="43"/>
      <c r="HL76" s="43"/>
      <c r="HM76" s="43"/>
      <c r="HN76" s="43"/>
      <c r="HO76" s="43"/>
      <c r="HP76" s="43"/>
      <c r="HQ76" s="43"/>
      <c r="HR76" s="43"/>
      <c r="HS76" s="43"/>
      <c r="HT76" s="43"/>
      <c r="HU76" s="43"/>
      <c r="HV76" s="43"/>
      <c r="HW76" s="43"/>
      <c r="HX76" s="43"/>
      <c r="HY76" s="43"/>
      <c r="HZ76" s="43"/>
      <c r="IA76" s="43"/>
      <c r="IB76" s="43"/>
      <c r="IC76" s="43"/>
      <c r="ID76" s="43"/>
      <c r="IE76" s="43"/>
      <c r="IF76" s="43"/>
      <c r="IG76" s="43"/>
      <c r="IH76" s="43"/>
      <c r="II76" s="43"/>
      <c r="IJ76" s="43"/>
    </row>
    <row r="77" spans="1:244" s="40" customFormat="1" ht="9.75" customHeight="1">
      <c r="A77" s="46"/>
      <c r="B77" s="46"/>
      <c r="C77" s="46"/>
      <c r="D77" s="46"/>
      <c r="E77" s="46"/>
      <c r="F77" s="46"/>
      <c r="G77" s="46"/>
      <c r="H77" s="46"/>
      <c r="I77" s="46"/>
      <c r="J77" s="46"/>
      <c r="K77" s="52"/>
      <c r="L77" s="52"/>
      <c r="M77" s="52"/>
      <c r="N77" s="52"/>
      <c r="O77" s="52"/>
      <c r="P77" s="52"/>
      <c r="Q77" s="52"/>
      <c r="R77" s="52"/>
      <c r="S77" s="46"/>
      <c r="T77" s="52"/>
      <c r="U77" s="52"/>
      <c r="V77" s="52"/>
      <c r="W77" s="52"/>
      <c r="X77" s="52"/>
      <c r="Y77" s="52"/>
      <c r="Z77" s="52"/>
      <c r="AA77" s="52"/>
      <c r="AB77" s="46"/>
      <c r="AC77" s="52"/>
      <c r="AD77" s="52"/>
      <c r="AE77" s="52"/>
      <c r="AF77" s="52"/>
      <c r="AG77" s="52"/>
      <c r="AH77" s="52"/>
      <c r="AI77" s="52"/>
      <c r="AJ77" s="52"/>
      <c r="AK77" s="46"/>
      <c r="AL77" s="52"/>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4"/>
      <c r="BW77" s="44"/>
      <c r="BX77" s="44"/>
      <c r="BY77" s="44"/>
      <c r="BZ77" s="44"/>
      <c r="CA77" s="44"/>
      <c r="CB77" s="44"/>
      <c r="CC77" s="44"/>
      <c r="CD77" s="43"/>
      <c r="CE77" s="43"/>
      <c r="CF77" s="43"/>
      <c r="CG77" s="43"/>
      <c r="CH77" s="43"/>
      <c r="CI77" s="43"/>
      <c r="CJ77" s="43"/>
      <c r="CK77" s="33"/>
      <c r="CL77" s="37"/>
      <c r="CM77" s="37"/>
      <c r="CN77" s="37"/>
      <c r="CO77" s="37"/>
      <c r="CP77" s="37"/>
      <c r="CQ77" s="33"/>
      <c r="CR77" s="33"/>
      <c r="CS77" s="33"/>
      <c r="CT77" s="33"/>
      <c r="CU77" s="33"/>
      <c r="CV77" s="33"/>
      <c r="CW77" s="33"/>
      <c r="CX77" s="33"/>
      <c r="CY77" s="33"/>
      <c r="CZ77" s="33"/>
      <c r="DA77" s="31"/>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3"/>
      <c r="EA77" s="33"/>
      <c r="EB77" s="33"/>
      <c r="EC77" s="33"/>
      <c r="ED77" s="33"/>
      <c r="EE77" s="33"/>
      <c r="EF77" s="33"/>
      <c r="EG77" s="33"/>
      <c r="EH77" s="33"/>
      <c r="EI77" s="33"/>
      <c r="EJ77" s="33"/>
      <c r="EK77" s="43"/>
      <c r="EL77" s="43"/>
      <c r="EM77" s="43"/>
      <c r="EN77" s="43"/>
      <c r="EO77" s="43"/>
      <c r="EP77" s="43"/>
      <c r="EQ77" s="43"/>
      <c r="ER77" s="43"/>
      <c r="ES77" s="43"/>
      <c r="ET77" s="43"/>
      <c r="EU77" s="43"/>
      <c r="EV77" s="43"/>
      <c r="EW77" s="43"/>
      <c r="EX77" s="43"/>
      <c r="EY77" s="43"/>
      <c r="EZ77" s="43"/>
      <c r="FA77" s="43"/>
      <c r="FB77" s="43"/>
      <c r="FC77" s="43"/>
      <c r="FD77" s="43"/>
      <c r="FE77" s="43"/>
      <c r="FF77" s="43"/>
      <c r="FG77" s="43"/>
      <c r="FH77" s="43"/>
      <c r="FI77" s="43"/>
      <c r="FJ77" s="43"/>
      <c r="FK77" s="43"/>
      <c r="FL77" s="43"/>
      <c r="FM77" s="43"/>
      <c r="FN77" s="43"/>
      <c r="FO77" s="43"/>
      <c r="FP77" s="43"/>
      <c r="FQ77" s="43"/>
      <c r="FR77" s="43"/>
      <c r="FS77" s="43"/>
      <c r="FT77" s="43"/>
      <c r="FU77" s="43"/>
      <c r="FV77" s="43"/>
      <c r="FW77" s="43"/>
      <c r="FX77" s="43"/>
      <c r="FY77" s="43"/>
      <c r="FZ77" s="43"/>
      <c r="GA77" s="43"/>
      <c r="GB77" s="43"/>
      <c r="GC77" s="43"/>
      <c r="GD77" s="43"/>
      <c r="GE77" s="43"/>
      <c r="GF77" s="43"/>
      <c r="GG77" s="43"/>
      <c r="GH77" s="43"/>
      <c r="GI77" s="43"/>
      <c r="GJ77" s="43"/>
      <c r="GK77" s="43"/>
      <c r="GL77" s="43"/>
      <c r="GM77" s="43"/>
      <c r="GN77" s="43"/>
      <c r="GO77" s="43"/>
      <c r="GP77" s="43"/>
      <c r="GQ77" s="43"/>
      <c r="GR77" s="43"/>
      <c r="GS77" s="43"/>
      <c r="GT77" s="43"/>
      <c r="GU77" s="43"/>
      <c r="GV77" s="43"/>
      <c r="GW77" s="43"/>
      <c r="GX77" s="43"/>
      <c r="GY77" s="43"/>
      <c r="GZ77" s="43"/>
      <c r="HA77" s="43"/>
      <c r="HB77" s="43"/>
      <c r="HC77" s="43"/>
      <c r="HD77" s="43"/>
      <c r="HE77" s="43"/>
      <c r="HF77" s="43"/>
      <c r="HG77" s="43"/>
      <c r="HH77" s="43"/>
      <c r="HI77" s="43"/>
      <c r="HJ77" s="43"/>
      <c r="HK77" s="43"/>
      <c r="HL77" s="43"/>
      <c r="HM77" s="43"/>
      <c r="HN77" s="43"/>
      <c r="HO77" s="43"/>
      <c r="HP77" s="43"/>
      <c r="HQ77" s="43"/>
      <c r="HR77" s="43"/>
      <c r="HS77" s="43"/>
      <c r="HT77" s="43"/>
      <c r="HU77" s="43"/>
      <c r="HV77" s="43"/>
      <c r="HW77" s="43"/>
      <c r="HX77" s="43"/>
      <c r="HY77" s="43"/>
      <c r="HZ77" s="43"/>
      <c r="IA77" s="43"/>
      <c r="IB77" s="43"/>
      <c r="IC77" s="43"/>
      <c r="ID77" s="43"/>
      <c r="IE77" s="43"/>
      <c r="IF77" s="43"/>
      <c r="IG77" s="43"/>
      <c r="IH77" s="43"/>
      <c r="II77" s="43"/>
      <c r="IJ77" s="43"/>
    </row>
    <row r="78" spans="1:244" s="46" customFormat="1" ht="9.75" customHeight="1">
      <c r="K78" s="52"/>
      <c r="L78" s="52"/>
      <c r="M78" s="52"/>
      <c r="N78" s="52"/>
      <c r="O78" s="52"/>
      <c r="P78" s="52"/>
      <c r="Q78" s="52"/>
      <c r="R78" s="52"/>
      <c r="T78" s="52"/>
      <c r="U78" s="52"/>
      <c r="V78" s="52"/>
      <c r="W78" s="52"/>
      <c r="X78" s="52"/>
      <c r="Y78" s="52"/>
      <c r="Z78" s="52"/>
      <c r="AA78" s="52"/>
      <c r="AC78" s="52"/>
      <c r="AD78" s="52"/>
      <c r="AE78" s="52"/>
      <c r="AF78" s="52"/>
      <c r="AG78" s="52"/>
      <c r="AH78" s="52"/>
      <c r="AI78" s="52"/>
      <c r="AJ78" s="52"/>
      <c r="AL78" s="52"/>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33"/>
      <c r="CL78" s="37"/>
      <c r="CM78" s="37"/>
      <c r="CN78" s="37"/>
      <c r="CO78" s="37"/>
      <c r="CP78" s="37"/>
      <c r="CQ78" s="33"/>
      <c r="CR78" s="33"/>
      <c r="CS78" s="33"/>
      <c r="CT78" s="33"/>
      <c r="CU78" s="33"/>
      <c r="CV78" s="33"/>
      <c r="CW78" s="33"/>
      <c r="CX78" s="33"/>
      <c r="CY78" s="33"/>
      <c r="CZ78" s="33"/>
      <c r="DA78" s="31"/>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3"/>
      <c r="EA78" s="33"/>
      <c r="EB78" s="33"/>
      <c r="EC78" s="33"/>
      <c r="ED78" s="33"/>
      <c r="EE78" s="33"/>
      <c r="EF78" s="33"/>
      <c r="EG78" s="33"/>
      <c r="EH78" s="33"/>
      <c r="EI78" s="33"/>
      <c r="EJ78" s="33"/>
      <c r="EK78" s="43"/>
      <c r="EL78" s="43"/>
      <c r="EM78" s="43"/>
      <c r="EN78" s="43"/>
      <c r="EO78" s="43"/>
      <c r="EP78" s="43"/>
      <c r="EQ78" s="43"/>
      <c r="ER78" s="43"/>
      <c r="ES78" s="43"/>
      <c r="ET78" s="43"/>
      <c r="EU78" s="43"/>
      <c r="EV78" s="43"/>
      <c r="EW78" s="43"/>
      <c r="EX78" s="43"/>
      <c r="EY78" s="43"/>
      <c r="EZ78" s="43"/>
      <c r="FA78" s="43"/>
      <c r="FB78" s="43"/>
      <c r="FC78" s="43"/>
      <c r="FD78" s="43"/>
      <c r="FE78" s="43"/>
      <c r="FF78" s="43"/>
      <c r="FG78" s="43"/>
      <c r="FH78" s="43"/>
      <c r="FI78" s="43"/>
      <c r="FJ78" s="43"/>
      <c r="FK78" s="43"/>
      <c r="FL78" s="43"/>
      <c r="FM78" s="43"/>
      <c r="FN78" s="43"/>
      <c r="FO78" s="43"/>
      <c r="FP78" s="43"/>
      <c r="FQ78" s="43"/>
      <c r="FR78" s="43"/>
      <c r="FS78" s="43"/>
      <c r="FT78" s="43"/>
      <c r="FU78" s="43"/>
      <c r="FV78" s="43"/>
      <c r="FW78" s="43"/>
      <c r="FX78" s="43"/>
      <c r="FY78" s="43"/>
      <c r="FZ78" s="43"/>
      <c r="GA78" s="43"/>
      <c r="GB78" s="43"/>
      <c r="GC78" s="43"/>
      <c r="GD78" s="43"/>
      <c r="GE78" s="43"/>
      <c r="GF78" s="43"/>
      <c r="GG78" s="43"/>
      <c r="GH78" s="43"/>
      <c r="GI78" s="43"/>
      <c r="GJ78" s="43"/>
      <c r="GK78" s="43"/>
      <c r="GL78" s="43"/>
      <c r="GM78" s="43"/>
      <c r="GN78" s="43"/>
      <c r="GO78" s="43"/>
      <c r="GP78" s="43"/>
      <c r="GQ78" s="43"/>
      <c r="GR78" s="43"/>
      <c r="GS78" s="43"/>
      <c r="GT78" s="43"/>
      <c r="GU78" s="43"/>
      <c r="GV78" s="43"/>
      <c r="GW78" s="43"/>
      <c r="GX78" s="43"/>
      <c r="GY78" s="43"/>
      <c r="GZ78" s="43"/>
      <c r="HA78" s="43"/>
      <c r="HB78" s="43"/>
      <c r="HC78" s="43"/>
      <c r="HD78" s="43"/>
      <c r="HE78" s="43"/>
      <c r="HF78" s="43"/>
      <c r="HG78" s="43"/>
      <c r="HH78" s="43"/>
      <c r="HI78" s="43"/>
      <c r="HJ78" s="43"/>
      <c r="HK78" s="43"/>
      <c r="HL78" s="43"/>
      <c r="HM78" s="43"/>
      <c r="HN78" s="43"/>
      <c r="HO78" s="43"/>
      <c r="HP78" s="43"/>
      <c r="HQ78" s="43"/>
      <c r="HR78" s="43"/>
      <c r="HS78" s="43"/>
      <c r="HT78" s="43"/>
      <c r="HU78" s="43"/>
      <c r="HV78" s="43"/>
      <c r="HW78" s="43"/>
      <c r="HX78" s="43"/>
      <c r="HY78" s="43"/>
      <c r="HZ78" s="43"/>
      <c r="IA78" s="43"/>
      <c r="IB78" s="43"/>
      <c r="IC78" s="43"/>
      <c r="ID78" s="43"/>
      <c r="IE78" s="43"/>
      <c r="IF78" s="43"/>
      <c r="IG78" s="43"/>
      <c r="IH78" s="43"/>
      <c r="II78" s="43"/>
      <c r="IJ78" s="43"/>
    </row>
    <row r="79" spans="1:244" s="46" customFormat="1" ht="9.75" customHeight="1">
      <c r="K79" s="52"/>
      <c r="L79" s="52"/>
      <c r="M79" s="52"/>
      <c r="N79" s="52"/>
      <c r="O79" s="52"/>
      <c r="P79" s="52"/>
      <c r="Q79" s="52"/>
      <c r="R79" s="52"/>
      <c r="T79" s="52"/>
      <c r="U79" s="52"/>
      <c r="V79" s="52"/>
      <c r="W79" s="52"/>
      <c r="X79" s="52"/>
      <c r="Y79" s="52"/>
      <c r="Z79" s="52"/>
      <c r="AA79" s="52"/>
      <c r="AC79" s="52"/>
      <c r="AD79" s="52"/>
      <c r="AE79" s="52"/>
      <c r="AF79" s="52"/>
      <c r="AG79" s="52"/>
      <c r="AH79" s="52"/>
      <c r="AI79" s="52"/>
      <c r="AJ79" s="52"/>
      <c r="AL79" s="52"/>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33"/>
      <c r="CL79" s="37"/>
      <c r="CM79" s="37"/>
      <c r="CN79" s="37"/>
      <c r="CO79" s="37"/>
      <c r="CP79" s="37"/>
      <c r="CQ79" s="33"/>
      <c r="CR79" s="33"/>
      <c r="CS79" s="33"/>
      <c r="CT79" s="33"/>
      <c r="CU79" s="33"/>
      <c r="CV79" s="33"/>
      <c r="CW79" s="33"/>
      <c r="CX79" s="33"/>
      <c r="CY79" s="33"/>
      <c r="CZ79" s="33"/>
      <c r="DA79" s="31"/>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3"/>
      <c r="EA79" s="33"/>
      <c r="EB79" s="33"/>
      <c r="EC79" s="33"/>
      <c r="ED79" s="33"/>
      <c r="EE79" s="33"/>
      <c r="EF79" s="33"/>
      <c r="EG79" s="33"/>
      <c r="EH79" s="33"/>
      <c r="EI79" s="33"/>
      <c r="EJ79" s="33"/>
      <c r="EK79" s="43"/>
      <c r="EL79" s="43"/>
      <c r="EM79" s="43"/>
      <c r="EN79" s="43"/>
      <c r="EO79" s="43"/>
      <c r="EP79" s="43"/>
      <c r="EQ79" s="43"/>
      <c r="ER79" s="43"/>
      <c r="ES79" s="43"/>
      <c r="ET79" s="43"/>
      <c r="EU79" s="43"/>
      <c r="EV79" s="43"/>
      <c r="EW79" s="43"/>
      <c r="EX79" s="43"/>
      <c r="EY79" s="43"/>
      <c r="EZ79" s="43"/>
      <c r="FA79" s="43"/>
      <c r="FB79" s="43"/>
      <c r="FC79" s="43"/>
      <c r="FD79" s="43"/>
      <c r="FE79" s="43"/>
      <c r="FF79" s="43"/>
      <c r="FG79" s="43"/>
      <c r="FH79" s="43"/>
      <c r="FI79" s="43"/>
      <c r="FJ79" s="43"/>
      <c r="FK79" s="43"/>
      <c r="FL79" s="43"/>
      <c r="FM79" s="43"/>
      <c r="FN79" s="43"/>
      <c r="FO79" s="43"/>
      <c r="FP79" s="43"/>
      <c r="FQ79" s="43"/>
      <c r="FR79" s="43"/>
      <c r="FS79" s="43"/>
      <c r="FT79" s="43"/>
      <c r="FU79" s="43"/>
      <c r="FV79" s="43"/>
      <c r="FW79" s="43"/>
      <c r="FX79" s="43"/>
      <c r="FY79" s="43"/>
      <c r="FZ79" s="43"/>
      <c r="GA79" s="43"/>
      <c r="GB79" s="43"/>
      <c r="GC79" s="43"/>
      <c r="GD79" s="43"/>
      <c r="GE79" s="43"/>
      <c r="GF79" s="43"/>
      <c r="GG79" s="43"/>
      <c r="GH79" s="43"/>
      <c r="GI79" s="43"/>
      <c r="GJ79" s="43"/>
      <c r="GK79" s="43"/>
      <c r="GL79" s="43"/>
      <c r="GM79" s="43"/>
      <c r="GN79" s="43"/>
      <c r="GO79" s="43"/>
      <c r="GP79" s="43"/>
      <c r="GQ79" s="43"/>
      <c r="GR79" s="43"/>
      <c r="GS79" s="43"/>
      <c r="GT79" s="43"/>
      <c r="GU79" s="43"/>
      <c r="GV79" s="43"/>
      <c r="GW79" s="43"/>
      <c r="GX79" s="43"/>
      <c r="GY79" s="43"/>
      <c r="GZ79" s="43"/>
      <c r="HA79" s="43"/>
      <c r="HB79" s="43"/>
      <c r="HC79" s="43"/>
      <c r="HD79" s="43"/>
      <c r="HE79" s="43"/>
      <c r="HF79" s="43"/>
      <c r="HG79" s="43"/>
      <c r="HH79" s="43"/>
      <c r="HI79" s="43"/>
      <c r="HJ79" s="43"/>
      <c r="HK79" s="43"/>
      <c r="HL79" s="43"/>
      <c r="HM79" s="43"/>
      <c r="HN79" s="43"/>
      <c r="HO79" s="43"/>
      <c r="HP79" s="43"/>
      <c r="HQ79" s="43"/>
      <c r="HR79" s="43"/>
      <c r="HS79" s="43"/>
      <c r="HT79" s="43"/>
      <c r="HU79" s="43"/>
      <c r="HV79" s="43"/>
      <c r="HW79" s="43"/>
      <c r="HX79" s="43"/>
      <c r="HY79" s="43"/>
      <c r="HZ79" s="43"/>
      <c r="IA79" s="43"/>
      <c r="IB79" s="43"/>
      <c r="IC79" s="43"/>
      <c r="ID79" s="43"/>
      <c r="IE79" s="43"/>
      <c r="IF79" s="43"/>
      <c r="IG79" s="43"/>
      <c r="IH79" s="43"/>
      <c r="II79" s="43"/>
      <c r="IJ79" s="43"/>
    </row>
    <row r="80" spans="1:244" s="46" customFormat="1" ht="9.75" customHeight="1">
      <c r="K80" s="52"/>
      <c r="L80" s="52"/>
      <c r="M80" s="52"/>
      <c r="N80" s="52"/>
      <c r="O80" s="52"/>
      <c r="P80" s="52"/>
      <c r="Q80" s="52"/>
      <c r="R80" s="52"/>
      <c r="T80" s="52"/>
      <c r="U80" s="52"/>
      <c r="V80" s="52"/>
      <c r="W80" s="52"/>
      <c r="X80" s="52"/>
      <c r="Y80" s="52"/>
      <c r="Z80" s="52"/>
      <c r="AA80" s="52"/>
      <c r="AC80" s="52"/>
      <c r="AD80" s="52"/>
      <c r="AE80" s="52"/>
      <c r="AF80" s="52"/>
      <c r="AG80" s="52"/>
      <c r="AH80" s="52"/>
      <c r="AI80" s="52"/>
      <c r="AJ80" s="52"/>
      <c r="AL80" s="52"/>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33"/>
      <c r="CL80" s="37"/>
      <c r="CM80" s="37"/>
      <c r="CN80" s="37"/>
      <c r="CO80" s="37"/>
      <c r="CP80" s="37"/>
      <c r="CQ80" s="33"/>
      <c r="CR80" s="33"/>
      <c r="CS80" s="33"/>
      <c r="CT80" s="33"/>
      <c r="CU80" s="33"/>
      <c r="CV80" s="33"/>
      <c r="CW80" s="33"/>
      <c r="CX80" s="33"/>
      <c r="CY80" s="33"/>
      <c r="CZ80" s="33"/>
      <c r="DA80" s="31"/>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3"/>
      <c r="EA80" s="33"/>
      <c r="EB80" s="33"/>
      <c r="EC80" s="33"/>
      <c r="ED80" s="33"/>
      <c r="EE80" s="33"/>
      <c r="EF80" s="33"/>
      <c r="EG80" s="33"/>
      <c r="EH80" s="33"/>
      <c r="EI80" s="33"/>
      <c r="EJ80" s="3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c r="FX80" s="43"/>
      <c r="FY80" s="43"/>
      <c r="FZ80" s="43"/>
      <c r="GA80" s="43"/>
      <c r="GB80" s="43"/>
      <c r="GC80" s="43"/>
      <c r="GD80" s="43"/>
      <c r="GE80" s="43"/>
      <c r="GF80" s="43"/>
      <c r="GG80" s="43"/>
      <c r="GH80" s="43"/>
      <c r="GI80" s="43"/>
      <c r="GJ80" s="43"/>
      <c r="GK80" s="43"/>
      <c r="GL80" s="43"/>
      <c r="GM80" s="43"/>
      <c r="GN80" s="43"/>
      <c r="GO80" s="43"/>
      <c r="GP80" s="43"/>
      <c r="GQ80" s="43"/>
      <c r="GR80" s="43"/>
      <c r="GS80" s="43"/>
      <c r="GT80" s="43"/>
      <c r="GU80" s="43"/>
      <c r="GV80" s="43"/>
      <c r="GW80" s="43"/>
      <c r="GX80" s="43"/>
      <c r="GY80" s="43"/>
      <c r="GZ80" s="43"/>
      <c r="HA80" s="43"/>
      <c r="HB80" s="43"/>
      <c r="HC80" s="43"/>
      <c r="HD80" s="43"/>
      <c r="HE80" s="43"/>
      <c r="HF80" s="43"/>
      <c r="HG80" s="43"/>
      <c r="HH80" s="43"/>
      <c r="HI80" s="43"/>
      <c r="HJ80" s="43"/>
      <c r="HK80" s="43"/>
      <c r="HL80" s="43"/>
      <c r="HM80" s="43"/>
      <c r="HN80" s="43"/>
      <c r="HO80" s="43"/>
      <c r="HP80" s="43"/>
      <c r="HQ80" s="43"/>
      <c r="HR80" s="43"/>
      <c r="HS80" s="43"/>
      <c r="HT80" s="43"/>
      <c r="HU80" s="43"/>
      <c r="HV80" s="43"/>
      <c r="HW80" s="43"/>
      <c r="HX80" s="43"/>
      <c r="HY80" s="43"/>
      <c r="HZ80" s="43"/>
      <c r="IA80" s="43"/>
      <c r="IB80" s="43"/>
      <c r="IC80" s="43"/>
      <c r="ID80" s="43"/>
      <c r="IE80" s="43"/>
      <c r="IF80" s="43"/>
      <c r="IG80" s="43"/>
      <c r="IH80" s="43"/>
      <c r="II80" s="43"/>
      <c r="IJ80" s="43"/>
    </row>
    <row r="81" spans="11:244" s="46" customFormat="1" ht="9.75" customHeight="1">
      <c r="K81" s="52"/>
      <c r="L81" s="52"/>
      <c r="M81" s="52"/>
      <c r="N81" s="52"/>
      <c r="O81" s="52"/>
      <c r="P81" s="52"/>
      <c r="Q81" s="52"/>
      <c r="R81" s="52"/>
      <c r="T81" s="52"/>
      <c r="U81" s="52"/>
      <c r="V81" s="52"/>
      <c r="W81" s="52"/>
      <c r="X81" s="52"/>
      <c r="Y81" s="52"/>
      <c r="Z81" s="52"/>
      <c r="AA81" s="52"/>
      <c r="AC81" s="52"/>
      <c r="AD81" s="52"/>
      <c r="AE81" s="52"/>
      <c r="AF81" s="52"/>
      <c r="AG81" s="52"/>
      <c r="AH81" s="52"/>
      <c r="AI81" s="52"/>
      <c r="AJ81" s="52"/>
      <c r="AL81" s="52"/>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33"/>
      <c r="CL81" s="37"/>
      <c r="CM81" s="37"/>
      <c r="CN81" s="37"/>
      <c r="CO81" s="37"/>
      <c r="CP81" s="37"/>
      <c r="CQ81" s="33"/>
      <c r="CR81" s="33"/>
      <c r="CS81" s="33"/>
      <c r="CT81" s="33"/>
      <c r="CU81" s="33"/>
      <c r="CV81" s="33"/>
      <c r="CW81" s="33"/>
      <c r="CX81" s="33"/>
      <c r="CY81" s="33"/>
      <c r="CZ81" s="33"/>
      <c r="DA81" s="31"/>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3"/>
      <c r="EA81" s="33"/>
      <c r="EB81" s="33"/>
      <c r="EC81" s="33"/>
      <c r="ED81" s="33"/>
      <c r="EE81" s="33"/>
      <c r="EF81" s="33"/>
      <c r="EG81" s="33"/>
      <c r="EH81" s="33"/>
      <c r="EI81" s="33"/>
      <c r="EJ81" s="3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c r="FX81" s="43"/>
      <c r="FY81" s="43"/>
      <c r="FZ81" s="43"/>
      <c r="GA81" s="43"/>
      <c r="GB81" s="43"/>
      <c r="GC81" s="43"/>
      <c r="GD81" s="43"/>
      <c r="GE81" s="43"/>
      <c r="GF81" s="43"/>
      <c r="GG81" s="43"/>
      <c r="GH81" s="43"/>
      <c r="GI81" s="43"/>
      <c r="GJ81" s="43"/>
      <c r="GK81" s="43"/>
      <c r="GL81" s="43"/>
      <c r="GM81" s="43"/>
      <c r="GN81" s="43"/>
      <c r="GO81" s="43"/>
      <c r="GP81" s="43"/>
      <c r="GQ81" s="43"/>
      <c r="GR81" s="43"/>
      <c r="GS81" s="43"/>
      <c r="GT81" s="43"/>
      <c r="GU81" s="43"/>
      <c r="GV81" s="43"/>
      <c r="GW81" s="43"/>
      <c r="GX81" s="43"/>
      <c r="GY81" s="43"/>
      <c r="GZ81" s="43"/>
      <c r="HA81" s="43"/>
      <c r="HB81" s="43"/>
      <c r="HC81" s="43"/>
      <c r="HD81" s="43"/>
      <c r="HE81" s="43"/>
      <c r="HF81" s="43"/>
      <c r="HG81" s="43"/>
      <c r="HH81" s="43"/>
      <c r="HI81" s="43"/>
      <c r="HJ81" s="43"/>
      <c r="HK81" s="43"/>
      <c r="HL81" s="43"/>
      <c r="HM81" s="43"/>
      <c r="HN81" s="43"/>
      <c r="HO81" s="43"/>
      <c r="HP81" s="43"/>
      <c r="HQ81" s="43"/>
      <c r="HR81" s="43"/>
      <c r="HS81" s="43"/>
      <c r="HT81" s="43"/>
      <c r="HU81" s="43"/>
      <c r="HV81" s="43"/>
      <c r="HW81" s="43"/>
      <c r="HX81" s="43"/>
      <c r="HY81" s="43"/>
      <c r="HZ81" s="43"/>
      <c r="IA81" s="43"/>
      <c r="IB81" s="43"/>
      <c r="IC81" s="43"/>
      <c r="ID81" s="43"/>
      <c r="IE81" s="43"/>
      <c r="IF81" s="43"/>
      <c r="IG81" s="43"/>
      <c r="IH81" s="43"/>
      <c r="II81" s="43"/>
      <c r="IJ81" s="43"/>
    </row>
    <row r="82" spans="11:244" s="46" customFormat="1" ht="9.75" customHeight="1">
      <c r="K82" s="52"/>
      <c r="L82" s="52"/>
      <c r="M82" s="52"/>
      <c r="N82" s="52"/>
      <c r="O82" s="52"/>
      <c r="P82" s="52"/>
      <c r="Q82" s="52"/>
      <c r="R82" s="52"/>
      <c r="T82" s="52"/>
      <c r="U82" s="52"/>
      <c r="V82" s="52"/>
      <c r="W82" s="52"/>
      <c r="X82" s="52"/>
      <c r="Y82" s="52"/>
      <c r="Z82" s="52"/>
      <c r="AA82" s="52"/>
      <c r="AC82" s="52"/>
      <c r="AD82" s="52"/>
      <c r="AE82" s="52"/>
      <c r="AF82" s="52"/>
      <c r="AG82" s="52"/>
      <c r="AH82" s="52"/>
      <c r="AI82" s="52"/>
      <c r="AJ82" s="52"/>
      <c r="AL82" s="52"/>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33"/>
      <c r="CL82" s="37"/>
      <c r="CM82" s="37"/>
      <c r="CN82" s="37"/>
      <c r="CO82" s="37"/>
      <c r="CP82" s="37"/>
      <c r="CQ82" s="33"/>
      <c r="CR82" s="33"/>
      <c r="CS82" s="33"/>
      <c r="CT82" s="33"/>
      <c r="CU82" s="33"/>
      <c r="CV82" s="33"/>
      <c r="CW82" s="33"/>
      <c r="CX82" s="33"/>
      <c r="CY82" s="33"/>
      <c r="CZ82" s="33"/>
      <c r="DA82" s="31"/>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3"/>
      <c r="EA82" s="33"/>
      <c r="EB82" s="33"/>
      <c r="EC82" s="33"/>
      <c r="ED82" s="33"/>
      <c r="EE82" s="33"/>
      <c r="EF82" s="33"/>
      <c r="EG82" s="33"/>
      <c r="EH82" s="33"/>
      <c r="EI82" s="33"/>
      <c r="EJ82" s="3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43"/>
    </row>
    <row r="83" spans="11:244" s="46" customFormat="1" ht="9.75" customHeight="1">
      <c r="K83" s="52"/>
      <c r="L83" s="52"/>
      <c r="M83" s="52"/>
      <c r="N83" s="52"/>
      <c r="O83" s="52"/>
      <c r="P83" s="52"/>
      <c r="Q83" s="52"/>
      <c r="R83" s="52"/>
      <c r="T83" s="52"/>
      <c r="U83" s="52"/>
      <c r="V83" s="52"/>
      <c r="W83" s="52"/>
      <c r="X83" s="52"/>
      <c r="Y83" s="52"/>
      <c r="Z83" s="52"/>
      <c r="AA83" s="52"/>
      <c r="AC83" s="52"/>
      <c r="AD83" s="52"/>
      <c r="AE83" s="52"/>
      <c r="AF83" s="52"/>
      <c r="AG83" s="52"/>
      <c r="AH83" s="52"/>
      <c r="AI83" s="52"/>
      <c r="AJ83" s="52"/>
      <c r="AL83" s="52"/>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33"/>
      <c r="CL83" s="37"/>
      <c r="CM83" s="37"/>
      <c r="CN83" s="37"/>
      <c r="CO83" s="37"/>
      <c r="CP83" s="37"/>
      <c r="CQ83" s="33"/>
      <c r="CR83" s="33"/>
      <c r="CS83" s="33"/>
      <c r="CT83" s="33"/>
      <c r="CU83" s="33"/>
      <c r="CV83" s="33"/>
      <c r="CW83" s="33"/>
      <c r="CX83" s="33"/>
      <c r="CY83" s="33"/>
      <c r="CZ83" s="33"/>
      <c r="DA83" s="31"/>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3"/>
      <c r="EA83" s="33"/>
      <c r="EB83" s="33"/>
      <c r="EC83" s="33"/>
      <c r="ED83" s="33"/>
      <c r="EE83" s="33"/>
      <c r="EF83" s="33"/>
      <c r="EG83" s="33"/>
      <c r="EH83" s="33"/>
      <c r="EI83" s="33"/>
      <c r="EJ83" s="3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43"/>
    </row>
    <row r="84" spans="11:244" s="46" customFormat="1" ht="9.75" customHeight="1">
      <c r="K84" s="52"/>
      <c r="L84" s="52"/>
      <c r="M84" s="52"/>
      <c r="N84" s="52"/>
      <c r="O84" s="52"/>
      <c r="P84" s="52"/>
      <c r="Q84" s="52"/>
      <c r="R84" s="52"/>
      <c r="T84" s="52"/>
      <c r="U84" s="52"/>
      <c r="V84" s="52"/>
      <c r="W84" s="52"/>
      <c r="X84" s="52"/>
      <c r="Y84" s="52"/>
      <c r="Z84" s="52"/>
      <c r="AA84" s="52"/>
      <c r="AC84" s="52"/>
      <c r="AD84" s="52"/>
      <c r="AE84" s="52"/>
      <c r="AF84" s="52"/>
      <c r="AG84" s="52"/>
      <c r="AH84" s="52"/>
      <c r="AI84" s="52"/>
      <c r="AJ84" s="52"/>
      <c r="AL84" s="52"/>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33"/>
      <c r="CL84" s="37"/>
      <c r="CM84" s="37"/>
      <c r="CN84" s="37"/>
      <c r="CO84" s="37"/>
      <c r="CP84" s="37"/>
      <c r="CQ84" s="33"/>
      <c r="CR84" s="33"/>
      <c r="CS84" s="33"/>
      <c r="CT84" s="33"/>
      <c r="CU84" s="33"/>
      <c r="CV84" s="33"/>
      <c r="CW84" s="33"/>
      <c r="CX84" s="33"/>
      <c r="CY84" s="33"/>
      <c r="CZ84" s="33"/>
      <c r="DA84" s="31"/>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3"/>
      <c r="EA84" s="33"/>
      <c r="EB84" s="33"/>
      <c r="EC84" s="33"/>
      <c r="ED84" s="33"/>
      <c r="EE84" s="33"/>
      <c r="EF84" s="33"/>
      <c r="EG84" s="33"/>
      <c r="EH84" s="33"/>
      <c r="EI84" s="33"/>
      <c r="EJ84" s="3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c r="FX84" s="43"/>
      <c r="FY84" s="43"/>
      <c r="FZ84" s="43"/>
      <c r="GA84" s="43"/>
      <c r="GB84" s="43"/>
      <c r="GC84" s="43"/>
      <c r="GD84" s="43"/>
      <c r="GE84" s="43"/>
      <c r="GF84" s="43"/>
      <c r="GG84" s="43"/>
      <c r="GH84" s="43"/>
      <c r="GI84" s="43"/>
      <c r="GJ84" s="43"/>
      <c r="GK84" s="43"/>
      <c r="GL84" s="43"/>
      <c r="GM84" s="43"/>
      <c r="GN84" s="43"/>
      <c r="GO84" s="43"/>
      <c r="GP84" s="43"/>
      <c r="GQ84" s="43"/>
      <c r="GR84" s="43"/>
      <c r="GS84" s="43"/>
      <c r="GT84" s="43"/>
      <c r="GU84" s="43"/>
      <c r="GV84" s="43"/>
      <c r="GW84" s="43"/>
      <c r="GX84" s="43"/>
      <c r="GY84" s="43"/>
      <c r="GZ84" s="43"/>
      <c r="HA84" s="43"/>
      <c r="HB84" s="43"/>
      <c r="HC84" s="43"/>
      <c r="HD84" s="43"/>
      <c r="HE84" s="43"/>
      <c r="HF84" s="43"/>
      <c r="HG84" s="43"/>
      <c r="HH84" s="43"/>
      <c r="HI84" s="43"/>
      <c r="HJ84" s="43"/>
      <c r="HK84" s="43"/>
      <c r="HL84" s="43"/>
      <c r="HM84" s="43"/>
      <c r="HN84" s="43"/>
      <c r="HO84" s="43"/>
      <c r="HP84" s="43"/>
      <c r="HQ84" s="43"/>
      <c r="HR84" s="43"/>
      <c r="HS84" s="43"/>
      <c r="HT84" s="43"/>
      <c r="HU84" s="43"/>
      <c r="HV84" s="43"/>
      <c r="HW84" s="43"/>
      <c r="HX84" s="43"/>
      <c r="HY84" s="43"/>
      <c r="HZ84" s="43"/>
      <c r="IA84" s="43"/>
      <c r="IB84" s="43"/>
      <c r="IC84" s="43"/>
      <c r="ID84" s="43"/>
      <c r="IE84" s="43"/>
      <c r="IF84" s="43"/>
      <c r="IG84" s="43"/>
      <c r="IH84" s="43"/>
      <c r="II84" s="43"/>
      <c r="IJ84" s="43"/>
    </row>
  </sheetData>
  <sheetProtection sheet="1" objects="1" scenarios="1" selectLockedCells="1"/>
  <mergeCells count="595">
    <mergeCell ref="BX47:CC47"/>
    <mergeCell ref="BX48:CC48"/>
    <mergeCell ref="BX49:CC49"/>
    <mergeCell ref="BX50:CC50"/>
    <mergeCell ref="BX51:CC51"/>
    <mergeCell ref="BX52:CC52"/>
    <mergeCell ref="BX53:CC53"/>
    <mergeCell ref="BH8:BK8"/>
    <mergeCell ref="BS8:BV8"/>
    <mergeCell ref="BX13:CC13"/>
    <mergeCell ref="BX14:CC14"/>
    <mergeCell ref="BX15:CC15"/>
    <mergeCell ref="BX16:CC16"/>
    <mergeCell ref="BX17:CC17"/>
    <mergeCell ref="BX18:CC18"/>
    <mergeCell ref="BX19:CC19"/>
    <mergeCell ref="DR11:DR13"/>
    <mergeCell ref="CX11:CX13"/>
    <mergeCell ref="CY11:CY13"/>
    <mergeCell ref="DF11:DF13"/>
    <mergeCell ref="DH11:DH13"/>
    <mergeCell ref="DJ11:DJ13"/>
    <mergeCell ref="DL11:DL13"/>
    <mergeCell ref="DN11:DN13"/>
    <mergeCell ref="DP11:DP13"/>
    <mergeCell ref="AH12:BP12"/>
    <mergeCell ref="AN13:AU13"/>
    <mergeCell ref="BB13:BI13"/>
    <mergeCell ref="BP13:BW13"/>
    <mergeCell ref="DS13:DT13"/>
    <mergeCell ref="BJ13:BO13"/>
    <mergeCell ref="DG11:DG13"/>
    <mergeCell ref="DI11:DI13"/>
    <mergeCell ref="DK11:DK13"/>
    <mergeCell ref="DM11:DM13"/>
    <mergeCell ref="DO11:DO13"/>
    <mergeCell ref="DQ11:DQ13"/>
    <mergeCell ref="DA11:DA13"/>
    <mergeCell ref="DB11:DB13"/>
    <mergeCell ref="DD11:DD13"/>
    <mergeCell ref="DC11:DC13"/>
    <mergeCell ref="DE11:DE13"/>
    <mergeCell ref="CQ11:CQ13"/>
    <mergeCell ref="CR11:CV12"/>
    <mergeCell ref="CW11:CW13"/>
    <mergeCell ref="DS11:DX12"/>
    <mergeCell ref="CZ11:CZ13"/>
    <mergeCell ref="BX20:CC20"/>
    <mergeCell ref="BX21:CC21"/>
    <mergeCell ref="BX22:CC22"/>
    <mergeCell ref="BX23:CC23"/>
    <mergeCell ref="BX24:CC24"/>
    <mergeCell ref="BX25:CC25"/>
    <mergeCell ref="BX26:CC26"/>
    <mergeCell ref="AE49:AG49"/>
    <mergeCell ref="BX27:CC27"/>
    <mergeCell ref="BX28:CC28"/>
    <mergeCell ref="BX29:CC29"/>
    <mergeCell ref="BX30:CC30"/>
    <mergeCell ref="BX31:CC31"/>
    <mergeCell ref="BX32:CC32"/>
    <mergeCell ref="BX33:CC33"/>
    <mergeCell ref="BX34:CC34"/>
    <mergeCell ref="BX35:CC35"/>
    <mergeCell ref="BX36:CC36"/>
    <mergeCell ref="BX37:CC37"/>
    <mergeCell ref="BX38:CC38"/>
    <mergeCell ref="BX39:CC39"/>
    <mergeCell ref="BX40:CC40"/>
    <mergeCell ref="BX41:CC41"/>
    <mergeCell ref="BX42:CC42"/>
    <mergeCell ref="BX43:CC43"/>
    <mergeCell ref="BX44:CC44"/>
    <mergeCell ref="BX45:CC45"/>
    <mergeCell ref="BX46:CC46"/>
    <mergeCell ref="A22:B22"/>
    <mergeCell ref="A23:B23"/>
    <mergeCell ref="A24:B24"/>
    <mergeCell ref="A25:B25"/>
    <mergeCell ref="A26:B26"/>
    <mergeCell ref="A27:B27"/>
    <mergeCell ref="A13:B13"/>
    <mergeCell ref="A14:B14"/>
    <mergeCell ref="A15:B15"/>
    <mergeCell ref="A16:B16"/>
    <mergeCell ref="A17:B17"/>
    <mergeCell ref="A18:B18"/>
    <mergeCell ref="A19:B19"/>
    <mergeCell ref="A20:B20"/>
    <mergeCell ref="A21:B21"/>
    <mergeCell ref="A42:B42"/>
    <mergeCell ref="A43:B43"/>
    <mergeCell ref="A44:B44"/>
    <mergeCell ref="A45:B45"/>
    <mergeCell ref="A34:B34"/>
    <mergeCell ref="A35:B35"/>
    <mergeCell ref="A28:B28"/>
    <mergeCell ref="A29:B29"/>
    <mergeCell ref="A30:B30"/>
    <mergeCell ref="A31:B31"/>
    <mergeCell ref="A32:B32"/>
    <mergeCell ref="A33:B33"/>
    <mergeCell ref="A36:B36"/>
    <mergeCell ref="A37:B37"/>
    <mergeCell ref="A38:B38"/>
    <mergeCell ref="A39:B39"/>
    <mergeCell ref="C21:G21"/>
    <mergeCell ref="C22:G22"/>
    <mergeCell ref="C23:G23"/>
    <mergeCell ref="C24:G24"/>
    <mergeCell ref="C25:G25"/>
    <mergeCell ref="C26:G26"/>
    <mergeCell ref="A52:B52"/>
    <mergeCell ref="A53:B53"/>
    <mergeCell ref="C13:G13"/>
    <mergeCell ref="C14:G14"/>
    <mergeCell ref="C15:G15"/>
    <mergeCell ref="C16:G16"/>
    <mergeCell ref="C17:G17"/>
    <mergeCell ref="C18:G18"/>
    <mergeCell ref="C19:G19"/>
    <mergeCell ref="C20:G20"/>
    <mergeCell ref="A46:B46"/>
    <mergeCell ref="A47:B47"/>
    <mergeCell ref="A48:B48"/>
    <mergeCell ref="A49:B49"/>
    <mergeCell ref="A50:B50"/>
    <mergeCell ref="A51:B51"/>
    <mergeCell ref="A40:B40"/>
    <mergeCell ref="A41:B41"/>
    <mergeCell ref="C35:G35"/>
    <mergeCell ref="C36:G36"/>
    <mergeCell ref="C37:G37"/>
    <mergeCell ref="C38:G38"/>
    <mergeCell ref="C27:G27"/>
    <mergeCell ref="C28:G28"/>
    <mergeCell ref="C29:G29"/>
    <mergeCell ref="C30:G30"/>
    <mergeCell ref="C31:G31"/>
    <mergeCell ref="C32:G32"/>
    <mergeCell ref="C51:G51"/>
    <mergeCell ref="C52:G52"/>
    <mergeCell ref="C53:G53"/>
    <mergeCell ref="H13:I13"/>
    <mergeCell ref="H14:I14"/>
    <mergeCell ref="H15:I15"/>
    <mergeCell ref="H16:I16"/>
    <mergeCell ref="H17:I17"/>
    <mergeCell ref="H18:I18"/>
    <mergeCell ref="H19:I19"/>
    <mergeCell ref="C45:G45"/>
    <mergeCell ref="C46:G46"/>
    <mergeCell ref="C47:G47"/>
    <mergeCell ref="C48:G48"/>
    <mergeCell ref="C49:G49"/>
    <mergeCell ref="C50:G50"/>
    <mergeCell ref="C39:G39"/>
    <mergeCell ref="C40:G40"/>
    <mergeCell ref="C41:G41"/>
    <mergeCell ref="C42:G42"/>
    <mergeCell ref="C43:G43"/>
    <mergeCell ref="C44:G44"/>
    <mergeCell ref="C33:G33"/>
    <mergeCell ref="C34:G34"/>
    <mergeCell ref="J13:M13"/>
    <mergeCell ref="J14:M14"/>
    <mergeCell ref="J15:M15"/>
    <mergeCell ref="J16:M16"/>
    <mergeCell ref="J17:M17"/>
    <mergeCell ref="J18:M18"/>
    <mergeCell ref="H44:I44"/>
    <mergeCell ref="H45:I45"/>
    <mergeCell ref="H46:I46"/>
    <mergeCell ref="H38:I38"/>
    <mergeCell ref="H39:I39"/>
    <mergeCell ref="H40:I40"/>
    <mergeCell ref="H41:I41"/>
    <mergeCell ref="H42:I42"/>
    <mergeCell ref="H43:I43"/>
    <mergeCell ref="H32:I32"/>
    <mergeCell ref="H33:I33"/>
    <mergeCell ref="H34:I34"/>
    <mergeCell ref="H35:I35"/>
    <mergeCell ref="H36:I36"/>
    <mergeCell ref="J19:M19"/>
    <mergeCell ref="J20:M20"/>
    <mergeCell ref="J21:M21"/>
    <mergeCell ref="J22:M22"/>
    <mergeCell ref="H53:I53"/>
    <mergeCell ref="N43:T43"/>
    <mergeCell ref="N44:T44"/>
    <mergeCell ref="N45:T45"/>
    <mergeCell ref="N46:T46"/>
    <mergeCell ref="J53:M53"/>
    <mergeCell ref="J47:M47"/>
    <mergeCell ref="J48:M48"/>
    <mergeCell ref="H20:I20"/>
    <mergeCell ref="H21:I21"/>
    <mergeCell ref="H22:I22"/>
    <mergeCell ref="H23:I23"/>
    <mergeCell ref="H24:I24"/>
    <mergeCell ref="H25:I25"/>
    <mergeCell ref="J33:M33"/>
    <mergeCell ref="J34:M34"/>
    <mergeCell ref="J50:M50"/>
    <mergeCell ref="H50:I50"/>
    <mergeCell ref="H47:I47"/>
    <mergeCell ref="H48:I48"/>
    <mergeCell ref="H49:I49"/>
    <mergeCell ref="J49:M49"/>
    <mergeCell ref="J23:M23"/>
    <mergeCell ref="J24:M24"/>
    <mergeCell ref="H51:I51"/>
    <mergeCell ref="H52:I52"/>
    <mergeCell ref="H37:I37"/>
    <mergeCell ref="H26:I26"/>
    <mergeCell ref="H27:I27"/>
    <mergeCell ref="H28:I28"/>
    <mergeCell ref="H29:I29"/>
    <mergeCell ref="H30:I30"/>
    <mergeCell ref="H31:I31"/>
    <mergeCell ref="J31:M31"/>
    <mergeCell ref="J32:M32"/>
    <mergeCell ref="N35:T35"/>
    <mergeCell ref="J35:M35"/>
    <mergeCell ref="J36:M36"/>
    <mergeCell ref="J25:M25"/>
    <mergeCell ref="N52:T52"/>
    <mergeCell ref="N53:T53"/>
    <mergeCell ref="N42:T42"/>
    <mergeCell ref="J51:M51"/>
    <mergeCell ref="J52:M52"/>
    <mergeCell ref="J26:M26"/>
    <mergeCell ref="J27:M27"/>
    <mergeCell ref="J28:M28"/>
    <mergeCell ref="J29:M29"/>
    <mergeCell ref="J30:M30"/>
    <mergeCell ref="N47:T47"/>
    <mergeCell ref="N36:T36"/>
    <mergeCell ref="N37:T37"/>
    <mergeCell ref="N38:T38"/>
    <mergeCell ref="N39:T39"/>
    <mergeCell ref="N40:T40"/>
    <mergeCell ref="N41:T41"/>
    <mergeCell ref="J43:M43"/>
    <mergeCell ref="J44:M44"/>
    <mergeCell ref="J45:M45"/>
    <mergeCell ref="J46:M46"/>
    <mergeCell ref="J37:M37"/>
    <mergeCell ref="J38:M38"/>
    <mergeCell ref="J39:M39"/>
    <mergeCell ref="J40:M40"/>
    <mergeCell ref="J41:M41"/>
    <mergeCell ref="J42:M42"/>
    <mergeCell ref="AA14:AD14"/>
    <mergeCell ref="AA15:AD15"/>
    <mergeCell ref="AA16:AD16"/>
    <mergeCell ref="AA17:AD17"/>
    <mergeCell ref="AA18:AD18"/>
    <mergeCell ref="AA19:AD19"/>
    <mergeCell ref="AA20:AD20"/>
    <mergeCell ref="N13:T13"/>
    <mergeCell ref="N14:T14"/>
    <mergeCell ref="N15:T15"/>
    <mergeCell ref="N16:T16"/>
    <mergeCell ref="N17:T17"/>
    <mergeCell ref="AA13:AD13"/>
    <mergeCell ref="N48:T48"/>
    <mergeCell ref="N49:T49"/>
    <mergeCell ref="N50:T50"/>
    <mergeCell ref="N51:T51"/>
    <mergeCell ref="N24:T24"/>
    <mergeCell ref="N25:T25"/>
    <mergeCell ref="N26:T26"/>
    <mergeCell ref="N27:T27"/>
    <mergeCell ref="N28:T28"/>
    <mergeCell ref="N29:T29"/>
    <mergeCell ref="N18:T18"/>
    <mergeCell ref="N19:T19"/>
    <mergeCell ref="N20:T20"/>
    <mergeCell ref="N21:T21"/>
    <mergeCell ref="N22:T22"/>
    <mergeCell ref="N23:T23"/>
    <mergeCell ref="N30:T30"/>
    <mergeCell ref="N31:T31"/>
    <mergeCell ref="N32:T32"/>
    <mergeCell ref="N33:T33"/>
    <mergeCell ref="N34:T34"/>
    <mergeCell ref="AA22:AD22"/>
    <mergeCell ref="AA23:AD23"/>
    <mergeCell ref="AA53:AD53"/>
    <mergeCell ref="U13:Z13"/>
    <mergeCell ref="U14:Z14"/>
    <mergeCell ref="U15:Z15"/>
    <mergeCell ref="U16:Z16"/>
    <mergeCell ref="U17:Z17"/>
    <mergeCell ref="U18:Z18"/>
    <mergeCell ref="U19:Z19"/>
    <mergeCell ref="AA45:AD45"/>
    <mergeCell ref="AA46:AD46"/>
    <mergeCell ref="AA47:AD47"/>
    <mergeCell ref="AA48:AD48"/>
    <mergeCell ref="AA49:AD49"/>
    <mergeCell ref="AA50:AD50"/>
    <mergeCell ref="AA39:AD39"/>
    <mergeCell ref="AA40:AD40"/>
    <mergeCell ref="AA41:AD41"/>
    <mergeCell ref="AA42:AD42"/>
    <mergeCell ref="AA43:AD43"/>
    <mergeCell ref="AA44:AD44"/>
    <mergeCell ref="AA33:AD33"/>
    <mergeCell ref="AA34:AD34"/>
    <mergeCell ref="AA35:AD35"/>
    <mergeCell ref="AA36:AD36"/>
    <mergeCell ref="U53:Z53"/>
    <mergeCell ref="U44:Z44"/>
    <mergeCell ref="U45:Z45"/>
    <mergeCell ref="U46:Z46"/>
    <mergeCell ref="U47:Z47"/>
    <mergeCell ref="U48:Z48"/>
    <mergeCell ref="U49:Z49"/>
    <mergeCell ref="U38:Z38"/>
    <mergeCell ref="U39:Z39"/>
    <mergeCell ref="U40:Z40"/>
    <mergeCell ref="U41:Z41"/>
    <mergeCell ref="U42:Z42"/>
    <mergeCell ref="U43:Z43"/>
    <mergeCell ref="U50:Z50"/>
    <mergeCell ref="U51:Z51"/>
    <mergeCell ref="U52:Z52"/>
    <mergeCell ref="U20:Z20"/>
    <mergeCell ref="U21:Z21"/>
    <mergeCell ref="U22:Z22"/>
    <mergeCell ref="U23:Z23"/>
    <mergeCell ref="U24:Z24"/>
    <mergeCell ref="U25:Z25"/>
    <mergeCell ref="AA51:AD51"/>
    <mergeCell ref="AA52:AD52"/>
    <mergeCell ref="AA21:AD21"/>
    <mergeCell ref="U32:Z32"/>
    <mergeCell ref="U33:Z33"/>
    <mergeCell ref="U34:Z34"/>
    <mergeCell ref="U35:Z35"/>
    <mergeCell ref="U36:Z36"/>
    <mergeCell ref="U37:Z37"/>
    <mergeCell ref="AA37:AD37"/>
    <mergeCell ref="AA38:AD38"/>
    <mergeCell ref="AA27:AD27"/>
    <mergeCell ref="AA28:AD28"/>
    <mergeCell ref="AA29:AD29"/>
    <mergeCell ref="AA30:AD30"/>
    <mergeCell ref="AA31:AD31"/>
    <mergeCell ref="AA32:AD32"/>
    <mergeCell ref="AA24:AD24"/>
    <mergeCell ref="U26:Z26"/>
    <mergeCell ref="U27:Z27"/>
    <mergeCell ref="U28:Z28"/>
    <mergeCell ref="U29:Z29"/>
    <mergeCell ref="U30:Z30"/>
    <mergeCell ref="U31:Z31"/>
    <mergeCell ref="AE21:AG21"/>
    <mergeCell ref="AE22:AG22"/>
    <mergeCell ref="AE23:AG23"/>
    <mergeCell ref="AA25:AD25"/>
    <mergeCell ref="AA26:AD26"/>
    <mergeCell ref="AE13:AG13"/>
    <mergeCell ref="AE14:AG14"/>
    <mergeCell ref="AE15:AG15"/>
    <mergeCell ref="AE16:AG16"/>
    <mergeCell ref="AH51:AM51"/>
    <mergeCell ref="AE17:AG17"/>
    <mergeCell ref="AE47:AG47"/>
    <mergeCell ref="AE48:AG48"/>
    <mergeCell ref="AE37:AG37"/>
    <mergeCell ref="AE38:AG38"/>
    <mergeCell ref="AE39:AG39"/>
    <mergeCell ref="AE40:AG40"/>
    <mergeCell ref="AE35:AG35"/>
    <mergeCell ref="AE36:AG36"/>
    <mergeCell ref="AE25:AG25"/>
    <mergeCell ref="AE26:AG26"/>
    <mergeCell ref="AE27:AG27"/>
    <mergeCell ref="AE28:AG28"/>
    <mergeCell ref="AE24:AG24"/>
    <mergeCell ref="AE50:AG50"/>
    <mergeCell ref="AE51:AG51"/>
    <mergeCell ref="AH20:AM20"/>
    <mergeCell ref="AH21:AM21"/>
    <mergeCell ref="AH22:AM22"/>
    <mergeCell ref="AE52:AG52"/>
    <mergeCell ref="AE53:AG53"/>
    <mergeCell ref="AH13:AM13"/>
    <mergeCell ref="AH14:AM14"/>
    <mergeCell ref="AH15:AM15"/>
    <mergeCell ref="AH16:AM16"/>
    <mergeCell ref="AH17:AM17"/>
    <mergeCell ref="AE41:AG41"/>
    <mergeCell ref="AE42:AG42"/>
    <mergeCell ref="AE43:AG43"/>
    <mergeCell ref="AE44:AG44"/>
    <mergeCell ref="AE45:AG45"/>
    <mergeCell ref="AE46:AG46"/>
    <mergeCell ref="AE29:AG29"/>
    <mergeCell ref="AE30:AG30"/>
    <mergeCell ref="AE31:AG31"/>
    <mergeCell ref="AE32:AG32"/>
    <mergeCell ref="AE33:AG33"/>
    <mergeCell ref="AE34:AG34"/>
    <mergeCell ref="AE18:AG18"/>
    <mergeCell ref="AE19:AG19"/>
    <mergeCell ref="AE20:AG20"/>
    <mergeCell ref="AH18:AM18"/>
    <mergeCell ref="AH19:AM19"/>
    <mergeCell ref="AH23:AM23"/>
    <mergeCell ref="AH48:AM48"/>
    <mergeCell ref="AH49:AM49"/>
    <mergeCell ref="AH50:AM50"/>
    <mergeCell ref="AH36:AM36"/>
    <mergeCell ref="AH37:AM37"/>
    <mergeCell ref="AH38:AM38"/>
    <mergeCell ref="AH39:AM39"/>
    <mergeCell ref="AH40:AM40"/>
    <mergeCell ref="AH41:AM41"/>
    <mergeCell ref="AH30:AM30"/>
    <mergeCell ref="AH31:AM31"/>
    <mergeCell ref="AH32:AM32"/>
    <mergeCell ref="AH33:AM33"/>
    <mergeCell ref="AH34:AM34"/>
    <mergeCell ref="AH35:AM35"/>
    <mergeCell ref="AH24:AM24"/>
    <mergeCell ref="AH25:AM25"/>
    <mergeCell ref="AH26:AM26"/>
    <mergeCell ref="AH52:AM52"/>
    <mergeCell ref="AH53:AM53"/>
    <mergeCell ref="AH42:AM42"/>
    <mergeCell ref="AH43:AM43"/>
    <mergeCell ref="AH44:AM44"/>
    <mergeCell ref="AH45:AM45"/>
    <mergeCell ref="AH46:AM46"/>
    <mergeCell ref="AH47:AM47"/>
    <mergeCell ref="AH27:AM27"/>
    <mergeCell ref="AH28:AM28"/>
    <mergeCell ref="AH29:AM29"/>
    <mergeCell ref="BJ53:BO53"/>
    <mergeCell ref="AV13:BA13"/>
    <mergeCell ref="AV14:BA14"/>
    <mergeCell ref="AV15:BA15"/>
    <mergeCell ref="AV16:BA16"/>
    <mergeCell ref="AV17:BA17"/>
    <mergeCell ref="AV18:BA18"/>
    <mergeCell ref="BJ44:BO44"/>
    <mergeCell ref="BJ45:BO45"/>
    <mergeCell ref="BJ46:BO46"/>
    <mergeCell ref="BJ47:BO47"/>
    <mergeCell ref="BJ48:BO48"/>
    <mergeCell ref="BJ49:BO49"/>
    <mergeCell ref="BJ38:BO38"/>
    <mergeCell ref="BJ39:BO39"/>
    <mergeCell ref="BJ40:BO40"/>
    <mergeCell ref="BJ41:BO41"/>
    <mergeCell ref="BJ42:BO42"/>
    <mergeCell ref="BJ43:BO43"/>
    <mergeCell ref="BJ32:BO32"/>
    <mergeCell ref="BJ33:BO33"/>
    <mergeCell ref="AV42:BA42"/>
    <mergeCell ref="AV31:BA31"/>
    <mergeCell ref="AV32:BA32"/>
    <mergeCell ref="BJ19:BO19"/>
    <mergeCell ref="BJ50:BO50"/>
    <mergeCell ref="BJ51:BO51"/>
    <mergeCell ref="BJ52:BO52"/>
    <mergeCell ref="BJ37:BO37"/>
    <mergeCell ref="BJ26:BO26"/>
    <mergeCell ref="BJ27:BO27"/>
    <mergeCell ref="BJ28:BO28"/>
    <mergeCell ref="BJ29:BO29"/>
    <mergeCell ref="BJ30:BO30"/>
    <mergeCell ref="BJ31:BO31"/>
    <mergeCell ref="BJ20:BO20"/>
    <mergeCell ref="BJ21:BO21"/>
    <mergeCell ref="BJ22:BO22"/>
    <mergeCell ref="BJ23:BO23"/>
    <mergeCell ref="BJ24:BO24"/>
    <mergeCell ref="BJ25:BO25"/>
    <mergeCell ref="BJ34:BO34"/>
    <mergeCell ref="BJ35:BO35"/>
    <mergeCell ref="BJ36:BO36"/>
    <mergeCell ref="AV27:BA27"/>
    <mergeCell ref="AV28:BA28"/>
    <mergeCell ref="AV29:BA29"/>
    <mergeCell ref="AV30:BA30"/>
    <mergeCell ref="AV19:BA19"/>
    <mergeCell ref="AV20:BA20"/>
    <mergeCell ref="AV21:BA21"/>
    <mergeCell ref="AV22:BA22"/>
    <mergeCell ref="AV23:BA23"/>
    <mergeCell ref="AV24:BA24"/>
    <mergeCell ref="BH9:BK9"/>
    <mergeCell ref="BH10:BK10"/>
    <mergeCell ref="BH11:BK11"/>
    <mergeCell ref="BS9:BV9"/>
    <mergeCell ref="BS10:BV10"/>
    <mergeCell ref="BS11:BV11"/>
    <mergeCell ref="AV33:BA33"/>
    <mergeCell ref="AV34:BA34"/>
    <mergeCell ref="AV41:BA41"/>
    <mergeCell ref="BJ14:BO14"/>
    <mergeCell ref="BJ15:BO15"/>
    <mergeCell ref="BJ16:BO16"/>
    <mergeCell ref="BJ17:BO17"/>
    <mergeCell ref="BJ18:BO18"/>
    <mergeCell ref="AV37:BA37"/>
    <mergeCell ref="AV38:BA38"/>
    <mergeCell ref="AV39:BA39"/>
    <mergeCell ref="AV40:BA40"/>
    <mergeCell ref="AN8:BF11"/>
    <mergeCell ref="BQ12:CC12"/>
    <mergeCell ref="AV35:BA35"/>
    <mergeCell ref="AV36:BA36"/>
    <mergeCell ref="AV25:BA25"/>
    <mergeCell ref="AV26:BA26"/>
    <mergeCell ref="C10:G11"/>
    <mergeCell ref="H10:J11"/>
    <mergeCell ref="K10:V11"/>
    <mergeCell ref="A10:B11"/>
    <mergeCell ref="A6:D7"/>
    <mergeCell ref="H4:K5"/>
    <mergeCell ref="A4:D5"/>
    <mergeCell ref="E6:M7"/>
    <mergeCell ref="X10:AA11"/>
    <mergeCell ref="AB10:AL11"/>
    <mergeCell ref="X9:AA9"/>
    <mergeCell ref="AB9:AD9"/>
    <mergeCell ref="AE9:AH9"/>
    <mergeCell ref="AI9:AL9"/>
    <mergeCell ref="AI6:AL6"/>
    <mergeCell ref="X7:AA7"/>
    <mergeCell ref="AB7:AD7"/>
    <mergeCell ref="AE7:AH7"/>
    <mergeCell ref="AI7:AL7"/>
    <mergeCell ref="X8:AA8"/>
    <mergeCell ref="AB8:AD8"/>
    <mergeCell ref="AE8:AH8"/>
    <mergeCell ref="AI4:AL5"/>
    <mergeCell ref="BH1:CC1"/>
    <mergeCell ref="AC1:AL2"/>
    <mergeCell ref="BH2:BK2"/>
    <mergeCell ref="BH3:BK3"/>
    <mergeCell ref="BH4:BK4"/>
    <mergeCell ref="BH5:BK5"/>
    <mergeCell ref="BH6:BK6"/>
    <mergeCell ref="BH7:BK7"/>
    <mergeCell ref="BS2:BV2"/>
    <mergeCell ref="BS3:BV3"/>
    <mergeCell ref="BS4:BV4"/>
    <mergeCell ref="BS5:BV5"/>
    <mergeCell ref="BS6:BV6"/>
    <mergeCell ref="BS7:BV7"/>
    <mergeCell ref="X6:AA6"/>
    <mergeCell ref="AB6:AD6"/>
    <mergeCell ref="AE6:AH6"/>
    <mergeCell ref="AE4:AH5"/>
    <mergeCell ref="E4:G5"/>
    <mergeCell ref="L4:V5"/>
    <mergeCell ref="N6:V7"/>
    <mergeCell ref="A1:AB2"/>
    <mergeCell ref="AV50:BA50"/>
    <mergeCell ref="AV51:BA51"/>
    <mergeCell ref="AV52:BA52"/>
    <mergeCell ref="AV53:BA53"/>
    <mergeCell ref="AV43:BA43"/>
    <mergeCell ref="AV44:BA44"/>
    <mergeCell ref="AV45:BA45"/>
    <mergeCell ref="AV46:BA46"/>
    <mergeCell ref="AV47:BA47"/>
    <mergeCell ref="AV48:BA48"/>
    <mergeCell ref="AV49:BA49"/>
    <mergeCell ref="A8:D9"/>
    <mergeCell ref="E8:M9"/>
    <mergeCell ref="N8:V9"/>
    <mergeCell ref="X4:AA5"/>
    <mergeCell ref="AB4:AD5"/>
    <mergeCell ref="BA4:BF4"/>
    <mergeCell ref="AU4:AZ4"/>
    <mergeCell ref="AR1:BF2"/>
    <mergeCell ref="AN1:AQ2"/>
    <mergeCell ref="AI8:AL8"/>
    <mergeCell ref="AU5:AZ5"/>
    <mergeCell ref="AU6:AZ6"/>
    <mergeCell ref="AN5:AT5"/>
    <mergeCell ref="AN6:AT6"/>
    <mergeCell ref="AN4:AT4"/>
    <mergeCell ref="AN7:BF7"/>
    <mergeCell ref="BA5:BF5"/>
    <mergeCell ref="BA6:BF6"/>
  </mergeCells>
  <phoneticPr fontId="4"/>
  <conditionalFormatting sqref="C14:BX14">
    <cfRule type="expression" dxfId="2" priority="4">
      <formula>$H14="女"</formula>
    </cfRule>
  </conditionalFormatting>
  <conditionalFormatting sqref="C15:BW53">
    <cfRule type="expression" dxfId="1" priority="2">
      <formula>$H15="女"</formula>
    </cfRule>
  </conditionalFormatting>
  <conditionalFormatting sqref="BX15:BX53">
    <cfRule type="expression" dxfId="0" priority="1">
      <formula>$H15="女"</formula>
    </cfRule>
  </conditionalFormatting>
  <dataValidations xWindow="277" yWindow="393" count="14">
    <dataValidation type="list" allowBlank="1" showInputMessage="1" showErrorMessage="1" sqref="BJ14:BJ53 AV14:AV53 AH14:AH53" xr:uid="{00000000-0002-0000-0000-000000000000}">
      <formula1>INDIRECT($CL14)</formula1>
    </dataValidation>
    <dataValidation type="list" allowBlank="1" showInputMessage="1" prompt="リストに出なければ直接入力してください！" sqref="AK14:AK53 AY32" xr:uid="{00000000-0002-0000-0000-000001000000}">
      <formula1>$CZ$14:$CZ$25</formula1>
    </dataValidation>
    <dataValidation type="list" allowBlank="1" sqref="E4" xr:uid="{00000000-0002-0000-0000-000002000000}">
      <formula1>$CQ$14:$CQ$19</formula1>
    </dataValidation>
    <dataValidation imeMode="halfAlpha" allowBlank="1" showInputMessage="1" showErrorMessage="1" sqref="BD14:BD53 BR14:BR53 AP14:AP53 BU14:BU53 BG14:BG53 AS14:AS53" xr:uid="{00000000-0002-0000-0000-000003000000}"/>
    <dataValidation type="list" allowBlank="1" showInputMessage="1" showErrorMessage="1" sqref="AE14:AE53" xr:uid="{00000000-0002-0000-0000-000005000000}">
      <formula1>$DA$14:$DA$28</formula1>
    </dataValidation>
    <dataValidation type="list" allowBlank="1" sqref="L4" xr:uid="{00000000-0002-0000-0000-000006000000}">
      <formula1>INDIRECT($E$4)</formula1>
    </dataValidation>
    <dataValidation type="list" allowBlank="1" showInputMessage="1" showErrorMessage="1" sqref="AU5:AU6 BA5:BA6" xr:uid="{00000000-0002-0000-0000-000007000000}">
      <formula1>$CW$14:$CW$32</formula1>
    </dataValidation>
    <dataValidation type="list" allowBlank="1" showInputMessage="1" showErrorMessage="1" sqref="H14:I53" xr:uid="{00000000-0002-0000-0000-000008000000}">
      <formula1>$CX$15:$CX$16</formula1>
    </dataValidation>
    <dataValidation type="textLength" errorStyle="warning" imeMode="halfAlpha" operator="equal" allowBlank="1" showInputMessage="1" showErrorMessage="1" errorTitle="入力上の注意です！" error="セル内には1つのみ数字を入れてください！" sqref="AN14:AO53 AQ14:AR53 AT14:AU53 BB14:BC53 BE14:BF53 BH14:BI53 BP14:BQ53 BS14:BT53 BV14:BW53" xr:uid="{00000000-0002-0000-0000-000009000000}">
      <formula1>1</formula1>
    </dataValidation>
    <dataValidation type="list" allowBlank="1" showInputMessage="1" showErrorMessage="1" sqref="BX14:BX53" xr:uid="{00000000-0002-0000-0000-00000B000000}">
      <formula1>INDIRECT(H14&amp;$BX$13)</formula1>
    </dataValidation>
    <dataValidation allowBlank="1" showInputMessage="1" promptTitle="氏名入力時の注意！" prompt="合計の文字数に関係なく_x000a_姓と名の間に全角スペース１文字分入れてください！" sqref="N14:T53" xr:uid="{00000000-0002-0000-0000-00000D000000}"/>
    <dataValidation imeMode="halfKatakana" allowBlank="1" showErrorMessage="1" prompt="ｶﾀｶﾅ入力関数が入っています。直接入力も可能です！" sqref="U14:Z53" xr:uid="{00000000-0002-0000-0000-00000E000000}"/>
    <dataValidation type="list" imeMode="halfAlpha" operator="equal" showErrorMessage="1" promptTitle="西暦の下2ケタを入力してください" prompt="1998年なら98_x000a_2000年なら00" sqref="AA14:AA53" xr:uid="{00000000-0002-0000-0000-000004000000}">
      <formula1>$CY$14:$CY$56</formula1>
    </dataValidation>
    <dataValidation type="list" allowBlank="1" showInputMessage="1" showErrorMessage="1" sqref="N8:V9" xr:uid="{00000000-0002-0000-0000-00000A000000}">
      <formula1>$CZ$14:$CZ$56</formula1>
    </dataValidation>
  </dataValidations>
  <printOptions horizontalCentered="1" verticalCentered="1"/>
  <pageMargins left="0.19685039370078741" right="0.19685039370078741" top="0.39370078740157483" bottom="0.39370078740157483" header="0.31496062992125984" footer="0.31496062992125984"/>
  <pageSetup paperSize="9" scale="90" fitToWidth="0" fitToHeight="0" orientation="landscape" r:id="rId1"/>
  <headerFooter alignWithMargins="0"/>
  <colBreaks count="1" manualBreakCount="1">
    <brk id="8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sheetPr>
  <dimension ref="A1:BQ59"/>
  <sheetViews>
    <sheetView showGridLines="0" zoomScale="130" zoomScaleNormal="130" zoomScaleSheetLayoutView="85" workbookViewId="0">
      <selection activeCell="M35" sqref="M35"/>
    </sheetView>
  </sheetViews>
  <sheetFormatPr defaultColWidth="9" defaultRowHeight="12.75" zeroHeight="1"/>
  <cols>
    <col min="1" max="1" width="3.375" style="1" bestFit="1" customWidth="1"/>
    <col min="2" max="4" width="3" style="1" customWidth="1"/>
    <col min="5" max="7" width="3" style="2" customWidth="1"/>
    <col min="8" max="9" width="3" style="1" customWidth="1"/>
    <col min="10" max="10" width="12.25" style="1" bestFit="1" customWidth="1"/>
    <col min="11" max="15" width="3" style="1" customWidth="1"/>
    <col min="16" max="16" width="15.25" style="1" bestFit="1" customWidth="1"/>
    <col min="17" max="18" width="3" style="1" customWidth="1"/>
    <col min="19" max="19" width="15.25" style="1" bestFit="1" customWidth="1"/>
    <col min="20" max="20" width="33.875" style="1" bestFit="1" customWidth="1"/>
    <col min="21" max="35" width="3" style="1" customWidth="1"/>
    <col min="36" max="36" width="2.5" style="1" customWidth="1"/>
    <col min="37" max="60" width="1.625" style="1" customWidth="1"/>
    <col min="61" max="61" width="2" style="1" customWidth="1"/>
    <col min="62" max="62" width="3.25" style="1" customWidth="1"/>
    <col min="63" max="64" width="9" style="1"/>
    <col min="65" max="65" width="7.25" style="1" customWidth="1"/>
    <col min="66" max="67" width="9" style="1"/>
    <col min="68" max="69" width="4.25" style="1" bestFit="1" customWidth="1"/>
    <col min="70" max="16384" width="9" style="1"/>
  </cols>
  <sheetData>
    <row r="1" spans="1:69" ht="14.25">
      <c r="A1" s="13" t="s">
        <v>102</v>
      </c>
      <c r="B1" s="15" t="s">
        <v>95</v>
      </c>
      <c r="C1" s="15" t="s">
        <v>96</v>
      </c>
      <c r="D1" s="15" t="s">
        <v>97</v>
      </c>
      <c r="E1" s="14" t="s">
        <v>6</v>
      </c>
      <c r="F1" s="14" t="s">
        <v>73</v>
      </c>
      <c r="G1" s="14" t="s">
        <v>9</v>
      </c>
      <c r="H1" s="15" t="s">
        <v>66</v>
      </c>
      <c r="I1" s="15" t="s">
        <v>98</v>
      </c>
      <c r="J1" s="15" t="s">
        <v>3</v>
      </c>
      <c r="K1" s="15" t="s">
        <v>99</v>
      </c>
      <c r="L1" s="15" t="s">
        <v>4</v>
      </c>
      <c r="M1" s="15" t="s">
        <v>99</v>
      </c>
      <c r="N1" s="15" t="s">
        <v>200</v>
      </c>
      <c r="O1" s="15" t="s">
        <v>99</v>
      </c>
      <c r="P1" s="336" t="s">
        <v>100</v>
      </c>
      <c r="Q1" s="336"/>
      <c r="R1" s="15" t="s">
        <v>278</v>
      </c>
      <c r="S1" s="336" t="s">
        <v>101</v>
      </c>
      <c r="T1" s="336"/>
      <c r="U1" s="15" t="s">
        <v>278</v>
      </c>
      <c r="V1" s="15" t="s">
        <v>111</v>
      </c>
      <c r="W1" s="15" t="s">
        <v>611</v>
      </c>
      <c r="X1" s="15" t="s">
        <v>113</v>
      </c>
      <c r="Y1" s="15" t="s">
        <v>114</v>
      </c>
      <c r="Z1" s="15" t="s">
        <v>611</v>
      </c>
      <c r="AA1" s="15" t="s">
        <v>113</v>
      </c>
      <c r="AB1" s="15" t="s">
        <v>114</v>
      </c>
      <c r="AC1" s="15" t="s">
        <v>613</v>
      </c>
      <c r="AD1" s="15" t="s">
        <v>614</v>
      </c>
      <c r="AE1" s="15" t="s">
        <v>615</v>
      </c>
      <c r="AF1" s="15" t="s">
        <v>615</v>
      </c>
      <c r="AG1" s="15" t="s">
        <v>616</v>
      </c>
      <c r="AH1" s="15" t="s">
        <v>617</v>
      </c>
      <c r="AI1" s="120" t="s">
        <v>618</v>
      </c>
      <c r="AK1" s="333" t="s">
        <v>134</v>
      </c>
      <c r="AL1" s="334"/>
      <c r="AM1" s="334"/>
      <c r="AN1" s="334"/>
      <c r="AO1" s="334"/>
      <c r="AP1" s="334"/>
      <c r="AQ1" s="334"/>
      <c r="AR1" s="334"/>
      <c r="AS1" s="334" t="s">
        <v>135</v>
      </c>
      <c r="AT1" s="334"/>
      <c r="AU1" s="334"/>
      <c r="AV1" s="334"/>
      <c r="AW1" s="334"/>
      <c r="AX1" s="334"/>
      <c r="AY1" s="334"/>
      <c r="AZ1" s="334"/>
      <c r="BA1" s="334" t="s">
        <v>136</v>
      </c>
      <c r="BB1" s="334"/>
      <c r="BC1" s="334"/>
      <c r="BD1" s="334"/>
      <c r="BE1" s="334"/>
      <c r="BF1" s="334"/>
      <c r="BG1" s="334"/>
      <c r="BH1" s="335"/>
    </row>
    <row r="2" spans="1:69" ht="6" customHeight="1">
      <c r="A2" s="6">
        <v>1</v>
      </c>
      <c r="B2" s="27" t="str">
        <f>IF(入力表・参加種目確認!H14=0,"",入力表・参加種目確認!H14)</f>
        <v/>
      </c>
      <c r="C2" s="27" t="str">
        <f>IF(入力表・参加種目確認!J14=0,"",入力表・参加種目確認!J14)</f>
        <v/>
      </c>
      <c r="D2" s="27" t="str">
        <f>IF(入力表・参加種目確認!N14=0,"",入力表・参加種目確認!N14)</f>
        <v/>
      </c>
      <c r="E2" s="27" t="str">
        <f>RIGHT(入力表・参加種目確認!AA14,2)</f>
        <v/>
      </c>
      <c r="F2" s="27" t="str">
        <f>IF(入力表・参加種目確認!U14=0,"",ASC(入力表・参加種目確認!U14))</f>
        <v/>
      </c>
      <c r="G2" s="27" t="str">
        <f>IF(B2="","",入力表・参加種目確認!$N$8)</f>
        <v/>
      </c>
      <c r="H2" s="27" t="str">
        <f>IF(B2="","",入力表・参加種目確認!$L$4)</f>
        <v/>
      </c>
      <c r="I2" s="27" t="str">
        <f>IF(B2="","",入力表・参加種目確認!AE14)</f>
        <v/>
      </c>
      <c r="J2" s="27" t="str">
        <f>IF(入力表・参加種目確認!AH14="","",入力表・参加種目確認!$E$4&amp;'貼付（事務局）'!B2&amp;"子"&amp;入力表・参加種目確認!AH14)</f>
        <v/>
      </c>
      <c r="K2" s="27" t="str">
        <f t="shared" ref="K2:K41" si="0">CONCATENATE(AK2,AL2,AM2,AN2,AO2,AP2,AQ2,AR2)</f>
        <v/>
      </c>
      <c r="L2" s="27" t="str">
        <f>IF(入力表・参加種目確認!AV14="","",入力表・参加種目確認!$E$4&amp;'貼付（事務局）'!B2&amp;"子"&amp;入力表・参加種目確認!AV14)</f>
        <v/>
      </c>
      <c r="M2" s="27" t="str">
        <f t="shared" ref="M2:M41" si="1">CONCATENATE(AS2,AT2,AU2,AV2,AW2,AX2,AY2,AZ2)</f>
        <v/>
      </c>
      <c r="N2" s="27" t="str">
        <f>IF(入力表・参加種目確認!BJ14="","",入力表・参加種目確認!$E$4&amp;'貼付（事務局）'!B2&amp;"子"&amp;入力表・参加種目確認!BJ14)</f>
        <v/>
      </c>
      <c r="O2" s="27" t="str">
        <f t="shared" ref="O2:O41" si="2">CONCATENATE(BA2,BB2,BC2,BD2,BE2,BF2,BG2,BH2)</f>
        <v/>
      </c>
      <c r="P2" s="27" t="str">
        <f>IF(入力表・参加種目確認!BX14="","",VLOOKUP(入力表・参加種目確認!$E$4,$BP$2:$BQ$5,2,FALSE)&amp;入力表・参加種目確認!H14&amp;"子"&amp;"4X100mR")</f>
        <v/>
      </c>
      <c r="Q2" s="27" t="str">
        <f>IF(P2="","",H2&amp;P2&amp;入力表・参加種目確認!BX14)</f>
        <v/>
      </c>
      <c r="R2" s="27" t="str">
        <f>IF(ISERROR(VLOOKUP(RIGHT(Q2,3),$BM$3:$BN$14,2,FALSE)),"",VLOOKUP(RIGHT(Q2,3),$BM$3:$BN$14,2,FALSE))</f>
        <v/>
      </c>
      <c r="S2" s="27" t="str">
        <f>IF(入力表・参加種目確認!CA14="","",VLOOKUP(入力表・参加種目確認!$E$4,$BP$7:$BQ$10,2,FALSE)&amp;入力表・参加種目確認!H14&amp;"子"&amp;"4X400mR")</f>
        <v/>
      </c>
      <c r="T2" s="27" t="str">
        <f>IF(S2="","",H2&amp;S2&amp;入力表・参加種目確認!CA14)</f>
        <v/>
      </c>
      <c r="U2" s="27" t="str">
        <f>IF(ISERROR(VLOOKUP(RIGHT(T2,3),$BM$16:$BN$21,2,FALSE)),"",VLOOKUP(RIGHT(T2,3),$BM$16:$BN$21,2,FALSE))</f>
        <v/>
      </c>
      <c r="V2" s="115">
        <f>入力表・参加種目確認!E6</f>
        <v>0</v>
      </c>
      <c r="W2" s="117">
        <f>入力表・参加種目確認!AN5</f>
        <v>0</v>
      </c>
      <c r="X2" s="117">
        <f>入力表・参加種目確認!AU5</f>
        <v>0</v>
      </c>
      <c r="Y2" s="117">
        <f>入力表・参加種目確認!BA5</f>
        <v>0</v>
      </c>
      <c r="Z2" s="117">
        <f>入力表・参加種目確認!AN6</f>
        <v>0</v>
      </c>
      <c r="AA2" s="117">
        <f>入力表・参加種目確認!AU6</f>
        <v>0</v>
      </c>
      <c r="AB2" s="117">
        <f>入力表・参加種目確認!BA6</f>
        <v>0</v>
      </c>
      <c r="AC2" s="117">
        <f>入力表・参加種目確認!CM3</f>
        <v>0</v>
      </c>
      <c r="AD2" s="117">
        <f>入力表・参加種目確認!CN3</f>
        <v>0</v>
      </c>
      <c r="AE2" s="117">
        <f>入力表・参加種目確認!CO3</f>
        <v>0</v>
      </c>
      <c r="AF2" s="117">
        <f>入力表・参加種目確認!CP3</f>
        <v>0</v>
      </c>
      <c r="AG2" s="117">
        <f>AC2+AE2</f>
        <v>0</v>
      </c>
      <c r="AH2" s="117">
        <f>AD2+AF2</f>
        <v>0</v>
      </c>
      <c r="AI2" s="117">
        <f>AG2+AH2</f>
        <v>0</v>
      </c>
      <c r="AJ2" s="116"/>
      <c r="AK2" s="16" t="str">
        <f>IF(入力表・参加種目確認!AN14="","",入力表・参加種目確認!AN14)</f>
        <v/>
      </c>
      <c r="AL2" s="19" t="str">
        <f>IF(入力表・参加種目確認!AO14="","",入力表・参加種目確認!AO14)</f>
        <v/>
      </c>
      <c r="AM2" s="19" t="str">
        <f>IF(ISERROR(VLOOKUP(IF(AL2="","",入力表・参加種目確認!AP14),$BJ$2:$BK$5,2,FALSE)),"",VLOOKUP(IF(AL2="","",入力表・参加種目確認!AS14),$BJ$2:$BK$5,2,FALSE))</f>
        <v/>
      </c>
      <c r="AN2" s="19" t="str">
        <f>IF(入力表・参加種目確認!AQ14="","",入力表・参加種目確認!AQ14)</f>
        <v/>
      </c>
      <c r="AO2" s="19" t="str">
        <f>IF(入力表・参加種目確認!AR14="","",入力表・参加種目確認!AR14)</f>
        <v/>
      </c>
      <c r="AP2" s="19" t="str">
        <f>IF(ISERROR(VLOOKUP(入力表・参加種目確認!AS14,$BJ$2:$BK$5,2,FALSE)),"",VLOOKUP(入力表・参加種目確認!AS14,$BJ$2:$BK$5,2,FALSE))</f>
        <v/>
      </c>
      <c r="AQ2" s="19" t="str">
        <f>IF(入力表・参加種目確認!AT14="","",入力表・参加種目確認!AT14)</f>
        <v/>
      </c>
      <c r="AR2" s="17" t="str">
        <f>IF(入力表・参加種目確認!AU14="","",入力表・参加種目確認!AU14)</f>
        <v/>
      </c>
      <c r="AS2" s="16" t="str">
        <f>IF(入力表・参加種目確認!BB14="","",入力表・参加種目確認!BB14)</f>
        <v/>
      </c>
      <c r="AT2" s="19" t="str">
        <f>IF(入力表・参加種目確認!BC14="","",入力表・参加種目確認!BC14)</f>
        <v/>
      </c>
      <c r="AU2" s="19" t="str">
        <f>IF(ISERROR(VLOOKUP(IF(AT2="","",入力表・参加種目確認!BD14),$BJ$2:$BK$5,2,FALSE)),"",VLOOKUP(IF(AT2="","",入力表・参加種目確認!BD14),$BJ$2:$BK$5,2,FALSE))</f>
        <v/>
      </c>
      <c r="AV2" s="20" t="str">
        <f>IF(入力表・参加種目確認!BE14="","",入力表・参加種目確認!BE14)</f>
        <v/>
      </c>
      <c r="AW2" s="20" t="str">
        <f>IF(入力表・参加種目確認!BF14="","",入力表・参加種目確認!BF14)</f>
        <v/>
      </c>
      <c r="AX2" s="20" t="str">
        <f>IF(ISERROR(VLOOKUP(入力表・参加種目確認!BG14,$BJ$2:$BK$5,2,FALSE)),"",VLOOKUP(入力表・参加種目確認!BG14,$BJ$2:$BK$5,2,FALSE))</f>
        <v/>
      </c>
      <c r="AY2" s="20" t="str">
        <f>IF(入力表・参加種目確認!BH14="","",入力表・参加種目確認!BH14)</f>
        <v/>
      </c>
      <c r="AZ2" s="18" t="str">
        <f>IF(入力表・参加種目確認!BI14="","",入力表・参加種目確認!BI14)</f>
        <v/>
      </c>
      <c r="BA2" s="21" t="str">
        <f>IF(入力表・参加種目確認!BP14="","",入力表・参加種目確認!BP14)</f>
        <v/>
      </c>
      <c r="BB2" s="25" t="str">
        <f>IF(入力表・参加種目確認!BQ14="","",入力表・参加種目確認!BQ14)</f>
        <v/>
      </c>
      <c r="BC2" s="25" t="str">
        <f>IF(ISERROR(VLOOKUP(IF(BB2="","",入力表・参加種目確認!BR14),$BJ$2:$BK$5,2,FALSE)),"",VLOOKUP(IF(BB2="","",入力表・参加種目確認!BR14),$BJ$2:$BK$5,2,FALSE))</f>
        <v/>
      </c>
      <c r="BD2" s="25" t="str">
        <f>IF(入力表・参加種目確認!BS14="","",入力表・参加種目確認!BS14)</f>
        <v/>
      </c>
      <c r="BE2" s="25" t="str">
        <f>IF(入力表・参加種目確認!BT14="","",入力表・参加種目確認!BT14)</f>
        <v/>
      </c>
      <c r="BF2" s="25" t="str">
        <f>IF(ISERROR(VLOOKUP(入力表・参加種目確認!BU14,$BJ$2:$BK$5,2,FALSE)),"",VLOOKUP(入力表・参加種目確認!BU14,$BJ$2:$BK$5,2,FALSE))</f>
        <v/>
      </c>
      <c r="BG2" s="25" t="str">
        <f>IF(入力表・参加種目確認!BV14="","",入力表・参加種目確認!BV14)</f>
        <v/>
      </c>
      <c r="BH2" s="23" t="str">
        <f>IF(入力表・参加種目確認!BW14="","",入力表・参加種目確認!BW14)</f>
        <v/>
      </c>
      <c r="BJ2" s="9" t="s">
        <v>117</v>
      </c>
      <c r="BK2" s="9" t="s">
        <v>138</v>
      </c>
      <c r="BM2" s="12" t="s">
        <v>153</v>
      </c>
      <c r="BN2" s="12"/>
      <c r="BP2" s="122" t="s">
        <v>123</v>
      </c>
      <c r="BQ2" s="122" t="s">
        <v>123</v>
      </c>
    </row>
    <row r="3" spans="1:69" ht="6" customHeight="1">
      <c r="A3" s="6">
        <v>2</v>
      </c>
      <c r="B3" s="27" t="str">
        <f>IF(入力表・参加種目確認!H15=0,"",入力表・参加種目確認!H15)</f>
        <v/>
      </c>
      <c r="C3" s="27" t="str">
        <f>IF(入力表・参加種目確認!J15=0,"",入力表・参加種目確認!J15)</f>
        <v/>
      </c>
      <c r="D3" s="27" t="str">
        <f>IF(入力表・参加種目確認!N15=0,"",入力表・参加種目確認!N15)</f>
        <v/>
      </c>
      <c r="E3" s="27" t="str">
        <f>RIGHT(入力表・参加種目確認!AA15,2)</f>
        <v/>
      </c>
      <c r="F3" s="27" t="str">
        <f>IF(入力表・参加種目確認!U15=0,"",ASC(入力表・参加種目確認!U15))</f>
        <v/>
      </c>
      <c r="G3" s="27" t="str">
        <f>IF(B3="","",入力表・参加種目確認!$N$8)</f>
        <v/>
      </c>
      <c r="H3" s="27" t="str">
        <f>IF(B3="","",入力表・参加種目確認!$L$4)</f>
        <v/>
      </c>
      <c r="I3" s="27" t="str">
        <f>IF(B3="","",入力表・参加種目確認!AE15)</f>
        <v/>
      </c>
      <c r="J3" s="27" t="str">
        <f>IF(入力表・参加種目確認!AH15="","",入力表・参加種目確認!$E$4&amp;'貼付（事務局）'!B3&amp;"子"&amp;入力表・参加種目確認!AH15)</f>
        <v/>
      </c>
      <c r="K3" s="27" t="str">
        <f t="shared" si="0"/>
        <v/>
      </c>
      <c r="L3" s="27" t="str">
        <f>IF(入力表・参加種目確認!AV15="","",入力表・参加種目確認!$E$4&amp;'貼付（事務局）'!B3&amp;"子"&amp;入力表・参加種目確認!AV15)</f>
        <v/>
      </c>
      <c r="M3" s="27" t="str">
        <f t="shared" si="1"/>
        <v/>
      </c>
      <c r="N3" s="27" t="str">
        <f>IF(入力表・参加種目確認!BJ15="","",入力表・参加種目確認!$E$4&amp;'貼付（事務局）'!B3&amp;"子"&amp;入力表・参加種目確認!BJ15)</f>
        <v/>
      </c>
      <c r="O3" s="27" t="str">
        <f t="shared" si="2"/>
        <v/>
      </c>
      <c r="P3" s="27" t="str">
        <f>IF(入力表・参加種目確認!BX15="","",VLOOKUP(入力表・参加種目確認!$E$4,$BP$2:$BQ$5,2,FALSE)&amp;入力表・参加種目確認!H15&amp;"子"&amp;"4X100mR")</f>
        <v/>
      </c>
      <c r="Q3" s="27" t="str">
        <f>IF(P3="","",H3&amp;P3&amp;入力表・参加種目確認!BX15)</f>
        <v/>
      </c>
      <c r="R3" s="27" t="str">
        <f t="shared" ref="R3:R41" si="3">IF(ISERROR(VLOOKUP(RIGHT(Q3,3),$BM$3:$BN$14,2,FALSE)),"",VLOOKUP(RIGHT(Q3,3),$BM$3:$BN$14,2,FALSE))</f>
        <v/>
      </c>
      <c r="S3" s="27" t="str">
        <f>IF(入力表・参加種目確認!CA15="","",VLOOKUP(入力表・参加種目確認!$E$4,$BP$7:$BQ$10,2,FALSE)&amp;入力表・参加種目確認!H15&amp;"子"&amp;"4X400mR")</f>
        <v/>
      </c>
      <c r="T3" s="27" t="str">
        <f>IF(S3="","",H3&amp;S3&amp;入力表・参加種目確認!CA15)</f>
        <v/>
      </c>
      <c r="U3" s="27" t="str">
        <f t="shared" ref="U3:U41" si="4">IF(ISERROR(VLOOKUP(RIGHT(T3,3),$BM$16:$BN$21,2,FALSE)),"",VLOOKUP(RIGHT(T3,3),$BM$16:$BN$21,2,FALSE))</f>
        <v/>
      </c>
      <c r="V3" s="118"/>
      <c r="W3" s="121"/>
      <c r="X3" s="121"/>
      <c r="Y3" s="121"/>
      <c r="Z3" s="119"/>
      <c r="AA3" s="119"/>
      <c r="AB3" s="119"/>
      <c r="AC3" s="119"/>
      <c r="AD3" s="119"/>
      <c r="AE3" s="119"/>
      <c r="AF3" s="119"/>
      <c r="AG3" s="119"/>
      <c r="AH3" s="119"/>
      <c r="AI3" s="119"/>
      <c r="AJ3" s="7"/>
      <c r="AK3" s="16" t="str">
        <f>IF(入力表・参加種目確認!AN15="","",入力表・参加種目確認!AN15)</f>
        <v/>
      </c>
      <c r="AL3" s="19" t="str">
        <f>IF(入力表・参加種目確認!AO15="","",入力表・参加種目確認!AO15)</f>
        <v/>
      </c>
      <c r="AM3" s="19" t="str">
        <f>IF(ISERROR(VLOOKUP(IF(AL3="","",入力表・参加種目確認!AP15),$BJ$2:$BK$5,2,FALSE)),"",VLOOKUP(IF(AL3="","",入力表・参加種目確認!AS15),$BJ$2:$BK$5,2,FALSE))</f>
        <v/>
      </c>
      <c r="AN3" s="19" t="str">
        <f>IF(入力表・参加種目確認!AQ15="","",入力表・参加種目確認!AQ15)</f>
        <v/>
      </c>
      <c r="AO3" s="19" t="str">
        <f>IF(入力表・参加種目確認!AR15="","",入力表・参加種目確認!AR15)</f>
        <v/>
      </c>
      <c r="AP3" s="19" t="str">
        <f>IF(ISERROR(VLOOKUP(入力表・参加種目確認!AS15,$BJ$2:$BK$5,2,FALSE)),"",VLOOKUP(入力表・参加種目確認!AS15,$BJ$2:$BK$5,2,FALSE))</f>
        <v/>
      </c>
      <c r="AQ3" s="19" t="str">
        <f>IF(入力表・参加種目確認!AT15="","",入力表・参加種目確認!AT15)</f>
        <v/>
      </c>
      <c r="AR3" s="17" t="str">
        <f>IF(入力表・参加種目確認!AU15="","",入力表・参加種目確認!AU15)</f>
        <v/>
      </c>
      <c r="AS3" s="16" t="str">
        <f>IF(入力表・参加種目確認!BB15="","",入力表・参加種目確認!BB15)</f>
        <v/>
      </c>
      <c r="AT3" s="19" t="str">
        <f>IF(入力表・参加種目確認!BC15="","",入力表・参加種目確認!BC15)</f>
        <v/>
      </c>
      <c r="AU3" s="19" t="str">
        <f>IF(ISERROR(VLOOKUP(IF(AT3="","",入力表・参加種目確認!BD15),$BJ$2:$BK$5,2,FALSE)),"",VLOOKUP(IF(AT3="","",入力表・参加種目確認!BD15),$BJ$2:$BK$5,2,FALSE))</f>
        <v/>
      </c>
      <c r="AV3" s="20" t="str">
        <f>IF(入力表・参加種目確認!BE15="","",入力表・参加種目確認!BE15)</f>
        <v/>
      </c>
      <c r="AW3" s="20" t="str">
        <f>IF(入力表・参加種目確認!BF15="","",入力表・参加種目確認!BF15)</f>
        <v/>
      </c>
      <c r="AX3" s="20" t="str">
        <f>IF(ISERROR(VLOOKUP(入力表・参加種目確認!BG15,$BJ$2:$BK$5,2,FALSE)),"",VLOOKUP(入力表・参加種目確認!BG15,$BJ$2:$BK$5,2,FALSE))</f>
        <v/>
      </c>
      <c r="AY3" s="20" t="str">
        <f>IF(入力表・参加種目確認!BH15="","",入力表・参加種目確認!BH15)</f>
        <v/>
      </c>
      <c r="AZ3" s="18" t="str">
        <f>IF(入力表・参加種目確認!BI15="","",入力表・参加種目確認!BI15)</f>
        <v/>
      </c>
      <c r="BA3" s="21" t="str">
        <f>IF(入力表・参加種目確認!BP15="","",入力表・参加種目確認!BP15)</f>
        <v/>
      </c>
      <c r="BB3" s="25" t="str">
        <f>IF(入力表・参加種目確認!BQ15="","",入力表・参加種目確認!BQ15)</f>
        <v/>
      </c>
      <c r="BC3" s="25" t="str">
        <f>IF(ISERROR(VLOOKUP(IF(BB3="","",入力表・参加種目確認!BR15),$BJ$2:$BK$5,2,FALSE)),"",VLOOKUP(IF(BB3="","",入力表・参加種目確認!BR15),$BJ$2:$BK$5,2,FALSE))</f>
        <v/>
      </c>
      <c r="BD3" s="25" t="str">
        <f>IF(入力表・参加種目確認!BS15="","",入力表・参加種目確認!BS15)</f>
        <v/>
      </c>
      <c r="BE3" s="25" t="str">
        <f>IF(入力表・参加種目確認!BT15="","",入力表・参加種目確認!BT15)</f>
        <v/>
      </c>
      <c r="BF3" s="25" t="str">
        <f>IF(ISERROR(VLOOKUP(入力表・参加種目確認!BU15,$BJ$2:$BK$5,2,FALSE)),"",VLOOKUP(入力表・参加種目確認!BU15,$BJ$2:$BK$5,2,FALSE))</f>
        <v/>
      </c>
      <c r="BG3" s="25" t="str">
        <f>IF(入力表・参加種目確認!BV15="","",入力表・参加種目確認!BV15)</f>
        <v/>
      </c>
      <c r="BH3" s="23" t="str">
        <f>IF(入力表・参加種目確認!BW15="","",入力表・参加種目確認!BW15)</f>
        <v/>
      </c>
      <c r="BJ3" s="9" t="s">
        <v>118</v>
      </c>
      <c r="BK3" s="9" t="s">
        <v>138</v>
      </c>
      <c r="BM3" s="11" t="s">
        <v>67</v>
      </c>
      <c r="BN3" s="10" t="str">
        <f>CONCATENATE(入力表・参加種目確認!BL2,".",入力表・参加種目確認!BN2,入力表・参加種目確認!BO2,".",入力表・参加種目確認!BQ2,入力表・参加種目確認!BR2)</f>
        <v>..</v>
      </c>
      <c r="BP3" s="122" t="s">
        <v>124</v>
      </c>
      <c r="BQ3" s="122" t="s">
        <v>124</v>
      </c>
    </row>
    <row r="4" spans="1:69" ht="6" customHeight="1">
      <c r="A4" s="6">
        <v>3</v>
      </c>
      <c r="B4" s="27" t="str">
        <f>IF(入力表・参加種目確認!H16=0,"",入力表・参加種目確認!H16)</f>
        <v/>
      </c>
      <c r="C4" s="27" t="str">
        <f>IF(入力表・参加種目確認!J16=0,"",入力表・参加種目確認!J16)</f>
        <v/>
      </c>
      <c r="D4" s="27" t="str">
        <f>IF(入力表・参加種目確認!N16=0,"",入力表・参加種目確認!N16)</f>
        <v/>
      </c>
      <c r="E4" s="27" t="str">
        <f>RIGHT(入力表・参加種目確認!AA16,2)</f>
        <v/>
      </c>
      <c r="F4" s="27" t="str">
        <f>IF(入力表・参加種目確認!U16=0,"",ASC(入力表・参加種目確認!U16))</f>
        <v/>
      </c>
      <c r="G4" s="27" t="str">
        <f>IF(B4="","",入力表・参加種目確認!$N$8)</f>
        <v/>
      </c>
      <c r="H4" s="27" t="str">
        <f>IF(B4="","",入力表・参加種目確認!$L$4)</f>
        <v/>
      </c>
      <c r="I4" s="27" t="str">
        <f>IF(B4="","",入力表・参加種目確認!AE16)</f>
        <v/>
      </c>
      <c r="J4" s="27" t="str">
        <f>IF(入力表・参加種目確認!AH16="","",入力表・参加種目確認!$E$4&amp;'貼付（事務局）'!B4&amp;"子"&amp;入力表・参加種目確認!AH16)</f>
        <v/>
      </c>
      <c r="K4" s="27" t="str">
        <f t="shared" si="0"/>
        <v/>
      </c>
      <c r="L4" s="27" t="str">
        <f>IF(入力表・参加種目確認!AV16="","",入力表・参加種目確認!$E$4&amp;'貼付（事務局）'!B4&amp;"子"&amp;入力表・参加種目確認!AV16)</f>
        <v/>
      </c>
      <c r="M4" s="27" t="str">
        <f t="shared" si="1"/>
        <v/>
      </c>
      <c r="N4" s="27" t="str">
        <f>IF(入力表・参加種目確認!BJ16="","",入力表・参加種目確認!$E$4&amp;'貼付（事務局）'!B4&amp;"子"&amp;入力表・参加種目確認!BJ16)</f>
        <v/>
      </c>
      <c r="O4" s="27" t="str">
        <f t="shared" si="2"/>
        <v/>
      </c>
      <c r="P4" s="27" t="str">
        <f>IF(入力表・参加種目確認!BX16="","",VLOOKUP(入力表・参加種目確認!$E$4,$BP$2:$BQ$5,2,FALSE)&amp;入力表・参加種目確認!H16&amp;"子"&amp;"4X100mR")</f>
        <v/>
      </c>
      <c r="Q4" s="27" t="str">
        <f>IF(P4="","",H4&amp;P4&amp;入力表・参加種目確認!BX16)</f>
        <v/>
      </c>
      <c r="R4" s="27" t="str">
        <f t="shared" si="3"/>
        <v/>
      </c>
      <c r="S4" s="27" t="str">
        <f>IF(入力表・参加種目確認!CA16="","",VLOOKUP(入力表・参加種目確認!$E$4,$BP$7:$BQ$10,2,FALSE)&amp;入力表・参加種目確認!H16&amp;"子"&amp;"4X400mR")</f>
        <v/>
      </c>
      <c r="T4" s="27" t="str">
        <f>IF(S4="","",H4&amp;S4&amp;入力表・参加種目確認!CA16)</f>
        <v/>
      </c>
      <c r="U4" s="27" t="str">
        <f t="shared" si="4"/>
        <v/>
      </c>
      <c r="V4" s="28"/>
      <c r="W4" s="28"/>
      <c r="X4" s="28"/>
      <c r="Y4" s="28"/>
      <c r="Z4" s="28"/>
      <c r="AA4" s="28"/>
      <c r="AB4" s="28"/>
      <c r="AC4" s="28"/>
      <c r="AD4" s="28"/>
      <c r="AE4" s="28"/>
      <c r="AF4" s="28"/>
      <c r="AG4" s="28"/>
      <c r="AH4" s="28"/>
      <c r="AI4" s="28"/>
      <c r="AJ4" s="7"/>
      <c r="AK4" s="16" t="str">
        <f>IF(入力表・参加種目確認!AN16="","",入力表・参加種目確認!AN16)</f>
        <v/>
      </c>
      <c r="AL4" s="19" t="str">
        <f>IF(入力表・参加種目確認!AO16="","",入力表・参加種目確認!AO16)</f>
        <v/>
      </c>
      <c r="AM4" s="19" t="str">
        <f>IF(ISERROR(VLOOKUP(IF(AL4="","",入力表・参加種目確認!AP16),$BJ$2:$BK$5,2,FALSE)),"",VLOOKUP(IF(AL4="","",入力表・参加種目確認!AS16),$BJ$2:$BK$5,2,FALSE))</f>
        <v/>
      </c>
      <c r="AN4" s="19" t="str">
        <f>IF(入力表・参加種目確認!AQ16="","",入力表・参加種目確認!AQ16)</f>
        <v/>
      </c>
      <c r="AO4" s="19" t="str">
        <f>IF(入力表・参加種目確認!AR16="","",入力表・参加種目確認!AR16)</f>
        <v/>
      </c>
      <c r="AP4" s="19" t="str">
        <f>IF(ISERROR(VLOOKUP(入力表・参加種目確認!AS16,$BJ$2:$BK$5,2,FALSE)),"",VLOOKUP(入力表・参加種目確認!AS16,$BJ$2:$BK$5,2,FALSE))</f>
        <v/>
      </c>
      <c r="AQ4" s="19" t="str">
        <f>IF(入力表・参加種目確認!AT16="","",入力表・参加種目確認!AT16)</f>
        <v/>
      </c>
      <c r="AR4" s="17" t="str">
        <f>IF(入力表・参加種目確認!AU16="","",入力表・参加種目確認!AU16)</f>
        <v/>
      </c>
      <c r="AS4" s="16" t="str">
        <f>IF(入力表・参加種目確認!BB16="","",入力表・参加種目確認!BB16)</f>
        <v/>
      </c>
      <c r="AT4" s="19" t="str">
        <f>IF(入力表・参加種目確認!BC16="","",入力表・参加種目確認!BC16)</f>
        <v/>
      </c>
      <c r="AU4" s="19" t="str">
        <f>IF(ISERROR(VLOOKUP(IF(AT4="","",入力表・参加種目確認!BD16),$BJ$2:$BK$5,2,FALSE)),"",VLOOKUP(IF(AT4="","",入力表・参加種目確認!BD16),$BJ$2:$BK$5,2,FALSE))</f>
        <v/>
      </c>
      <c r="AV4" s="20" t="str">
        <f>IF(入力表・参加種目確認!BE16="","",入力表・参加種目確認!BE16)</f>
        <v/>
      </c>
      <c r="AW4" s="20" t="str">
        <f>IF(入力表・参加種目確認!BF16="","",入力表・参加種目確認!BF16)</f>
        <v/>
      </c>
      <c r="AX4" s="20" t="str">
        <f>IF(ISERROR(VLOOKUP(入力表・参加種目確認!BG16,$BJ$2:$BK$5,2,FALSE)),"",VLOOKUP(入力表・参加種目確認!BG16,$BJ$2:$BK$5,2,FALSE))</f>
        <v/>
      </c>
      <c r="AY4" s="20" t="str">
        <f>IF(入力表・参加種目確認!BH16="","",入力表・参加種目確認!BH16)</f>
        <v/>
      </c>
      <c r="AZ4" s="18" t="str">
        <f>IF(入力表・参加種目確認!BI16="","",入力表・参加種目確認!BI16)</f>
        <v/>
      </c>
      <c r="BA4" s="21" t="str">
        <f>IF(入力表・参加種目確認!BP16="","",入力表・参加種目確認!BP16)</f>
        <v/>
      </c>
      <c r="BB4" s="25" t="str">
        <f>IF(入力表・参加種目確認!BQ16="","",入力表・参加種目確認!BQ16)</f>
        <v/>
      </c>
      <c r="BC4" s="25" t="str">
        <f>IF(ISERROR(VLOOKUP(IF(BB4="","",入力表・参加種目確認!BR16),$BJ$2:$BK$5,2,FALSE)),"",VLOOKUP(IF(BB4="","",入力表・参加種目確認!BR16),$BJ$2:$BK$5,2,FALSE))</f>
        <v/>
      </c>
      <c r="BD4" s="25" t="str">
        <f>IF(入力表・参加種目確認!BS16="","",入力表・参加種目確認!BS16)</f>
        <v/>
      </c>
      <c r="BE4" s="25" t="str">
        <f>IF(入力表・参加種目確認!BT16="","",入力表・参加種目確認!BT16)</f>
        <v/>
      </c>
      <c r="BF4" s="25" t="str">
        <f>IF(ISERROR(VLOOKUP(入力表・参加種目確認!BU16,$BJ$2:$BK$5,2,FALSE)),"",VLOOKUP(入力表・参加種目確認!BU16,$BJ$2:$BK$5,2,FALSE))</f>
        <v/>
      </c>
      <c r="BG4" s="25" t="str">
        <f>IF(入力表・参加種目確認!BV16="","",入力表・参加種目確認!BV16)</f>
        <v/>
      </c>
      <c r="BH4" s="23" t="str">
        <f>IF(入力表・参加種目確認!BW16="","",入力表・参加種目確認!BW16)</f>
        <v/>
      </c>
      <c r="BJ4" s="9" t="s">
        <v>139</v>
      </c>
      <c r="BK4" s="9" t="s">
        <v>139</v>
      </c>
      <c r="BM4" s="11" t="s">
        <v>68</v>
      </c>
      <c r="BN4" s="10" t="str">
        <f>CONCATENATE(入力表・参加種目確認!BL3,".",入力表・参加種目確認!BN3,入力表・参加種目確認!BO3,".",入力表・参加種目確認!BQ3,入力表・参加種目確認!BR3)</f>
        <v>..</v>
      </c>
      <c r="BP4" s="122" t="s">
        <v>140</v>
      </c>
      <c r="BQ4" s="122" t="s">
        <v>619</v>
      </c>
    </row>
    <row r="5" spans="1:69" ht="6" customHeight="1">
      <c r="A5" s="6">
        <v>4</v>
      </c>
      <c r="B5" s="27" t="str">
        <f>IF(入力表・参加種目確認!H17=0,"",入力表・参加種目確認!H17)</f>
        <v/>
      </c>
      <c r="C5" s="27" t="str">
        <f>IF(入力表・参加種目確認!J17=0,"",入力表・参加種目確認!J17)</f>
        <v/>
      </c>
      <c r="D5" s="27" t="str">
        <f>IF(入力表・参加種目確認!N17=0,"",入力表・参加種目確認!N17)</f>
        <v/>
      </c>
      <c r="E5" s="27" t="str">
        <f>RIGHT(入力表・参加種目確認!AA17,2)</f>
        <v/>
      </c>
      <c r="F5" s="27" t="str">
        <f>IF(入力表・参加種目確認!U17=0,"",ASC(入力表・参加種目確認!U17))</f>
        <v/>
      </c>
      <c r="G5" s="27" t="str">
        <f>IF(B5="","",入力表・参加種目確認!$N$8)</f>
        <v/>
      </c>
      <c r="H5" s="27" t="str">
        <f>IF(B5="","",入力表・参加種目確認!$L$4)</f>
        <v/>
      </c>
      <c r="I5" s="27" t="str">
        <f>IF(B5="","",入力表・参加種目確認!AE17)</f>
        <v/>
      </c>
      <c r="J5" s="27" t="str">
        <f>IF(入力表・参加種目確認!AH17="","",入力表・参加種目確認!$E$4&amp;'貼付（事務局）'!B5&amp;"子"&amp;入力表・参加種目確認!AH17)</f>
        <v/>
      </c>
      <c r="K5" s="27" t="str">
        <f t="shared" si="0"/>
        <v/>
      </c>
      <c r="L5" s="27" t="str">
        <f>IF(入力表・参加種目確認!AV17="","",入力表・参加種目確認!$E$4&amp;'貼付（事務局）'!B5&amp;"子"&amp;入力表・参加種目確認!AV17)</f>
        <v/>
      </c>
      <c r="M5" s="27" t="str">
        <f t="shared" si="1"/>
        <v/>
      </c>
      <c r="N5" s="27" t="str">
        <f>IF(入力表・参加種目確認!BJ17="","",入力表・参加種目確認!$E$4&amp;'貼付（事務局）'!B5&amp;"子"&amp;入力表・参加種目確認!BJ17)</f>
        <v/>
      </c>
      <c r="O5" s="27" t="str">
        <f t="shared" si="2"/>
        <v/>
      </c>
      <c r="P5" s="27" t="str">
        <f>IF(入力表・参加種目確認!BX17="","",VLOOKUP(入力表・参加種目確認!$E$4,$BP$2:$BQ$5,2,FALSE)&amp;入力表・参加種目確認!H17&amp;"子"&amp;"4X100mR")</f>
        <v/>
      </c>
      <c r="Q5" s="27" t="str">
        <f>IF(P5="","",H5&amp;P5&amp;入力表・参加種目確認!BX17)</f>
        <v/>
      </c>
      <c r="R5" s="27" t="str">
        <f t="shared" si="3"/>
        <v/>
      </c>
      <c r="S5" s="27" t="str">
        <f>IF(入力表・参加種目確認!CA17="","",VLOOKUP(入力表・参加種目確認!$E$4,$BP$7:$BQ$10,2,FALSE)&amp;入力表・参加種目確認!H17&amp;"子"&amp;"4X400mR")</f>
        <v/>
      </c>
      <c r="T5" s="27" t="str">
        <f>IF(S5="","",H5&amp;S5&amp;入力表・参加種目確認!CA17)</f>
        <v/>
      </c>
      <c r="U5" s="27" t="str">
        <f t="shared" si="4"/>
        <v/>
      </c>
      <c r="V5" s="28"/>
      <c r="W5" s="28"/>
      <c r="X5" s="28"/>
      <c r="Y5" s="28"/>
      <c r="Z5" s="28"/>
      <c r="AA5" s="28"/>
      <c r="AB5" s="28"/>
      <c r="AC5" s="28"/>
      <c r="AD5" s="28"/>
      <c r="AE5" s="28"/>
      <c r="AF5" s="28"/>
      <c r="AG5" s="28"/>
      <c r="AH5" s="28"/>
      <c r="AI5" s="28"/>
      <c r="AJ5" s="7"/>
      <c r="AK5" s="16" t="str">
        <f>IF(入力表・参加種目確認!AN17="","",入力表・参加種目確認!AN17)</f>
        <v/>
      </c>
      <c r="AL5" s="19" t="str">
        <f>IF(入力表・参加種目確認!AO17="","",入力表・参加種目確認!AO17)</f>
        <v/>
      </c>
      <c r="AM5" s="19" t="str">
        <f>IF(ISERROR(VLOOKUP(IF(AL5="","",入力表・参加種目確認!AP17),$BJ$2:$BK$5,2,FALSE)),"",VLOOKUP(IF(AL5="","",入力表・参加種目確認!AS17),$BJ$2:$BK$5,2,FALSE))</f>
        <v/>
      </c>
      <c r="AN5" s="19" t="str">
        <f>IF(入力表・参加種目確認!AQ17="","",入力表・参加種目確認!AQ17)</f>
        <v/>
      </c>
      <c r="AO5" s="19" t="str">
        <f>IF(入力表・参加種目確認!AR17="","",入力表・参加種目確認!AR17)</f>
        <v/>
      </c>
      <c r="AP5" s="19" t="str">
        <f>IF(ISERROR(VLOOKUP(入力表・参加種目確認!AS17,$BJ$2:$BK$5,2,FALSE)),"",VLOOKUP(入力表・参加種目確認!AS17,$BJ$2:$BK$5,2,FALSE))</f>
        <v/>
      </c>
      <c r="AQ5" s="19" t="str">
        <f>IF(入力表・参加種目確認!AT17="","",入力表・参加種目確認!AT17)</f>
        <v/>
      </c>
      <c r="AR5" s="17" t="str">
        <f>IF(入力表・参加種目確認!AU17="","",入力表・参加種目確認!AU17)</f>
        <v/>
      </c>
      <c r="AS5" s="16" t="str">
        <f>IF(入力表・参加種目確認!BB17="","",入力表・参加種目確認!BB17)</f>
        <v/>
      </c>
      <c r="AT5" s="19" t="str">
        <f>IF(入力表・参加種目確認!BC17="","",入力表・参加種目確認!BC17)</f>
        <v/>
      </c>
      <c r="AU5" s="19" t="str">
        <f>IF(ISERROR(VLOOKUP(IF(AT5="","",入力表・参加種目確認!BD17),$BJ$2:$BK$5,2,FALSE)),"",VLOOKUP(IF(AT5="","",入力表・参加種目確認!BD17),$BJ$2:$BK$5,2,FALSE))</f>
        <v/>
      </c>
      <c r="AV5" s="20" t="str">
        <f>IF(入力表・参加種目確認!BE17="","",入力表・参加種目確認!BE17)</f>
        <v/>
      </c>
      <c r="AW5" s="20" t="str">
        <f>IF(入力表・参加種目確認!BF17="","",入力表・参加種目確認!BF17)</f>
        <v/>
      </c>
      <c r="AX5" s="20" t="str">
        <f>IF(ISERROR(VLOOKUP(入力表・参加種目確認!BG17,$BJ$2:$BK$5,2,FALSE)),"",VLOOKUP(入力表・参加種目確認!BG17,$BJ$2:$BK$5,2,FALSE))</f>
        <v/>
      </c>
      <c r="AY5" s="20" t="str">
        <f>IF(入力表・参加種目確認!BH17="","",入力表・参加種目確認!BH17)</f>
        <v/>
      </c>
      <c r="AZ5" s="18" t="str">
        <f>IF(入力表・参加種目確認!BI17="","",入力表・参加種目確認!BI17)</f>
        <v/>
      </c>
      <c r="BA5" s="21" t="str">
        <f>IF(入力表・参加種目確認!BP17="","",入力表・参加種目確認!BP17)</f>
        <v/>
      </c>
      <c r="BB5" s="25" t="str">
        <f>IF(入力表・参加種目確認!BQ17="","",入力表・参加種目確認!BQ17)</f>
        <v/>
      </c>
      <c r="BC5" s="25" t="str">
        <f>IF(ISERROR(VLOOKUP(IF(BB5="","",入力表・参加種目確認!BR17),$BJ$2:$BK$5,2,FALSE)),"",VLOOKUP(IF(BB5="","",入力表・参加種目確認!BR17),$BJ$2:$BK$5,2,FALSE))</f>
        <v/>
      </c>
      <c r="BD5" s="25" t="str">
        <f>IF(入力表・参加種目確認!BS17="","",入力表・参加種目確認!BS17)</f>
        <v/>
      </c>
      <c r="BE5" s="25" t="str">
        <f>IF(入力表・参加種目確認!BT17="","",入力表・参加種目確認!BT17)</f>
        <v/>
      </c>
      <c r="BF5" s="25" t="str">
        <f>IF(ISERROR(VLOOKUP(入力表・参加種目確認!BU17,$BJ$2:$BK$5,2,FALSE)),"",VLOOKUP(入力表・参加種目確認!BU17,$BJ$2:$BK$5,2,FALSE))</f>
        <v/>
      </c>
      <c r="BG5" s="25" t="str">
        <f>IF(入力表・参加種目確認!BV17="","",入力表・参加種目確認!BV17)</f>
        <v/>
      </c>
      <c r="BH5" s="23" t="str">
        <f>IF(入力表・参加種目確認!BW17="","",入力表・参加種目確認!BW17)</f>
        <v/>
      </c>
      <c r="BJ5" s="9"/>
      <c r="BK5" s="9"/>
      <c r="BM5" s="11" t="s">
        <v>69</v>
      </c>
      <c r="BN5" s="10" t="str">
        <f>CONCATENATE(入力表・参加種目確認!BL4,".",入力表・参加種目確認!BN4,入力表・参加種目確認!BO4,".",入力表・参加種目確認!BQ4,入力表・参加種目確認!BR4)</f>
        <v>..</v>
      </c>
      <c r="BP5" s="122" t="s">
        <v>8</v>
      </c>
      <c r="BQ5" s="122" t="s">
        <v>619</v>
      </c>
    </row>
    <row r="6" spans="1:69" s="5" customFormat="1" ht="6" customHeight="1">
      <c r="A6" s="6">
        <v>5</v>
      </c>
      <c r="B6" s="27" t="str">
        <f>IF(入力表・参加種目確認!H18=0,"",入力表・参加種目確認!H18)</f>
        <v/>
      </c>
      <c r="C6" s="27" t="str">
        <f>IF(入力表・参加種目確認!J18=0,"",入力表・参加種目確認!J18)</f>
        <v/>
      </c>
      <c r="D6" s="27" t="str">
        <f>IF(入力表・参加種目確認!N18=0,"",入力表・参加種目確認!N18)</f>
        <v/>
      </c>
      <c r="E6" s="27" t="str">
        <f>RIGHT(入力表・参加種目確認!AA18,2)</f>
        <v/>
      </c>
      <c r="F6" s="27" t="str">
        <f>IF(入力表・参加種目確認!U18=0,"",ASC(入力表・参加種目確認!U18))</f>
        <v/>
      </c>
      <c r="G6" s="27" t="str">
        <f>IF(B6="","",入力表・参加種目確認!$N$8)</f>
        <v/>
      </c>
      <c r="H6" s="27" t="str">
        <f>IF(B6="","",入力表・参加種目確認!$L$4)</f>
        <v/>
      </c>
      <c r="I6" s="27" t="str">
        <f>IF(B6="","",入力表・参加種目確認!AE18)</f>
        <v/>
      </c>
      <c r="J6" s="27" t="str">
        <f>IF(入力表・参加種目確認!AH18="","",入力表・参加種目確認!$E$4&amp;'貼付（事務局）'!B6&amp;"子"&amp;入力表・参加種目確認!AH18)</f>
        <v/>
      </c>
      <c r="K6" s="27" t="str">
        <f t="shared" si="0"/>
        <v/>
      </c>
      <c r="L6" s="27" t="str">
        <f>IF(入力表・参加種目確認!AV18="","",入力表・参加種目確認!$E$4&amp;'貼付（事務局）'!B6&amp;"子"&amp;入力表・参加種目確認!AV18)</f>
        <v/>
      </c>
      <c r="M6" s="27" t="str">
        <f t="shared" si="1"/>
        <v/>
      </c>
      <c r="N6" s="27" t="str">
        <f>IF(入力表・参加種目確認!BJ18="","",入力表・参加種目確認!$E$4&amp;'貼付（事務局）'!B6&amp;"子"&amp;入力表・参加種目確認!BJ18)</f>
        <v/>
      </c>
      <c r="O6" s="27" t="str">
        <f t="shared" si="2"/>
        <v/>
      </c>
      <c r="P6" s="27" t="str">
        <f>IF(入力表・参加種目確認!BX18="","",VLOOKUP(入力表・参加種目確認!$E$4,$BP$2:$BQ$5,2,FALSE)&amp;入力表・参加種目確認!H18&amp;"子"&amp;"4X100mR")</f>
        <v/>
      </c>
      <c r="Q6" s="27" t="str">
        <f>IF(P6="","",H6&amp;P6&amp;入力表・参加種目確認!BX18)</f>
        <v/>
      </c>
      <c r="R6" s="27" t="str">
        <f t="shared" si="3"/>
        <v/>
      </c>
      <c r="S6" s="27" t="str">
        <f>IF(入力表・参加種目確認!CA18="","",VLOOKUP(入力表・参加種目確認!$E$4,$BP$7:$BQ$10,2,FALSE)&amp;入力表・参加種目確認!H18&amp;"子"&amp;"4X400mR")</f>
        <v/>
      </c>
      <c r="T6" s="27" t="str">
        <f>IF(S6="","",H6&amp;S6&amp;入力表・参加種目確認!CA18)</f>
        <v/>
      </c>
      <c r="U6" s="27" t="str">
        <f t="shared" si="4"/>
        <v/>
      </c>
      <c r="V6" s="29"/>
      <c r="W6" s="29"/>
      <c r="X6" s="29"/>
      <c r="Y6" s="29"/>
      <c r="Z6" s="29"/>
      <c r="AA6" s="29"/>
      <c r="AB6" s="29"/>
      <c r="AC6" s="29"/>
      <c r="AD6" s="29"/>
      <c r="AE6" s="29"/>
      <c r="AF6" s="29"/>
      <c r="AG6" s="29"/>
      <c r="AH6" s="29"/>
      <c r="AI6" s="29"/>
      <c r="AJ6" s="8"/>
      <c r="AK6" s="16" t="str">
        <f>IF(入力表・参加種目確認!AN18="","",入力表・参加種目確認!AN18)</f>
        <v/>
      </c>
      <c r="AL6" s="19" t="str">
        <f>IF(入力表・参加種目確認!AO18="","",入力表・参加種目確認!AO18)</f>
        <v/>
      </c>
      <c r="AM6" s="19" t="str">
        <f>IF(ISERROR(VLOOKUP(IF(AL6="","",入力表・参加種目確認!AP18),$BJ$2:$BK$5,2,FALSE)),"",VLOOKUP(IF(AL6="","",入力表・参加種目確認!AS18),$BJ$2:$BK$5,2,FALSE))</f>
        <v/>
      </c>
      <c r="AN6" s="19" t="str">
        <f>IF(入力表・参加種目確認!AQ18="","",入力表・参加種目確認!AQ18)</f>
        <v/>
      </c>
      <c r="AO6" s="19" t="str">
        <f>IF(入力表・参加種目確認!AR18="","",入力表・参加種目確認!AR18)</f>
        <v/>
      </c>
      <c r="AP6" s="19" t="str">
        <f>IF(ISERROR(VLOOKUP(入力表・参加種目確認!AS18,$BJ$2:$BK$5,2,FALSE)),"",VLOOKUP(入力表・参加種目確認!AS18,$BJ$2:$BK$5,2,FALSE))</f>
        <v/>
      </c>
      <c r="AQ6" s="19" t="str">
        <f>IF(入力表・参加種目確認!AT18="","",入力表・参加種目確認!AT18)</f>
        <v/>
      </c>
      <c r="AR6" s="17" t="str">
        <f>IF(入力表・参加種目確認!AU18="","",入力表・参加種目確認!AU18)</f>
        <v/>
      </c>
      <c r="AS6" s="16" t="str">
        <f>IF(入力表・参加種目確認!BB18="","",入力表・参加種目確認!BB18)</f>
        <v/>
      </c>
      <c r="AT6" s="19" t="str">
        <f>IF(入力表・参加種目確認!BC18="","",入力表・参加種目確認!BC18)</f>
        <v/>
      </c>
      <c r="AU6" s="19" t="str">
        <f>IF(ISERROR(VLOOKUP(IF(AT6="","",入力表・参加種目確認!BD18),$BJ$2:$BK$5,2,FALSE)),"",VLOOKUP(IF(AT6="","",入力表・参加種目確認!BD18),$BJ$2:$BK$5,2,FALSE))</f>
        <v/>
      </c>
      <c r="AV6" s="20" t="str">
        <f>IF(入力表・参加種目確認!BE18="","",入力表・参加種目確認!BE18)</f>
        <v/>
      </c>
      <c r="AW6" s="20" t="str">
        <f>IF(入力表・参加種目確認!BF18="","",入力表・参加種目確認!BF18)</f>
        <v/>
      </c>
      <c r="AX6" s="20" t="str">
        <f>IF(ISERROR(VLOOKUP(入力表・参加種目確認!BG18,$BJ$2:$BK$5,2,FALSE)),"",VLOOKUP(入力表・参加種目確認!BG18,$BJ$2:$BK$5,2,FALSE))</f>
        <v/>
      </c>
      <c r="AY6" s="20" t="str">
        <f>IF(入力表・参加種目確認!BH18="","",入力表・参加種目確認!BH18)</f>
        <v/>
      </c>
      <c r="AZ6" s="18" t="str">
        <f>IF(入力表・参加種目確認!BI18="","",入力表・参加種目確認!BI18)</f>
        <v/>
      </c>
      <c r="BA6" s="22" t="str">
        <f>IF(入力表・参加種目確認!BP18="","",入力表・参加種目確認!BP18)</f>
        <v/>
      </c>
      <c r="BB6" s="26" t="str">
        <f>IF(入力表・参加種目確認!BQ18="","",入力表・参加種目確認!BQ18)</f>
        <v/>
      </c>
      <c r="BC6" s="26" t="str">
        <f>IF(ISERROR(VLOOKUP(IF(BB6="","",入力表・参加種目確認!BR18),$BJ$2:$BK$5,2,FALSE)),"",VLOOKUP(IF(BB6="","",入力表・参加種目確認!BR18),$BJ$2:$BK$5,2,FALSE))</f>
        <v/>
      </c>
      <c r="BD6" s="26" t="str">
        <f>IF(入力表・参加種目確認!BS18="","",入力表・参加種目確認!BS18)</f>
        <v/>
      </c>
      <c r="BE6" s="26" t="str">
        <f>IF(入力表・参加種目確認!BT18="","",入力表・参加種目確認!BT18)</f>
        <v/>
      </c>
      <c r="BF6" s="26" t="str">
        <f>IF(ISERROR(VLOOKUP(入力表・参加種目確認!BU18,$BJ$2:$BK$5,2,FALSE)),"",VLOOKUP(入力表・参加種目確認!BU18,$BJ$2:$BK$5,2,FALSE))</f>
        <v/>
      </c>
      <c r="BG6" s="26" t="str">
        <f>IF(入力表・参加種目確認!BV18="","",入力表・参加種目確認!BV18)</f>
        <v/>
      </c>
      <c r="BH6" s="24" t="str">
        <f>IF(入力表・参加種目確認!BW18="","",入力表・参加種目確認!BW18)</f>
        <v/>
      </c>
      <c r="BM6" s="11" t="s">
        <v>245</v>
      </c>
      <c r="BN6" s="10" t="str">
        <f>CONCATENATE(入力表・参加種目確認!BL5,".",入力表・参加種目確認!BN5,入力表・参加種目確認!BO5,".",入力表・参加種目確認!BQ5,入力表・参加種目確認!BR5)</f>
        <v>..</v>
      </c>
    </row>
    <row r="7" spans="1:69" ht="6" customHeight="1">
      <c r="A7" s="6">
        <v>6</v>
      </c>
      <c r="B7" s="27" t="str">
        <f>IF(入力表・参加種目確認!H19=0,"",入力表・参加種目確認!H19)</f>
        <v/>
      </c>
      <c r="C7" s="27" t="str">
        <f>IF(入力表・参加種目確認!J19=0,"",入力表・参加種目確認!J19)</f>
        <v/>
      </c>
      <c r="D7" s="27" t="str">
        <f>IF(入力表・参加種目確認!N19=0,"",入力表・参加種目確認!N19)</f>
        <v/>
      </c>
      <c r="E7" s="27" t="str">
        <f>RIGHT(入力表・参加種目確認!AA19,2)</f>
        <v/>
      </c>
      <c r="F7" s="27" t="str">
        <f>IF(入力表・参加種目確認!U19=0,"",ASC(入力表・参加種目確認!U19))</f>
        <v/>
      </c>
      <c r="G7" s="27" t="str">
        <f>IF(B7="","",入力表・参加種目確認!$N$8)</f>
        <v/>
      </c>
      <c r="H7" s="27" t="str">
        <f>IF(B7="","",入力表・参加種目確認!$L$4)</f>
        <v/>
      </c>
      <c r="I7" s="27" t="str">
        <f>IF(B7="","",入力表・参加種目確認!AE19)</f>
        <v/>
      </c>
      <c r="J7" s="27" t="str">
        <f>IF(入力表・参加種目確認!AH19="","",入力表・参加種目確認!$E$4&amp;'貼付（事務局）'!B7&amp;"子"&amp;入力表・参加種目確認!AH19)</f>
        <v/>
      </c>
      <c r="K7" s="27" t="str">
        <f t="shared" si="0"/>
        <v/>
      </c>
      <c r="L7" s="27" t="str">
        <f>IF(入力表・参加種目確認!AV19="","",入力表・参加種目確認!$E$4&amp;'貼付（事務局）'!B7&amp;"子"&amp;入力表・参加種目確認!AV19)</f>
        <v/>
      </c>
      <c r="M7" s="27" t="str">
        <f t="shared" si="1"/>
        <v/>
      </c>
      <c r="N7" s="27" t="str">
        <f>IF(入力表・参加種目確認!BJ19="","",入力表・参加種目確認!$E$4&amp;'貼付（事務局）'!B7&amp;"子"&amp;入力表・参加種目確認!BJ19)</f>
        <v/>
      </c>
      <c r="O7" s="27" t="str">
        <f t="shared" si="2"/>
        <v/>
      </c>
      <c r="P7" s="27" t="str">
        <f>IF(入力表・参加種目確認!BX19="","",VLOOKUP(入力表・参加種目確認!$E$4,$BP$2:$BQ$5,2,FALSE)&amp;入力表・参加種目確認!H19&amp;"子"&amp;"4X100mR")</f>
        <v/>
      </c>
      <c r="Q7" s="27" t="str">
        <f>IF(P7="","",H7&amp;P7&amp;入力表・参加種目確認!BX19)</f>
        <v/>
      </c>
      <c r="R7" s="27" t="str">
        <f t="shared" si="3"/>
        <v/>
      </c>
      <c r="S7" s="27" t="str">
        <f>IF(入力表・参加種目確認!CA19="","",VLOOKUP(入力表・参加種目確認!$E$4,$BP$7:$BQ$10,2,FALSE)&amp;入力表・参加種目確認!H19&amp;"子"&amp;"4X400mR")</f>
        <v/>
      </c>
      <c r="T7" s="27" t="str">
        <f>IF(S7="","",H7&amp;S7&amp;入力表・参加種目確認!CA19)</f>
        <v/>
      </c>
      <c r="U7" s="27" t="str">
        <f t="shared" si="4"/>
        <v/>
      </c>
      <c r="V7" s="28"/>
      <c r="W7" s="28"/>
      <c r="X7" s="28"/>
      <c r="Y7" s="28"/>
      <c r="Z7" s="28"/>
      <c r="AA7" s="28"/>
      <c r="AB7" s="28"/>
      <c r="AC7" s="28"/>
      <c r="AD7" s="28"/>
      <c r="AE7" s="28"/>
      <c r="AF7" s="28"/>
      <c r="AG7" s="28"/>
      <c r="AH7" s="28"/>
      <c r="AI7" s="28"/>
      <c r="AJ7" s="7"/>
      <c r="AK7" s="16" t="str">
        <f>IF(入力表・参加種目確認!AN19="","",入力表・参加種目確認!AN19)</f>
        <v/>
      </c>
      <c r="AL7" s="19" t="str">
        <f>IF(入力表・参加種目確認!AO19="","",入力表・参加種目確認!AO19)</f>
        <v/>
      </c>
      <c r="AM7" s="19" t="str">
        <f>IF(ISERROR(VLOOKUP(IF(AL7="","",入力表・参加種目確認!AP19),$BJ$2:$BK$5,2,FALSE)),"",VLOOKUP(IF(AL7="","",入力表・参加種目確認!AS19),$BJ$2:$BK$5,2,FALSE))</f>
        <v/>
      </c>
      <c r="AN7" s="19" t="str">
        <f>IF(入力表・参加種目確認!AQ19="","",入力表・参加種目確認!AQ19)</f>
        <v/>
      </c>
      <c r="AO7" s="19" t="str">
        <f>IF(入力表・参加種目確認!AR19="","",入力表・参加種目確認!AR19)</f>
        <v/>
      </c>
      <c r="AP7" s="19" t="str">
        <f>IF(ISERROR(VLOOKUP(入力表・参加種目確認!AS19,$BJ$2:$BK$5,2,FALSE)),"",VLOOKUP(入力表・参加種目確認!AS19,$BJ$2:$BK$5,2,FALSE))</f>
        <v/>
      </c>
      <c r="AQ7" s="19" t="str">
        <f>IF(入力表・参加種目確認!AT19="","",入力表・参加種目確認!AT19)</f>
        <v/>
      </c>
      <c r="AR7" s="17" t="str">
        <f>IF(入力表・参加種目確認!AU19="","",入力表・参加種目確認!AU19)</f>
        <v/>
      </c>
      <c r="AS7" s="16" t="str">
        <f>IF(入力表・参加種目確認!BB19="","",入力表・参加種目確認!BB19)</f>
        <v/>
      </c>
      <c r="AT7" s="19" t="str">
        <f>IF(入力表・参加種目確認!BC19="","",入力表・参加種目確認!BC19)</f>
        <v/>
      </c>
      <c r="AU7" s="19" t="str">
        <f>IF(ISERROR(VLOOKUP(IF(AT7="","",入力表・参加種目確認!BD19),$BJ$2:$BK$5,2,FALSE)),"",VLOOKUP(IF(AT7="","",入力表・参加種目確認!BD19),$BJ$2:$BK$5,2,FALSE))</f>
        <v/>
      </c>
      <c r="AV7" s="20" t="str">
        <f>IF(入力表・参加種目確認!BE19="","",入力表・参加種目確認!BE19)</f>
        <v/>
      </c>
      <c r="AW7" s="20" t="str">
        <f>IF(入力表・参加種目確認!BF19="","",入力表・参加種目確認!BF19)</f>
        <v/>
      </c>
      <c r="AX7" s="20" t="str">
        <f>IF(ISERROR(VLOOKUP(入力表・参加種目確認!BG19,$BJ$2:$BK$5,2,FALSE)),"",VLOOKUP(入力表・参加種目確認!BG19,$BJ$2:$BK$5,2,FALSE))</f>
        <v/>
      </c>
      <c r="AY7" s="20" t="str">
        <f>IF(入力表・参加種目確認!BH19="","",入力表・参加種目確認!BH19)</f>
        <v/>
      </c>
      <c r="AZ7" s="18" t="str">
        <f>IF(入力表・参加種目確認!BI19="","",入力表・参加種目確認!BI19)</f>
        <v/>
      </c>
      <c r="BA7" s="21" t="str">
        <f>IF(入力表・参加種目確認!BP19="","",入力表・参加種目確認!BP19)</f>
        <v/>
      </c>
      <c r="BB7" s="25" t="str">
        <f>IF(入力表・参加種目確認!BQ19="","",入力表・参加種目確認!BQ19)</f>
        <v/>
      </c>
      <c r="BC7" s="25" t="str">
        <f>IF(ISERROR(VLOOKUP(IF(BB7="","",入力表・参加種目確認!BR19),$BJ$2:$BK$5,2,FALSE)),"",VLOOKUP(IF(BB7="","",入力表・参加種目確認!BR19),$BJ$2:$BK$5,2,FALSE))</f>
        <v/>
      </c>
      <c r="BD7" s="25" t="str">
        <f>IF(入力表・参加種目確認!BS19="","",入力表・参加種目確認!BS19)</f>
        <v/>
      </c>
      <c r="BE7" s="25" t="str">
        <f>IF(入力表・参加種目確認!BT19="","",入力表・参加種目確認!BT19)</f>
        <v/>
      </c>
      <c r="BF7" s="25" t="str">
        <f>IF(ISERROR(VLOOKUP(入力表・参加種目確認!BU19,$BJ$2:$BK$5,2,FALSE)),"",VLOOKUP(入力表・参加種目確認!BU19,$BJ$2:$BK$5,2,FALSE))</f>
        <v/>
      </c>
      <c r="BG7" s="25" t="str">
        <f>IF(入力表・参加種目確認!BV19="","",入力表・参加種目確認!BV19)</f>
        <v/>
      </c>
      <c r="BH7" s="23" t="str">
        <f>IF(入力表・参加種目確認!BW19="","",入力表・参加種目確認!BW19)</f>
        <v/>
      </c>
      <c r="BM7" s="11" t="s">
        <v>246</v>
      </c>
      <c r="BN7" s="10" t="str">
        <f>CONCATENATE(入力表・参加種目確認!BL6,".",入力表・参加種目確認!BN6,入力表・参加種目確認!BO6,".",入力表・参加種目確認!BQ6,入力表・参加種目確認!BR6)</f>
        <v>..</v>
      </c>
      <c r="BP7" s="122" t="s">
        <v>123</v>
      </c>
      <c r="BQ7" s="122" t="s">
        <v>619</v>
      </c>
    </row>
    <row r="8" spans="1:69" ht="6" customHeight="1">
      <c r="A8" s="6">
        <v>7</v>
      </c>
      <c r="B8" s="27" t="str">
        <f>IF(入力表・参加種目確認!H20=0,"",入力表・参加種目確認!H20)</f>
        <v/>
      </c>
      <c r="C8" s="27" t="str">
        <f>IF(入力表・参加種目確認!J20=0,"",入力表・参加種目確認!J20)</f>
        <v/>
      </c>
      <c r="D8" s="27" t="str">
        <f>IF(入力表・参加種目確認!N20=0,"",入力表・参加種目確認!N20)</f>
        <v/>
      </c>
      <c r="E8" s="27" t="str">
        <f>RIGHT(入力表・参加種目確認!AA20,2)</f>
        <v/>
      </c>
      <c r="F8" s="27" t="str">
        <f>IF(入力表・参加種目確認!U20=0,"",ASC(入力表・参加種目確認!U20))</f>
        <v/>
      </c>
      <c r="G8" s="27" t="str">
        <f>IF(B8="","",入力表・参加種目確認!$N$8)</f>
        <v/>
      </c>
      <c r="H8" s="27" t="str">
        <f>IF(B8="","",入力表・参加種目確認!$L$4)</f>
        <v/>
      </c>
      <c r="I8" s="27" t="str">
        <f>IF(B8="","",入力表・参加種目確認!AE20)</f>
        <v/>
      </c>
      <c r="J8" s="27" t="str">
        <f>IF(入力表・参加種目確認!AH20="","",入力表・参加種目確認!$E$4&amp;'貼付（事務局）'!B8&amp;"子"&amp;入力表・参加種目確認!AH20)</f>
        <v/>
      </c>
      <c r="K8" s="27" t="str">
        <f t="shared" si="0"/>
        <v/>
      </c>
      <c r="L8" s="27" t="str">
        <f>IF(入力表・参加種目確認!AV20="","",入力表・参加種目確認!$E$4&amp;'貼付（事務局）'!B8&amp;"子"&amp;入力表・参加種目確認!AV20)</f>
        <v/>
      </c>
      <c r="M8" s="27" t="str">
        <f t="shared" si="1"/>
        <v/>
      </c>
      <c r="N8" s="27" t="str">
        <f>IF(入力表・参加種目確認!BJ20="","",入力表・参加種目確認!$E$4&amp;'貼付（事務局）'!B8&amp;"子"&amp;入力表・参加種目確認!BJ20)</f>
        <v/>
      </c>
      <c r="O8" s="27" t="str">
        <f t="shared" si="2"/>
        <v/>
      </c>
      <c r="P8" s="27" t="str">
        <f>IF(入力表・参加種目確認!BX20="","",VLOOKUP(入力表・参加種目確認!$E$4,$BP$2:$BQ$5,2,FALSE)&amp;入力表・参加種目確認!H20&amp;"子"&amp;"4X100mR")</f>
        <v/>
      </c>
      <c r="Q8" s="27" t="str">
        <f>IF(P8="","",H8&amp;P8&amp;入力表・参加種目確認!BX20)</f>
        <v/>
      </c>
      <c r="R8" s="27" t="str">
        <f t="shared" si="3"/>
        <v/>
      </c>
      <c r="S8" s="27" t="str">
        <f>IF(入力表・参加種目確認!CA20="","",VLOOKUP(入力表・参加種目確認!$E$4,$BP$7:$BQ$10,2,FALSE)&amp;入力表・参加種目確認!H20&amp;"子"&amp;"4X400mR")</f>
        <v/>
      </c>
      <c r="T8" s="27" t="str">
        <f>IF(S8="","",H8&amp;S8&amp;入力表・参加種目確認!CA20)</f>
        <v/>
      </c>
      <c r="U8" s="27" t="str">
        <f t="shared" si="4"/>
        <v/>
      </c>
      <c r="V8" s="28"/>
      <c r="W8" s="28"/>
      <c r="X8" s="28"/>
      <c r="Y8" s="28"/>
      <c r="Z8" s="28"/>
      <c r="AA8" s="28"/>
      <c r="AB8" s="28"/>
      <c r="AC8" s="28"/>
      <c r="AD8" s="28"/>
      <c r="AE8" s="28"/>
      <c r="AF8" s="28"/>
      <c r="AG8" s="28"/>
      <c r="AH8" s="28"/>
      <c r="AI8" s="28"/>
      <c r="AJ8" s="7"/>
      <c r="AK8" s="16" t="str">
        <f>IF(入力表・参加種目確認!AN20="","",入力表・参加種目確認!AN20)</f>
        <v/>
      </c>
      <c r="AL8" s="19" t="str">
        <f>IF(入力表・参加種目確認!AO20="","",入力表・参加種目確認!AO20)</f>
        <v/>
      </c>
      <c r="AM8" s="19" t="str">
        <f>IF(ISERROR(VLOOKUP(IF(AL8="","",入力表・参加種目確認!AP20),$BJ$2:$BK$5,2,FALSE)),"",VLOOKUP(IF(AL8="","",入力表・参加種目確認!AS20),$BJ$2:$BK$5,2,FALSE))</f>
        <v/>
      </c>
      <c r="AN8" s="19" t="str">
        <f>IF(入力表・参加種目確認!AQ20="","",入力表・参加種目確認!AQ20)</f>
        <v/>
      </c>
      <c r="AO8" s="19" t="str">
        <f>IF(入力表・参加種目確認!AR20="","",入力表・参加種目確認!AR20)</f>
        <v/>
      </c>
      <c r="AP8" s="19" t="str">
        <f>IF(ISERROR(VLOOKUP(入力表・参加種目確認!AS20,$BJ$2:$BK$5,2,FALSE)),"",VLOOKUP(入力表・参加種目確認!AS20,$BJ$2:$BK$5,2,FALSE))</f>
        <v/>
      </c>
      <c r="AQ8" s="19" t="str">
        <f>IF(入力表・参加種目確認!AT20="","",入力表・参加種目確認!AT20)</f>
        <v/>
      </c>
      <c r="AR8" s="17" t="str">
        <f>IF(入力表・参加種目確認!AU20="","",入力表・参加種目確認!AU20)</f>
        <v/>
      </c>
      <c r="AS8" s="16" t="str">
        <f>IF(入力表・参加種目確認!BB20="","",入力表・参加種目確認!BB20)</f>
        <v/>
      </c>
      <c r="AT8" s="19" t="str">
        <f>IF(入力表・参加種目確認!BC20="","",入力表・参加種目確認!BC20)</f>
        <v/>
      </c>
      <c r="AU8" s="19" t="str">
        <f>IF(ISERROR(VLOOKUP(IF(AT8="","",入力表・参加種目確認!BD20),$BJ$2:$BK$5,2,FALSE)),"",VLOOKUP(IF(AT8="","",入力表・参加種目確認!BD20),$BJ$2:$BK$5,2,FALSE))</f>
        <v/>
      </c>
      <c r="AV8" s="20" t="str">
        <f>IF(入力表・参加種目確認!BE20="","",入力表・参加種目確認!BE20)</f>
        <v/>
      </c>
      <c r="AW8" s="20" t="str">
        <f>IF(入力表・参加種目確認!BF20="","",入力表・参加種目確認!BF20)</f>
        <v/>
      </c>
      <c r="AX8" s="20" t="str">
        <f>IF(ISERROR(VLOOKUP(入力表・参加種目確認!BG20,$BJ$2:$BK$5,2,FALSE)),"",VLOOKUP(入力表・参加種目確認!BG20,$BJ$2:$BK$5,2,FALSE))</f>
        <v/>
      </c>
      <c r="AY8" s="20" t="str">
        <f>IF(入力表・参加種目確認!BH20="","",入力表・参加種目確認!BH20)</f>
        <v/>
      </c>
      <c r="AZ8" s="18" t="str">
        <f>IF(入力表・参加種目確認!BI20="","",入力表・参加種目確認!BI20)</f>
        <v/>
      </c>
      <c r="BA8" s="21" t="str">
        <f>IF(入力表・参加種目確認!BP20="","",入力表・参加種目確認!BP20)</f>
        <v/>
      </c>
      <c r="BB8" s="25" t="str">
        <f>IF(入力表・参加種目確認!BQ20="","",入力表・参加種目確認!BQ20)</f>
        <v/>
      </c>
      <c r="BC8" s="25" t="str">
        <f>IF(ISERROR(VLOOKUP(IF(BB8="","",入力表・参加種目確認!BR20),$BJ$2:$BK$5,2,FALSE)),"",VLOOKUP(IF(BB8="","",入力表・参加種目確認!BR20),$BJ$2:$BK$5,2,FALSE))</f>
        <v/>
      </c>
      <c r="BD8" s="25" t="str">
        <f>IF(入力表・参加種目確認!BS20="","",入力表・参加種目確認!BS20)</f>
        <v/>
      </c>
      <c r="BE8" s="25" t="str">
        <f>IF(入力表・参加種目確認!BT20="","",入力表・参加種目確認!BT20)</f>
        <v/>
      </c>
      <c r="BF8" s="25" t="str">
        <f>IF(ISERROR(VLOOKUP(入力表・参加種目確認!BU20,$BJ$2:$BK$5,2,FALSE)),"",VLOOKUP(入力表・参加種目確認!BU20,$BJ$2:$BK$5,2,FALSE))</f>
        <v/>
      </c>
      <c r="BG8" s="25" t="str">
        <f>IF(入力表・参加種目確認!BV20="","",入力表・参加種目確認!BV20)</f>
        <v/>
      </c>
      <c r="BH8" s="23" t="str">
        <f>IF(入力表・参加種目確認!BW20="","",入力表・参加種目確認!BW20)</f>
        <v/>
      </c>
      <c r="BM8" s="11" t="s">
        <v>247</v>
      </c>
      <c r="BN8" s="10" t="str">
        <f>CONCATENATE(入力表・参加種目確認!BL7,".",入力表・参加種目確認!BN7,入力表・参加種目確認!BO7,".",入力表・参加種目確認!BQ7,入力表・参加種目確認!BR7)</f>
        <v>..</v>
      </c>
      <c r="BP8" s="122" t="s">
        <v>124</v>
      </c>
      <c r="BQ8" s="122" t="s">
        <v>619</v>
      </c>
    </row>
    <row r="9" spans="1:69" ht="6" customHeight="1">
      <c r="A9" s="6">
        <v>8</v>
      </c>
      <c r="B9" s="27" t="str">
        <f>IF(入力表・参加種目確認!H21=0,"",入力表・参加種目確認!H21)</f>
        <v/>
      </c>
      <c r="C9" s="27" t="str">
        <f>IF(入力表・参加種目確認!J21=0,"",入力表・参加種目確認!J21)</f>
        <v/>
      </c>
      <c r="D9" s="27" t="str">
        <f>IF(入力表・参加種目確認!N21=0,"",入力表・参加種目確認!N21)</f>
        <v/>
      </c>
      <c r="E9" s="27" t="str">
        <f>RIGHT(入力表・参加種目確認!AA21,2)</f>
        <v/>
      </c>
      <c r="F9" s="27" t="str">
        <f>IF(入力表・参加種目確認!U21=0,"",ASC(入力表・参加種目確認!U21))</f>
        <v/>
      </c>
      <c r="G9" s="27" t="str">
        <f>IF(B9="","",入力表・参加種目確認!$N$8)</f>
        <v/>
      </c>
      <c r="H9" s="27" t="str">
        <f>IF(B9="","",入力表・参加種目確認!$L$4)</f>
        <v/>
      </c>
      <c r="I9" s="27" t="str">
        <f>IF(B9="","",入力表・参加種目確認!AE21)</f>
        <v/>
      </c>
      <c r="J9" s="27" t="str">
        <f>IF(入力表・参加種目確認!AH21="","",入力表・参加種目確認!$E$4&amp;'貼付（事務局）'!B9&amp;"子"&amp;入力表・参加種目確認!AH21)</f>
        <v/>
      </c>
      <c r="K9" s="27" t="str">
        <f t="shared" si="0"/>
        <v/>
      </c>
      <c r="L9" s="27" t="str">
        <f>IF(入力表・参加種目確認!AV21="","",入力表・参加種目確認!$E$4&amp;'貼付（事務局）'!B9&amp;"子"&amp;入力表・参加種目確認!AV21)</f>
        <v/>
      </c>
      <c r="M9" s="27" t="str">
        <f t="shared" si="1"/>
        <v/>
      </c>
      <c r="N9" s="27" t="str">
        <f>IF(入力表・参加種目確認!BJ21="","",入力表・参加種目確認!$E$4&amp;'貼付（事務局）'!B9&amp;"子"&amp;入力表・参加種目確認!BJ21)</f>
        <v/>
      </c>
      <c r="O9" s="27" t="str">
        <f t="shared" si="2"/>
        <v/>
      </c>
      <c r="P9" s="27" t="str">
        <f>IF(入力表・参加種目確認!BX21="","",VLOOKUP(入力表・参加種目確認!$E$4,$BP$2:$BQ$5,2,FALSE)&amp;入力表・参加種目確認!H21&amp;"子"&amp;"4X100mR")</f>
        <v/>
      </c>
      <c r="Q9" s="27" t="str">
        <f>IF(P9="","",H9&amp;P9&amp;入力表・参加種目確認!BX21)</f>
        <v/>
      </c>
      <c r="R9" s="27" t="str">
        <f t="shared" si="3"/>
        <v/>
      </c>
      <c r="S9" s="27" t="str">
        <f>IF(入力表・参加種目確認!CA21="","",VLOOKUP(入力表・参加種目確認!$E$4,$BP$7:$BQ$10,2,FALSE)&amp;入力表・参加種目確認!H21&amp;"子"&amp;"4X400mR")</f>
        <v/>
      </c>
      <c r="T9" s="27" t="str">
        <f>IF(S9="","",H9&amp;S9&amp;入力表・参加種目確認!CA21)</f>
        <v/>
      </c>
      <c r="U9" s="27" t="str">
        <f t="shared" si="4"/>
        <v/>
      </c>
      <c r="V9" s="28"/>
      <c r="W9" s="28"/>
      <c r="X9" s="28"/>
      <c r="Y9" s="28"/>
      <c r="Z9" s="28"/>
      <c r="AA9" s="28"/>
      <c r="AB9" s="28"/>
      <c r="AC9" s="28"/>
      <c r="AD9" s="28"/>
      <c r="AE9" s="28"/>
      <c r="AF9" s="28"/>
      <c r="AG9" s="28"/>
      <c r="AH9" s="28"/>
      <c r="AI9" s="28"/>
      <c r="AJ9" s="7"/>
      <c r="AK9" s="16" t="str">
        <f>IF(入力表・参加種目確認!AN21="","",入力表・参加種目確認!AN21)</f>
        <v/>
      </c>
      <c r="AL9" s="19" t="str">
        <f>IF(入力表・参加種目確認!AO21="","",入力表・参加種目確認!AO21)</f>
        <v/>
      </c>
      <c r="AM9" s="19" t="str">
        <f>IF(ISERROR(VLOOKUP(IF(AL9="","",入力表・参加種目確認!AP21),$BJ$2:$BK$5,2,FALSE)),"",VLOOKUP(IF(AL9="","",入力表・参加種目確認!AS21),$BJ$2:$BK$5,2,FALSE))</f>
        <v/>
      </c>
      <c r="AN9" s="19" t="str">
        <f>IF(入力表・参加種目確認!AQ21="","",入力表・参加種目確認!AQ21)</f>
        <v/>
      </c>
      <c r="AO9" s="19" t="str">
        <f>IF(入力表・参加種目確認!AR21="","",入力表・参加種目確認!AR21)</f>
        <v/>
      </c>
      <c r="AP9" s="19" t="str">
        <f>IF(ISERROR(VLOOKUP(入力表・参加種目確認!AS21,$BJ$2:$BK$5,2,FALSE)),"",VLOOKUP(入力表・参加種目確認!AS21,$BJ$2:$BK$5,2,FALSE))</f>
        <v/>
      </c>
      <c r="AQ9" s="19" t="str">
        <f>IF(入力表・参加種目確認!AT21="","",入力表・参加種目確認!AT21)</f>
        <v/>
      </c>
      <c r="AR9" s="17" t="str">
        <f>IF(入力表・参加種目確認!AU21="","",入力表・参加種目確認!AU21)</f>
        <v/>
      </c>
      <c r="AS9" s="16" t="str">
        <f>IF(入力表・参加種目確認!BB21="","",入力表・参加種目確認!BB21)</f>
        <v/>
      </c>
      <c r="AT9" s="19" t="str">
        <f>IF(入力表・参加種目確認!BC21="","",入力表・参加種目確認!BC21)</f>
        <v/>
      </c>
      <c r="AU9" s="19" t="str">
        <f>IF(ISERROR(VLOOKUP(IF(AT9="","",入力表・参加種目確認!BD21),$BJ$2:$BK$5,2,FALSE)),"",VLOOKUP(IF(AT9="","",入力表・参加種目確認!BD21),$BJ$2:$BK$5,2,FALSE))</f>
        <v/>
      </c>
      <c r="AV9" s="20" t="str">
        <f>IF(入力表・参加種目確認!BE21="","",入力表・参加種目確認!BE21)</f>
        <v/>
      </c>
      <c r="AW9" s="20" t="str">
        <f>IF(入力表・参加種目確認!BF21="","",入力表・参加種目確認!BF21)</f>
        <v/>
      </c>
      <c r="AX9" s="20" t="str">
        <f>IF(ISERROR(VLOOKUP(入力表・参加種目確認!BG21,$BJ$2:$BK$5,2,FALSE)),"",VLOOKUP(入力表・参加種目確認!BG21,$BJ$2:$BK$5,2,FALSE))</f>
        <v/>
      </c>
      <c r="AY9" s="20" t="str">
        <f>IF(入力表・参加種目確認!BH21="","",入力表・参加種目確認!BH21)</f>
        <v/>
      </c>
      <c r="AZ9" s="18" t="str">
        <f>IF(入力表・参加種目確認!BI21="","",入力表・参加種目確認!BI21)</f>
        <v/>
      </c>
      <c r="BA9" s="21" t="str">
        <f>IF(入力表・参加種目確認!BP21="","",入力表・参加種目確認!BP21)</f>
        <v/>
      </c>
      <c r="BB9" s="25" t="str">
        <f>IF(入力表・参加種目確認!BQ21="","",入力表・参加種目確認!BQ21)</f>
        <v/>
      </c>
      <c r="BC9" s="25" t="str">
        <f>IF(ISERROR(VLOOKUP(IF(BB9="","",入力表・参加種目確認!BR21),$BJ$2:$BK$5,2,FALSE)),"",VLOOKUP(IF(BB9="","",入力表・参加種目確認!BR21),$BJ$2:$BK$5,2,FALSE))</f>
        <v/>
      </c>
      <c r="BD9" s="25" t="str">
        <f>IF(入力表・参加種目確認!BS21="","",入力表・参加種目確認!BS21)</f>
        <v/>
      </c>
      <c r="BE9" s="25" t="str">
        <f>IF(入力表・参加種目確認!BT21="","",入力表・参加種目確認!BT21)</f>
        <v/>
      </c>
      <c r="BF9" s="25" t="str">
        <f>IF(ISERROR(VLOOKUP(入力表・参加種目確認!BU21,$BJ$2:$BK$5,2,FALSE)),"",VLOOKUP(入力表・参加種目確認!BU21,$BJ$2:$BK$5,2,FALSE))</f>
        <v/>
      </c>
      <c r="BG9" s="25" t="str">
        <f>IF(入力表・参加種目確認!BV21="","",入力表・参加種目確認!BV21)</f>
        <v/>
      </c>
      <c r="BH9" s="23" t="str">
        <f>IF(入力表・参加種目確認!BW21="","",入力表・参加種目確認!BW21)</f>
        <v/>
      </c>
      <c r="BM9" s="11" t="s">
        <v>70</v>
      </c>
      <c r="BN9" s="10" t="str">
        <f>CONCATENATE(入力表・参加種目確認!BW2,".",入力表・参加種目確認!BY2,入力表・参加種目確認!BZ2,".",入力表・参加種目確認!CB2,入力表・参加種目確認!CC2)</f>
        <v>..</v>
      </c>
      <c r="BP9" s="122" t="s">
        <v>140</v>
      </c>
      <c r="BQ9" s="122" t="s">
        <v>619</v>
      </c>
    </row>
    <row r="10" spans="1:69" ht="6" customHeight="1">
      <c r="A10" s="6">
        <v>9</v>
      </c>
      <c r="B10" s="27" t="str">
        <f>IF(入力表・参加種目確認!H22=0,"",入力表・参加種目確認!H22)</f>
        <v/>
      </c>
      <c r="C10" s="27" t="str">
        <f>IF(入力表・参加種目確認!J22=0,"",入力表・参加種目確認!J22)</f>
        <v/>
      </c>
      <c r="D10" s="27" t="str">
        <f>IF(入力表・参加種目確認!N22=0,"",入力表・参加種目確認!N22)</f>
        <v/>
      </c>
      <c r="E10" s="27" t="str">
        <f>RIGHT(入力表・参加種目確認!AA22,2)</f>
        <v/>
      </c>
      <c r="F10" s="27" t="str">
        <f>IF(入力表・参加種目確認!U22=0,"",ASC(入力表・参加種目確認!U22))</f>
        <v/>
      </c>
      <c r="G10" s="27" t="str">
        <f>IF(B10="","",入力表・参加種目確認!$N$8)</f>
        <v/>
      </c>
      <c r="H10" s="27" t="str">
        <f>IF(B10="","",入力表・参加種目確認!$L$4)</f>
        <v/>
      </c>
      <c r="I10" s="27" t="str">
        <f>IF(B10="","",入力表・参加種目確認!AE22)</f>
        <v/>
      </c>
      <c r="J10" s="27" t="str">
        <f>IF(入力表・参加種目確認!AH22="","",入力表・参加種目確認!$E$4&amp;'貼付（事務局）'!B10&amp;"子"&amp;入力表・参加種目確認!AH22)</f>
        <v/>
      </c>
      <c r="K10" s="27" t="str">
        <f t="shared" si="0"/>
        <v/>
      </c>
      <c r="L10" s="27" t="str">
        <f>IF(入力表・参加種目確認!AV22="","",入力表・参加種目確認!$E$4&amp;'貼付（事務局）'!B10&amp;"子"&amp;入力表・参加種目確認!AV22)</f>
        <v/>
      </c>
      <c r="M10" s="27" t="str">
        <f t="shared" si="1"/>
        <v/>
      </c>
      <c r="N10" s="27" t="str">
        <f>IF(入力表・参加種目確認!BJ22="","",入力表・参加種目確認!$E$4&amp;'貼付（事務局）'!B10&amp;"子"&amp;入力表・参加種目確認!BJ22)</f>
        <v/>
      </c>
      <c r="O10" s="27" t="str">
        <f t="shared" si="2"/>
        <v/>
      </c>
      <c r="P10" s="27" t="str">
        <f>IF(入力表・参加種目確認!BX22="","",VLOOKUP(入力表・参加種目確認!$E$4,$BP$2:$BQ$5,2,FALSE)&amp;入力表・参加種目確認!H22&amp;"子"&amp;"4X100mR")</f>
        <v/>
      </c>
      <c r="Q10" s="27" t="str">
        <f>IF(P10="","",H10&amp;P10&amp;入力表・参加種目確認!BX22)</f>
        <v/>
      </c>
      <c r="R10" s="27" t="str">
        <f t="shared" si="3"/>
        <v/>
      </c>
      <c r="S10" s="27" t="str">
        <f>IF(入力表・参加種目確認!CA22="","",VLOOKUP(入力表・参加種目確認!$E$4,$BP$7:$BQ$10,2,FALSE)&amp;入力表・参加種目確認!H22&amp;"子"&amp;"4X400mR")</f>
        <v/>
      </c>
      <c r="T10" s="27" t="str">
        <f>IF(S10="","",H10&amp;S10&amp;入力表・参加種目確認!CA22)</f>
        <v/>
      </c>
      <c r="U10" s="27" t="str">
        <f t="shared" si="4"/>
        <v/>
      </c>
      <c r="V10" s="28"/>
      <c r="W10" s="28"/>
      <c r="X10" s="28"/>
      <c r="Y10" s="28"/>
      <c r="Z10" s="28"/>
      <c r="AA10" s="28"/>
      <c r="AB10" s="28"/>
      <c r="AC10" s="28"/>
      <c r="AD10" s="28"/>
      <c r="AE10" s="28"/>
      <c r="AF10" s="28"/>
      <c r="AG10" s="28"/>
      <c r="AH10" s="28"/>
      <c r="AI10" s="28"/>
      <c r="AJ10" s="7"/>
      <c r="AK10" s="16" t="str">
        <f>IF(入力表・参加種目確認!AN22="","",入力表・参加種目確認!AN22)</f>
        <v/>
      </c>
      <c r="AL10" s="19" t="str">
        <f>IF(入力表・参加種目確認!AO22="","",入力表・参加種目確認!AO22)</f>
        <v/>
      </c>
      <c r="AM10" s="19" t="str">
        <f>IF(ISERROR(VLOOKUP(IF(AL10="","",入力表・参加種目確認!AP22),$BJ$2:$BK$5,2,FALSE)),"",VLOOKUP(IF(AL10="","",入力表・参加種目確認!AS22),$BJ$2:$BK$5,2,FALSE))</f>
        <v/>
      </c>
      <c r="AN10" s="19" t="str">
        <f>IF(入力表・参加種目確認!AQ22="","",入力表・参加種目確認!AQ22)</f>
        <v/>
      </c>
      <c r="AO10" s="19" t="str">
        <f>IF(入力表・参加種目確認!AR22="","",入力表・参加種目確認!AR22)</f>
        <v/>
      </c>
      <c r="AP10" s="19" t="str">
        <f>IF(ISERROR(VLOOKUP(入力表・参加種目確認!AS22,$BJ$2:$BK$5,2,FALSE)),"",VLOOKUP(入力表・参加種目確認!AS22,$BJ$2:$BK$5,2,FALSE))</f>
        <v/>
      </c>
      <c r="AQ10" s="19" t="str">
        <f>IF(入力表・参加種目確認!AT22="","",入力表・参加種目確認!AT22)</f>
        <v/>
      </c>
      <c r="AR10" s="17" t="str">
        <f>IF(入力表・参加種目確認!AU22="","",入力表・参加種目確認!AU22)</f>
        <v/>
      </c>
      <c r="AS10" s="16" t="str">
        <f>IF(入力表・参加種目確認!BB22="","",入力表・参加種目確認!BB22)</f>
        <v/>
      </c>
      <c r="AT10" s="19" t="str">
        <f>IF(入力表・参加種目確認!BC22="","",入力表・参加種目確認!BC22)</f>
        <v/>
      </c>
      <c r="AU10" s="19" t="str">
        <f>IF(ISERROR(VLOOKUP(IF(AT10="","",入力表・参加種目確認!BD22),$BJ$2:$BK$5,2,FALSE)),"",VLOOKUP(IF(AT10="","",入力表・参加種目確認!BD22),$BJ$2:$BK$5,2,FALSE))</f>
        <v/>
      </c>
      <c r="AV10" s="20" t="str">
        <f>IF(入力表・参加種目確認!BE22="","",入力表・参加種目確認!BE22)</f>
        <v/>
      </c>
      <c r="AW10" s="20" t="str">
        <f>IF(入力表・参加種目確認!BF22="","",入力表・参加種目確認!BF22)</f>
        <v/>
      </c>
      <c r="AX10" s="20" t="str">
        <f>IF(ISERROR(VLOOKUP(入力表・参加種目確認!BG22,$BJ$2:$BK$5,2,FALSE)),"",VLOOKUP(入力表・参加種目確認!BG22,$BJ$2:$BK$5,2,FALSE))</f>
        <v/>
      </c>
      <c r="AY10" s="20" t="str">
        <f>IF(入力表・参加種目確認!BH22="","",入力表・参加種目確認!BH22)</f>
        <v/>
      </c>
      <c r="AZ10" s="18" t="str">
        <f>IF(入力表・参加種目確認!BI22="","",入力表・参加種目確認!BI22)</f>
        <v/>
      </c>
      <c r="BA10" s="21" t="str">
        <f>IF(入力表・参加種目確認!BP22="","",入力表・参加種目確認!BP22)</f>
        <v/>
      </c>
      <c r="BB10" s="25" t="str">
        <f>IF(入力表・参加種目確認!BQ22="","",入力表・参加種目確認!BQ22)</f>
        <v/>
      </c>
      <c r="BC10" s="25" t="str">
        <f>IF(ISERROR(VLOOKUP(IF(BB10="","",入力表・参加種目確認!BR22),$BJ$2:$BK$5,2,FALSE)),"",VLOOKUP(IF(BB10="","",入力表・参加種目確認!BR22),$BJ$2:$BK$5,2,FALSE))</f>
        <v/>
      </c>
      <c r="BD10" s="25" t="str">
        <f>IF(入力表・参加種目確認!BS22="","",入力表・参加種目確認!BS22)</f>
        <v/>
      </c>
      <c r="BE10" s="25" t="str">
        <f>IF(入力表・参加種目確認!BT22="","",入力表・参加種目確認!BT22)</f>
        <v/>
      </c>
      <c r="BF10" s="25" t="str">
        <f>IF(ISERROR(VLOOKUP(入力表・参加種目確認!BU22,$BJ$2:$BK$5,2,FALSE)),"",VLOOKUP(入力表・参加種目確認!BU22,$BJ$2:$BK$5,2,FALSE))</f>
        <v/>
      </c>
      <c r="BG10" s="25" t="str">
        <f>IF(入力表・参加種目確認!BV22="","",入力表・参加種目確認!BV22)</f>
        <v/>
      </c>
      <c r="BH10" s="23" t="str">
        <f>IF(入力表・参加種目確認!BW22="","",入力表・参加種目確認!BW22)</f>
        <v/>
      </c>
      <c r="BM10" s="11" t="s">
        <v>71</v>
      </c>
      <c r="BN10" s="10" t="str">
        <f>CONCATENATE(入力表・参加種目確認!BW3,".",入力表・参加種目確認!BY3,入力表・参加種目確認!BZ3,".",入力表・参加種目確認!CB3,入力表・参加種目確認!CC3)</f>
        <v>..</v>
      </c>
      <c r="BP10" s="122" t="s">
        <v>8</v>
      </c>
      <c r="BQ10" s="122" t="s">
        <v>619</v>
      </c>
    </row>
    <row r="11" spans="1:69" ht="6" customHeight="1">
      <c r="A11" s="6">
        <v>10</v>
      </c>
      <c r="B11" s="27" t="str">
        <f>IF(入力表・参加種目確認!H23=0,"",入力表・参加種目確認!H23)</f>
        <v/>
      </c>
      <c r="C11" s="27" t="str">
        <f>IF(入力表・参加種目確認!J23=0,"",入力表・参加種目確認!J23)</f>
        <v/>
      </c>
      <c r="D11" s="27" t="str">
        <f>IF(入力表・参加種目確認!N23=0,"",入力表・参加種目確認!N23)</f>
        <v/>
      </c>
      <c r="E11" s="27" t="str">
        <f>RIGHT(入力表・参加種目確認!AA23,2)</f>
        <v/>
      </c>
      <c r="F11" s="27" t="str">
        <f>IF(入力表・参加種目確認!U23=0,"",ASC(入力表・参加種目確認!U23))</f>
        <v/>
      </c>
      <c r="G11" s="27" t="str">
        <f>IF(B11="","",入力表・参加種目確認!$N$8)</f>
        <v/>
      </c>
      <c r="H11" s="27" t="str">
        <f>IF(B11="","",入力表・参加種目確認!$L$4)</f>
        <v/>
      </c>
      <c r="I11" s="27" t="str">
        <f>IF(B11="","",入力表・参加種目確認!AE23)</f>
        <v/>
      </c>
      <c r="J11" s="27" t="str">
        <f>IF(入力表・参加種目確認!AH23="","",入力表・参加種目確認!$E$4&amp;'貼付（事務局）'!B11&amp;"子"&amp;入力表・参加種目確認!AH23)</f>
        <v/>
      </c>
      <c r="K11" s="27" t="str">
        <f t="shared" si="0"/>
        <v/>
      </c>
      <c r="L11" s="27" t="str">
        <f>IF(入力表・参加種目確認!AV23="","",入力表・参加種目確認!$E$4&amp;'貼付（事務局）'!B11&amp;"子"&amp;入力表・参加種目確認!AV23)</f>
        <v/>
      </c>
      <c r="M11" s="27" t="str">
        <f t="shared" si="1"/>
        <v/>
      </c>
      <c r="N11" s="27" t="str">
        <f>IF(入力表・参加種目確認!BJ23="","",入力表・参加種目確認!$E$4&amp;'貼付（事務局）'!B11&amp;"子"&amp;入力表・参加種目確認!BJ23)</f>
        <v/>
      </c>
      <c r="O11" s="27" t="str">
        <f t="shared" si="2"/>
        <v/>
      </c>
      <c r="P11" s="27" t="str">
        <f>IF(入力表・参加種目確認!BX23="","",VLOOKUP(入力表・参加種目確認!$E$4,$BP$2:$BQ$5,2,FALSE)&amp;入力表・参加種目確認!H23&amp;"子"&amp;"4X100mR")</f>
        <v/>
      </c>
      <c r="Q11" s="27" t="str">
        <f>IF(P11="","",H11&amp;P11&amp;入力表・参加種目確認!BX23)</f>
        <v/>
      </c>
      <c r="R11" s="27" t="str">
        <f t="shared" si="3"/>
        <v/>
      </c>
      <c r="S11" s="27" t="str">
        <f>IF(入力表・参加種目確認!CA23="","",VLOOKUP(入力表・参加種目確認!$E$4,$BP$7:$BQ$10,2,FALSE)&amp;入力表・参加種目確認!H23&amp;"子"&amp;"4X400mR")</f>
        <v/>
      </c>
      <c r="T11" s="27" t="str">
        <f>IF(S11="","",H11&amp;S11&amp;入力表・参加種目確認!CA23)</f>
        <v/>
      </c>
      <c r="U11" s="27" t="str">
        <f t="shared" si="4"/>
        <v/>
      </c>
      <c r="V11" s="28"/>
      <c r="W11" s="28"/>
      <c r="X11" s="28"/>
      <c r="Y11" s="28"/>
      <c r="Z11" s="28"/>
      <c r="AA11" s="28"/>
      <c r="AB11" s="28"/>
      <c r="AC11" s="28"/>
      <c r="AD11" s="28"/>
      <c r="AE11" s="28"/>
      <c r="AF11" s="28"/>
      <c r="AG11" s="28"/>
      <c r="AH11" s="28"/>
      <c r="AI11" s="28"/>
      <c r="AJ11" s="7"/>
      <c r="AK11" s="16" t="str">
        <f>IF(入力表・参加種目確認!AN23="","",入力表・参加種目確認!AN23)</f>
        <v/>
      </c>
      <c r="AL11" s="19" t="str">
        <f>IF(入力表・参加種目確認!AO23="","",入力表・参加種目確認!AO23)</f>
        <v/>
      </c>
      <c r="AM11" s="19" t="str">
        <f>IF(ISERROR(VLOOKUP(IF(AL11="","",入力表・参加種目確認!AP23),$BJ$2:$BK$5,2,FALSE)),"",VLOOKUP(IF(AL11="","",入力表・参加種目確認!AS23),$BJ$2:$BK$5,2,FALSE))</f>
        <v/>
      </c>
      <c r="AN11" s="19" t="str">
        <f>IF(入力表・参加種目確認!AQ23="","",入力表・参加種目確認!AQ23)</f>
        <v/>
      </c>
      <c r="AO11" s="19" t="str">
        <f>IF(入力表・参加種目確認!AR23="","",入力表・参加種目確認!AR23)</f>
        <v/>
      </c>
      <c r="AP11" s="19" t="str">
        <f>IF(ISERROR(VLOOKUP(入力表・参加種目確認!AS23,$BJ$2:$BK$5,2,FALSE)),"",VLOOKUP(入力表・参加種目確認!AS23,$BJ$2:$BK$5,2,FALSE))</f>
        <v/>
      </c>
      <c r="AQ11" s="19" t="str">
        <f>IF(入力表・参加種目確認!AT23="","",入力表・参加種目確認!AT23)</f>
        <v/>
      </c>
      <c r="AR11" s="17" t="str">
        <f>IF(入力表・参加種目確認!AU23="","",入力表・参加種目確認!AU23)</f>
        <v/>
      </c>
      <c r="AS11" s="16" t="str">
        <f>IF(入力表・参加種目確認!BB23="","",入力表・参加種目確認!BB23)</f>
        <v/>
      </c>
      <c r="AT11" s="19" t="str">
        <f>IF(入力表・参加種目確認!BC23="","",入力表・参加種目確認!BC23)</f>
        <v/>
      </c>
      <c r="AU11" s="19" t="str">
        <f>IF(ISERROR(VLOOKUP(IF(AT11="","",入力表・参加種目確認!BD23),$BJ$2:$BK$5,2,FALSE)),"",VLOOKUP(IF(AT11="","",入力表・参加種目確認!BD23),$BJ$2:$BK$5,2,FALSE))</f>
        <v/>
      </c>
      <c r="AV11" s="20" t="str">
        <f>IF(入力表・参加種目確認!BE23="","",入力表・参加種目確認!BE23)</f>
        <v/>
      </c>
      <c r="AW11" s="20" t="str">
        <f>IF(入力表・参加種目確認!BF23="","",入力表・参加種目確認!BF23)</f>
        <v/>
      </c>
      <c r="AX11" s="20" t="str">
        <f>IF(ISERROR(VLOOKUP(入力表・参加種目確認!BG23,$BJ$2:$BK$5,2,FALSE)),"",VLOOKUP(入力表・参加種目確認!BG23,$BJ$2:$BK$5,2,FALSE))</f>
        <v/>
      </c>
      <c r="AY11" s="20" t="str">
        <f>IF(入力表・参加種目確認!BH23="","",入力表・参加種目確認!BH23)</f>
        <v/>
      </c>
      <c r="AZ11" s="18" t="str">
        <f>IF(入力表・参加種目確認!BI23="","",入力表・参加種目確認!BI23)</f>
        <v/>
      </c>
      <c r="BA11" s="21" t="str">
        <f>IF(入力表・参加種目確認!BP23="","",入力表・参加種目確認!BP23)</f>
        <v/>
      </c>
      <c r="BB11" s="25" t="str">
        <f>IF(入力表・参加種目確認!BQ23="","",入力表・参加種目確認!BQ23)</f>
        <v/>
      </c>
      <c r="BC11" s="25" t="str">
        <f>IF(ISERROR(VLOOKUP(IF(BB11="","",入力表・参加種目確認!BR23),$BJ$2:$BK$5,2,FALSE)),"",VLOOKUP(IF(BB11="","",入力表・参加種目確認!BR23),$BJ$2:$BK$5,2,FALSE))</f>
        <v/>
      </c>
      <c r="BD11" s="25" t="str">
        <f>IF(入力表・参加種目確認!BS23="","",入力表・参加種目確認!BS23)</f>
        <v/>
      </c>
      <c r="BE11" s="25" t="str">
        <f>IF(入力表・参加種目確認!BT23="","",入力表・参加種目確認!BT23)</f>
        <v/>
      </c>
      <c r="BF11" s="25" t="str">
        <f>IF(ISERROR(VLOOKUP(入力表・参加種目確認!BU23,$BJ$2:$BK$5,2,FALSE)),"",VLOOKUP(入力表・参加種目確認!BU23,$BJ$2:$BK$5,2,FALSE))</f>
        <v/>
      </c>
      <c r="BG11" s="25" t="str">
        <f>IF(入力表・参加種目確認!BV23="","",入力表・参加種目確認!BV23)</f>
        <v/>
      </c>
      <c r="BH11" s="23" t="str">
        <f>IF(入力表・参加種目確認!BW23="","",入力表・参加種目確認!BW23)</f>
        <v/>
      </c>
      <c r="BM11" s="11" t="s">
        <v>72</v>
      </c>
      <c r="BN11" s="10" t="str">
        <f>CONCATENATE(入力表・参加種目確認!BW4,".",入力表・参加種目確認!BY4,入力表・参加種目確認!BZ4,".",入力表・参加種目確認!CB4,入力表・参加種目確認!CC4)</f>
        <v>..</v>
      </c>
    </row>
    <row r="12" spans="1:69" ht="6" customHeight="1">
      <c r="A12" s="6">
        <v>11</v>
      </c>
      <c r="B12" s="27" t="str">
        <f>IF(入力表・参加種目確認!H24=0,"",入力表・参加種目確認!H24)</f>
        <v/>
      </c>
      <c r="C12" s="27" t="str">
        <f>IF(入力表・参加種目確認!J24=0,"",入力表・参加種目確認!J24)</f>
        <v/>
      </c>
      <c r="D12" s="27" t="str">
        <f>IF(入力表・参加種目確認!N24=0,"",入力表・参加種目確認!N24)</f>
        <v/>
      </c>
      <c r="E12" s="27" t="str">
        <f>RIGHT(入力表・参加種目確認!AA24,2)</f>
        <v/>
      </c>
      <c r="F12" s="27" t="str">
        <f>IF(入力表・参加種目確認!U24=0,"",ASC(入力表・参加種目確認!U24))</f>
        <v/>
      </c>
      <c r="G12" s="27" t="str">
        <f>IF(B12="","",入力表・参加種目確認!$N$8)</f>
        <v/>
      </c>
      <c r="H12" s="27" t="str">
        <f>IF(B12="","",入力表・参加種目確認!$L$4)</f>
        <v/>
      </c>
      <c r="I12" s="27" t="str">
        <f>IF(B12="","",入力表・参加種目確認!AE24)</f>
        <v/>
      </c>
      <c r="J12" s="27" t="str">
        <f>IF(入力表・参加種目確認!AH24="","",入力表・参加種目確認!$E$4&amp;'貼付（事務局）'!B12&amp;"子"&amp;入力表・参加種目確認!AH24)</f>
        <v/>
      </c>
      <c r="K12" s="27" t="str">
        <f t="shared" si="0"/>
        <v/>
      </c>
      <c r="L12" s="27" t="str">
        <f>IF(入力表・参加種目確認!AV24="","",入力表・参加種目確認!$E$4&amp;'貼付（事務局）'!B12&amp;"子"&amp;入力表・参加種目確認!AV24)</f>
        <v/>
      </c>
      <c r="M12" s="27" t="str">
        <f t="shared" si="1"/>
        <v/>
      </c>
      <c r="N12" s="27" t="str">
        <f>IF(入力表・参加種目確認!BJ24="","",入力表・参加種目確認!$E$4&amp;'貼付（事務局）'!B12&amp;"子"&amp;入力表・参加種目確認!BJ24)</f>
        <v/>
      </c>
      <c r="O12" s="27" t="str">
        <f t="shared" si="2"/>
        <v/>
      </c>
      <c r="P12" s="27" t="str">
        <f>IF(入力表・参加種目確認!BX24="","",VLOOKUP(入力表・参加種目確認!$E$4,$BP$2:$BQ$5,2,FALSE)&amp;入力表・参加種目確認!H24&amp;"子"&amp;"4X100mR")</f>
        <v/>
      </c>
      <c r="Q12" s="27" t="str">
        <f>IF(P12="","",H12&amp;P12&amp;入力表・参加種目確認!BX24)</f>
        <v/>
      </c>
      <c r="R12" s="27" t="str">
        <f t="shared" si="3"/>
        <v/>
      </c>
      <c r="S12" s="27" t="str">
        <f>IF(入力表・参加種目確認!CA24="","",VLOOKUP(入力表・参加種目確認!$E$4,$BP$7:$BQ$10,2,FALSE)&amp;入力表・参加種目確認!H24&amp;"子"&amp;"4X400mR")</f>
        <v/>
      </c>
      <c r="T12" s="27" t="str">
        <f>IF(S12="","",H12&amp;S12&amp;入力表・参加種目確認!CA24)</f>
        <v/>
      </c>
      <c r="U12" s="27" t="str">
        <f t="shared" si="4"/>
        <v/>
      </c>
      <c r="V12" s="28"/>
      <c r="W12" s="28"/>
      <c r="X12" s="28"/>
      <c r="Y12" s="28"/>
      <c r="Z12" s="28"/>
      <c r="AA12" s="28"/>
      <c r="AB12" s="28"/>
      <c r="AC12" s="28"/>
      <c r="AD12" s="28"/>
      <c r="AE12" s="28"/>
      <c r="AF12" s="28"/>
      <c r="AG12" s="28"/>
      <c r="AH12" s="28"/>
      <c r="AI12" s="28"/>
      <c r="AJ12" s="7"/>
      <c r="AK12" s="16" t="str">
        <f>IF(入力表・参加種目確認!AN24="","",入力表・参加種目確認!AN24)</f>
        <v/>
      </c>
      <c r="AL12" s="19" t="str">
        <f>IF(入力表・参加種目確認!AO24="","",入力表・参加種目確認!AO24)</f>
        <v/>
      </c>
      <c r="AM12" s="19" t="str">
        <f>IF(ISERROR(VLOOKUP(IF(AL12="","",入力表・参加種目確認!AP24),$BJ$2:$BK$5,2,FALSE)),"",VLOOKUP(IF(AL12="","",入力表・参加種目確認!AS24),$BJ$2:$BK$5,2,FALSE))</f>
        <v/>
      </c>
      <c r="AN12" s="19" t="str">
        <f>IF(入力表・参加種目確認!AQ24="","",入力表・参加種目確認!AQ24)</f>
        <v/>
      </c>
      <c r="AO12" s="19" t="str">
        <f>IF(入力表・参加種目確認!AR24="","",入力表・参加種目確認!AR24)</f>
        <v/>
      </c>
      <c r="AP12" s="19" t="str">
        <f>IF(ISERROR(VLOOKUP(入力表・参加種目確認!AS24,$BJ$2:$BK$5,2,FALSE)),"",VLOOKUP(入力表・参加種目確認!AS24,$BJ$2:$BK$5,2,FALSE))</f>
        <v/>
      </c>
      <c r="AQ12" s="19" t="str">
        <f>IF(入力表・参加種目確認!AT24="","",入力表・参加種目確認!AT24)</f>
        <v/>
      </c>
      <c r="AR12" s="17" t="str">
        <f>IF(入力表・参加種目確認!AU24="","",入力表・参加種目確認!AU24)</f>
        <v/>
      </c>
      <c r="AS12" s="16" t="str">
        <f>IF(入力表・参加種目確認!BB24="","",入力表・参加種目確認!BB24)</f>
        <v/>
      </c>
      <c r="AT12" s="19" t="str">
        <f>IF(入力表・参加種目確認!BC24="","",入力表・参加種目確認!BC24)</f>
        <v/>
      </c>
      <c r="AU12" s="19" t="str">
        <f>IF(ISERROR(VLOOKUP(IF(AT12="","",入力表・参加種目確認!BD24),$BJ$2:$BK$5,2,FALSE)),"",VLOOKUP(IF(AT12="","",入力表・参加種目確認!BD24),$BJ$2:$BK$5,2,FALSE))</f>
        <v/>
      </c>
      <c r="AV12" s="20" t="str">
        <f>IF(入力表・参加種目確認!BE24="","",入力表・参加種目確認!BE24)</f>
        <v/>
      </c>
      <c r="AW12" s="20" t="str">
        <f>IF(入力表・参加種目確認!BF24="","",入力表・参加種目確認!BF24)</f>
        <v/>
      </c>
      <c r="AX12" s="20" t="str">
        <f>IF(ISERROR(VLOOKUP(入力表・参加種目確認!BG24,$BJ$2:$BK$5,2,FALSE)),"",VLOOKUP(入力表・参加種目確認!BG24,$BJ$2:$BK$5,2,FALSE))</f>
        <v/>
      </c>
      <c r="AY12" s="20" t="str">
        <f>IF(入力表・参加種目確認!BH24="","",入力表・参加種目確認!BH24)</f>
        <v/>
      </c>
      <c r="AZ12" s="18" t="str">
        <f>IF(入力表・参加種目確認!BI24="","",入力表・参加種目確認!BI24)</f>
        <v/>
      </c>
      <c r="BA12" s="21" t="str">
        <f>IF(入力表・参加種目確認!BP24="","",入力表・参加種目確認!BP24)</f>
        <v/>
      </c>
      <c r="BB12" s="25" t="str">
        <f>IF(入力表・参加種目確認!BQ24="","",入力表・参加種目確認!BQ24)</f>
        <v/>
      </c>
      <c r="BC12" s="25" t="str">
        <f>IF(ISERROR(VLOOKUP(IF(BB12="","",入力表・参加種目確認!BR24),$BJ$2:$BK$5,2,FALSE)),"",VLOOKUP(IF(BB12="","",入力表・参加種目確認!BR24),$BJ$2:$BK$5,2,FALSE))</f>
        <v/>
      </c>
      <c r="BD12" s="25" t="str">
        <f>IF(入力表・参加種目確認!BS24="","",入力表・参加種目確認!BS24)</f>
        <v/>
      </c>
      <c r="BE12" s="25" t="str">
        <f>IF(入力表・参加種目確認!BT24="","",入力表・参加種目確認!BT24)</f>
        <v/>
      </c>
      <c r="BF12" s="25" t="str">
        <f>IF(ISERROR(VLOOKUP(入力表・参加種目確認!BU24,$BJ$2:$BK$5,2,FALSE)),"",VLOOKUP(入力表・参加種目確認!BU24,$BJ$2:$BK$5,2,FALSE))</f>
        <v/>
      </c>
      <c r="BG12" s="25" t="str">
        <f>IF(入力表・参加種目確認!BV24="","",入力表・参加種目確認!BV24)</f>
        <v/>
      </c>
      <c r="BH12" s="23" t="str">
        <f>IF(入力表・参加種目確認!BW24="","",入力表・参加種目確認!BW24)</f>
        <v/>
      </c>
      <c r="BM12" s="11" t="s">
        <v>248</v>
      </c>
      <c r="BN12" s="10" t="str">
        <f>CONCATENATE(入力表・参加種目確認!BW5,".",入力表・参加種目確認!BY5,入力表・参加種目確認!BZ5,".",入力表・参加種目確認!CB5,入力表・参加種目確認!CC5)</f>
        <v>..</v>
      </c>
    </row>
    <row r="13" spans="1:69" ht="6" customHeight="1">
      <c r="A13" s="6">
        <v>12</v>
      </c>
      <c r="B13" s="27" t="str">
        <f>IF(入力表・参加種目確認!H25=0,"",入力表・参加種目確認!H25)</f>
        <v/>
      </c>
      <c r="C13" s="27" t="str">
        <f>IF(入力表・参加種目確認!J25=0,"",入力表・参加種目確認!J25)</f>
        <v/>
      </c>
      <c r="D13" s="27" t="str">
        <f>IF(入力表・参加種目確認!N25=0,"",入力表・参加種目確認!N25)</f>
        <v/>
      </c>
      <c r="E13" s="27" t="str">
        <f>RIGHT(入力表・参加種目確認!AA25,2)</f>
        <v/>
      </c>
      <c r="F13" s="27" t="str">
        <f>IF(入力表・参加種目確認!U25=0,"",ASC(入力表・参加種目確認!U25))</f>
        <v/>
      </c>
      <c r="G13" s="27" t="str">
        <f>IF(B13="","",入力表・参加種目確認!$N$8)</f>
        <v/>
      </c>
      <c r="H13" s="27" t="str">
        <f>IF(B13="","",入力表・参加種目確認!$L$4)</f>
        <v/>
      </c>
      <c r="I13" s="27" t="str">
        <f>IF(B13="","",入力表・参加種目確認!AE25)</f>
        <v/>
      </c>
      <c r="J13" s="27" t="str">
        <f>IF(入力表・参加種目確認!AH25="","",入力表・参加種目確認!$E$4&amp;'貼付（事務局）'!B13&amp;"子"&amp;入力表・参加種目確認!AH25)</f>
        <v/>
      </c>
      <c r="K13" s="27" t="str">
        <f t="shared" si="0"/>
        <v/>
      </c>
      <c r="L13" s="27" t="str">
        <f>IF(入力表・参加種目確認!AV25="","",入力表・参加種目確認!$E$4&amp;'貼付（事務局）'!B13&amp;"子"&amp;入力表・参加種目確認!AV25)</f>
        <v/>
      </c>
      <c r="M13" s="27" t="str">
        <f t="shared" si="1"/>
        <v/>
      </c>
      <c r="N13" s="27" t="str">
        <f>IF(入力表・参加種目確認!BJ25="","",入力表・参加種目確認!$E$4&amp;'貼付（事務局）'!B13&amp;"子"&amp;入力表・参加種目確認!BJ25)</f>
        <v/>
      </c>
      <c r="O13" s="27" t="str">
        <f t="shared" si="2"/>
        <v/>
      </c>
      <c r="P13" s="27" t="str">
        <f>IF(入力表・参加種目確認!BX25="","",VLOOKUP(入力表・参加種目確認!$E$4,$BP$2:$BQ$5,2,FALSE)&amp;入力表・参加種目確認!H25&amp;"子"&amp;"4X100mR")</f>
        <v/>
      </c>
      <c r="Q13" s="27" t="str">
        <f>IF(P13="","",H13&amp;P13&amp;入力表・参加種目確認!BX25)</f>
        <v/>
      </c>
      <c r="R13" s="27" t="str">
        <f t="shared" si="3"/>
        <v/>
      </c>
      <c r="S13" s="27" t="str">
        <f>IF(入力表・参加種目確認!CA25="","",VLOOKUP(入力表・参加種目確認!$E$4,$BP$7:$BQ$10,2,FALSE)&amp;入力表・参加種目確認!H25&amp;"子"&amp;"4X400mR")</f>
        <v/>
      </c>
      <c r="T13" s="27" t="str">
        <f>IF(S13="","",H13&amp;S13&amp;入力表・参加種目確認!CA25)</f>
        <v/>
      </c>
      <c r="U13" s="27" t="str">
        <f t="shared" si="4"/>
        <v/>
      </c>
      <c r="V13" s="28"/>
      <c r="W13" s="28"/>
      <c r="X13" s="28"/>
      <c r="Y13" s="28"/>
      <c r="Z13" s="28"/>
      <c r="AA13" s="28"/>
      <c r="AB13" s="28"/>
      <c r="AC13" s="28"/>
      <c r="AD13" s="28"/>
      <c r="AE13" s="28"/>
      <c r="AF13" s="28"/>
      <c r="AG13" s="28"/>
      <c r="AH13" s="28"/>
      <c r="AI13" s="28"/>
      <c r="AJ13" s="7"/>
      <c r="AK13" s="16" t="str">
        <f>IF(入力表・参加種目確認!AN25="","",入力表・参加種目確認!AN25)</f>
        <v/>
      </c>
      <c r="AL13" s="19" t="str">
        <f>IF(入力表・参加種目確認!AO25="","",入力表・参加種目確認!AO25)</f>
        <v/>
      </c>
      <c r="AM13" s="19" t="str">
        <f>IF(ISERROR(VLOOKUP(IF(AL13="","",入力表・参加種目確認!AP25),$BJ$2:$BK$5,2,FALSE)),"",VLOOKUP(IF(AL13="","",入力表・参加種目確認!AS25),$BJ$2:$BK$5,2,FALSE))</f>
        <v/>
      </c>
      <c r="AN13" s="19" t="str">
        <f>IF(入力表・参加種目確認!AQ25="","",入力表・参加種目確認!AQ25)</f>
        <v/>
      </c>
      <c r="AO13" s="19" t="str">
        <f>IF(入力表・参加種目確認!AR25="","",入力表・参加種目確認!AR25)</f>
        <v/>
      </c>
      <c r="AP13" s="19" t="str">
        <f>IF(ISERROR(VLOOKUP(入力表・参加種目確認!AS25,$BJ$2:$BK$5,2,FALSE)),"",VLOOKUP(入力表・参加種目確認!AS25,$BJ$2:$BK$5,2,FALSE))</f>
        <v/>
      </c>
      <c r="AQ13" s="19" t="str">
        <f>IF(入力表・参加種目確認!AT25="","",入力表・参加種目確認!AT25)</f>
        <v/>
      </c>
      <c r="AR13" s="17" t="str">
        <f>IF(入力表・参加種目確認!AU25="","",入力表・参加種目確認!AU25)</f>
        <v/>
      </c>
      <c r="AS13" s="16" t="str">
        <f>IF(入力表・参加種目確認!BB25="","",入力表・参加種目確認!BB25)</f>
        <v/>
      </c>
      <c r="AT13" s="19" t="str">
        <f>IF(入力表・参加種目確認!BC25="","",入力表・参加種目確認!BC25)</f>
        <v/>
      </c>
      <c r="AU13" s="19" t="str">
        <f>IF(ISERROR(VLOOKUP(IF(AT13="","",入力表・参加種目確認!BD25),$BJ$2:$BK$5,2,FALSE)),"",VLOOKUP(IF(AT13="","",入力表・参加種目確認!BD25),$BJ$2:$BK$5,2,FALSE))</f>
        <v/>
      </c>
      <c r="AV13" s="20" t="str">
        <f>IF(入力表・参加種目確認!BE25="","",入力表・参加種目確認!BE25)</f>
        <v/>
      </c>
      <c r="AW13" s="20" t="str">
        <f>IF(入力表・参加種目確認!BF25="","",入力表・参加種目確認!BF25)</f>
        <v/>
      </c>
      <c r="AX13" s="20" t="str">
        <f>IF(ISERROR(VLOOKUP(入力表・参加種目確認!BG25,$BJ$2:$BK$5,2,FALSE)),"",VLOOKUP(入力表・参加種目確認!BG25,$BJ$2:$BK$5,2,FALSE))</f>
        <v/>
      </c>
      <c r="AY13" s="20" t="str">
        <f>IF(入力表・参加種目確認!BH25="","",入力表・参加種目確認!BH25)</f>
        <v/>
      </c>
      <c r="AZ13" s="18" t="str">
        <f>IF(入力表・参加種目確認!BI25="","",入力表・参加種目確認!BI25)</f>
        <v/>
      </c>
      <c r="BA13" s="21" t="str">
        <f>IF(入力表・参加種目確認!BP25="","",入力表・参加種目確認!BP25)</f>
        <v/>
      </c>
      <c r="BB13" s="25" t="str">
        <f>IF(入力表・参加種目確認!BQ25="","",入力表・参加種目確認!BQ25)</f>
        <v/>
      </c>
      <c r="BC13" s="25" t="str">
        <f>IF(ISERROR(VLOOKUP(IF(BB13="","",入力表・参加種目確認!BR25),$BJ$2:$BK$5,2,FALSE)),"",VLOOKUP(IF(BB13="","",入力表・参加種目確認!BR25),$BJ$2:$BK$5,2,FALSE))</f>
        <v/>
      </c>
      <c r="BD13" s="25" t="str">
        <f>IF(入力表・参加種目確認!BS25="","",入力表・参加種目確認!BS25)</f>
        <v/>
      </c>
      <c r="BE13" s="25" t="str">
        <f>IF(入力表・参加種目確認!BT25="","",入力表・参加種目確認!BT25)</f>
        <v/>
      </c>
      <c r="BF13" s="25" t="str">
        <f>IF(ISERROR(VLOOKUP(入力表・参加種目確認!BU25,$BJ$2:$BK$5,2,FALSE)),"",VLOOKUP(入力表・参加種目確認!BU25,$BJ$2:$BK$5,2,FALSE))</f>
        <v/>
      </c>
      <c r="BG13" s="25" t="str">
        <f>IF(入力表・参加種目確認!BV25="","",入力表・参加種目確認!BV25)</f>
        <v/>
      </c>
      <c r="BH13" s="23" t="str">
        <f>IF(入力表・参加種目確認!BW25="","",入力表・参加種目確認!BW25)</f>
        <v/>
      </c>
      <c r="BM13" s="11" t="s">
        <v>249</v>
      </c>
      <c r="BN13" s="10" t="str">
        <f>CONCATENATE(入力表・参加種目確認!BW6,".",入力表・参加種目確認!BY6,入力表・参加種目確認!BZ6,".",入力表・参加種目確認!CB6,入力表・参加種目確認!CC6)</f>
        <v>..</v>
      </c>
    </row>
    <row r="14" spans="1:69" ht="6" customHeight="1">
      <c r="A14" s="6">
        <v>13</v>
      </c>
      <c r="B14" s="27" t="str">
        <f>IF(入力表・参加種目確認!H26=0,"",入力表・参加種目確認!H26)</f>
        <v/>
      </c>
      <c r="C14" s="27" t="str">
        <f>IF(入力表・参加種目確認!J26=0,"",入力表・参加種目確認!J26)</f>
        <v/>
      </c>
      <c r="D14" s="27" t="str">
        <f>IF(入力表・参加種目確認!N26=0,"",入力表・参加種目確認!N26)</f>
        <v/>
      </c>
      <c r="E14" s="27" t="str">
        <f>RIGHT(入力表・参加種目確認!AA26,2)</f>
        <v/>
      </c>
      <c r="F14" s="27" t="str">
        <f>IF(入力表・参加種目確認!U26=0,"",ASC(入力表・参加種目確認!U26))</f>
        <v/>
      </c>
      <c r="G14" s="27" t="str">
        <f>IF(B14="","",入力表・参加種目確認!$N$8)</f>
        <v/>
      </c>
      <c r="H14" s="27" t="str">
        <f>IF(B14="","",入力表・参加種目確認!$L$4)</f>
        <v/>
      </c>
      <c r="I14" s="27" t="str">
        <f>IF(B14="","",入力表・参加種目確認!AE26)</f>
        <v/>
      </c>
      <c r="J14" s="27" t="str">
        <f>IF(入力表・参加種目確認!AH26="","",入力表・参加種目確認!$E$4&amp;'貼付（事務局）'!B14&amp;"子"&amp;入力表・参加種目確認!AH26)</f>
        <v/>
      </c>
      <c r="K14" s="27" t="str">
        <f t="shared" si="0"/>
        <v/>
      </c>
      <c r="L14" s="27" t="str">
        <f>IF(入力表・参加種目確認!AV26="","",入力表・参加種目確認!$E$4&amp;'貼付（事務局）'!B14&amp;"子"&amp;入力表・参加種目確認!AV26)</f>
        <v/>
      </c>
      <c r="M14" s="27" t="str">
        <f t="shared" si="1"/>
        <v/>
      </c>
      <c r="N14" s="27" t="str">
        <f>IF(入力表・参加種目確認!BJ26="","",入力表・参加種目確認!$E$4&amp;'貼付（事務局）'!B14&amp;"子"&amp;入力表・参加種目確認!BJ26)</f>
        <v/>
      </c>
      <c r="O14" s="27" t="str">
        <f t="shared" si="2"/>
        <v/>
      </c>
      <c r="P14" s="27" t="str">
        <f>IF(入力表・参加種目確認!BX26="","",VLOOKUP(入力表・参加種目確認!$E$4,$BP$2:$BQ$5,2,FALSE)&amp;入力表・参加種目確認!H26&amp;"子"&amp;"4X100mR")</f>
        <v/>
      </c>
      <c r="Q14" s="27" t="str">
        <f>IF(P14="","",H14&amp;P14&amp;入力表・参加種目確認!BX26)</f>
        <v/>
      </c>
      <c r="R14" s="27" t="str">
        <f t="shared" si="3"/>
        <v/>
      </c>
      <c r="S14" s="27" t="str">
        <f>IF(入力表・参加種目確認!CA26="","",VLOOKUP(入力表・参加種目確認!$E$4,$BP$7:$BQ$10,2,FALSE)&amp;入力表・参加種目確認!H26&amp;"子"&amp;"4X400mR")</f>
        <v/>
      </c>
      <c r="T14" s="27" t="str">
        <f>IF(S14="","",H14&amp;S14&amp;入力表・参加種目確認!CA26)</f>
        <v/>
      </c>
      <c r="U14" s="27" t="str">
        <f t="shared" si="4"/>
        <v/>
      </c>
      <c r="V14" s="28"/>
      <c r="W14" s="28"/>
      <c r="X14" s="28"/>
      <c r="Y14" s="28"/>
      <c r="Z14" s="28"/>
      <c r="AA14" s="28"/>
      <c r="AB14" s="28"/>
      <c r="AC14" s="28"/>
      <c r="AD14" s="28"/>
      <c r="AE14" s="28"/>
      <c r="AF14" s="28"/>
      <c r="AG14" s="28"/>
      <c r="AH14" s="28"/>
      <c r="AI14" s="28"/>
      <c r="AJ14" s="7"/>
      <c r="AK14" s="16" t="str">
        <f>IF(入力表・参加種目確認!AN26="","",入力表・参加種目確認!AN26)</f>
        <v/>
      </c>
      <c r="AL14" s="19" t="str">
        <f>IF(入力表・参加種目確認!AO26="","",入力表・参加種目確認!AO26)</f>
        <v/>
      </c>
      <c r="AM14" s="19" t="str">
        <f>IF(ISERROR(VLOOKUP(IF(AL14="","",入力表・参加種目確認!AP26),$BJ$2:$BK$5,2,FALSE)),"",VLOOKUP(IF(AL14="","",入力表・参加種目確認!AS26),$BJ$2:$BK$5,2,FALSE))</f>
        <v/>
      </c>
      <c r="AN14" s="19" t="str">
        <f>IF(入力表・参加種目確認!AQ26="","",入力表・参加種目確認!AQ26)</f>
        <v/>
      </c>
      <c r="AO14" s="19" t="str">
        <f>IF(入力表・参加種目確認!AR26="","",入力表・参加種目確認!AR26)</f>
        <v/>
      </c>
      <c r="AP14" s="19" t="str">
        <f>IF(ISERROR(VLOOKUP(入力表・参加種目確認!AS26,$BJ$2:$BK$5,2,FALSE)),"",VLOOKUP(入力表・参加種目確認!AS26,$BJ$2:$BK$5,2,FALSE))</f>
        <v/>
      </c>
      <c r="AQ14" s="19" t="str">
        <f>IF(入力表・参加種目確認!AT26="","",入力表・参加種目確認!AT26)</f>
        <v/>
      </c>
      <c r="AR14" s="17" t="str">
        <f>IF(入力表・参加種目確認!AU26="","",入力表・参加種目確認!AU26)</f>
        <v/>
      </c>
      <c r="AS14" s="16" t="str">
        <f>IF(入力表・参加種目確認!BB26="","",入力表・参加種目確認!BB26)</f>
        <v/>
      </c>
      <c r="AT14" s="19" t="str">
        <f>IF(入力表・参加種目確認!BC26="","",入力表・参加種目確認!BC26)</f>
        <v/>
      </c>
      <c r="AU14" s="19" t="str">
        <f>IF(ISERROR(VLOOKUP(IF(AT14="","",入力表・参加種目確認!BD26),$BJ$2:$BK$5,2,FALSE)),"",VLOOKUP(IF(AT14="","",入力表・参加種目確認!BD26),$BJ$2:$BK$5,2,FALSE))</f>
        <v/>
      </c>
      <c r="AV14" s="20" t="str">
        <f>IF(入力表・参加種目確認!BE26="","",入力表・参加種目確認!BE26)</f>
        <v/>
      </c>
      <c r="AW14" s="20" t="str">
        <f>IF(入力表・参加種目確認!BF26="","",入力表・参加種目確認!BF26)</f>
        <v/>
      </c>
      <c r="AX14" s="20" t="str">
        <f>IF(ISERROR(VLOOKUP(入力表・参加種目確認!BG26,$BJ$2:$BK$5,2,FALSE)),"",VLOOKUP(入力表・参加種目確認!BG26,$BJ$2:$BK$5,2,FALSE))</f>
        <v/>
      </c>
      <c r="AY14" s="20" t="str">
        <f>IF(入力表・参加種目確認!BH26="","",入力表・参加種目確認!BH26)</f>
        <v/>
      </c>
      <c r="AZ14" s="18" t="str">
        <f>IF(入力表・参加種目確認!BI26="","",入力表・参加種目確認!BI26)</f>
        <v/>
      </c>
      <c r="BA14" s="21" t="str">
        <f>IF(入力表・参加種目確認!BP26="","",入力表・参加種目確認!BP26)</f>
        <v/>
      </c>
      <c r="BB14" s="25" t="str">
        <f>IF(入力表・参加種目確認!BQ26="","",入力表・参加種目確認!BQ26)</f>
        <v/>
      </c>
      <c r="BC14" s="25" t="str">
        <f>IF(ISERROR(VLOOKUP(IF(BB14="","",入力表・参加種目確認!BR26),$BJ$2:$BK$5,2,FALSE)),"",VLOOKUP(IF(BB14="","",入力表・参加種目確認!BR26),$BJ$2:$BK$5,2,FALSE))</f>
        <v/>
      </c>
      <c r="BD14" s="25" t="str">
        <f>IF(入力表・参加種目確認!BS26="","",入力表・参加種目確認!BS26)</f>
        <v/>
      </c>
      <c r="BE14" s="25" t="str">
        <f>IF(入力表・参加種目確認!BT26="","",入力表・参加種目確認!BT26)</f>
        <v/>
      </c>
      <c r="BF14" s="25" t="str">
        <f>IF(ISERROR(VLOOKUP(入力表・参加種目確認!BU26,$BJ$2:$BK$5,2,FALSE)),"",VLOOKUP(入力表・参加種目確認!BU26,$BJ$2:$BK$5,2,FALSE))</f>
        <v/>
      </c>
      <c r="BG14" s="25" t="str">
        <f>IF(入力表・参加種目確認!BV26="","",入力表・参加種目確認!BV26)</f>
        <v/>
      </c>
      <c r="BH14" s="23" t="str">
        <f>IF(入力表・参加種目確認!BW26="","",入力表・参加種目確認!BW26)</f>
        <v/>
      </c>
      <c r="BM14" s="11" t="s">
        <v>250</v>
      </c>
      <c r="BN14" s="10" t="str">
        <f>CONCATENATE(入力表・参加種目確認!BW7,".",入力表・参加種目確認!BY7,入力表・参加種目確認!BZ7,".",入力表・参加種目確認!CB7,入力表・参加種目確認!CC7)</f>
        <v>..</v>
      </c>
    </row>
    <row r="15" spans="1:69" ht="6" customHeight="1">
      <c r="A15" s="6">
        <v>14</v>
      </c>
      <c r="B15" s="27" t="str">
        <f>IF(入力表・参加種目確認!H27=0,"",入力表・参加種目確認!H27)</f>
        <v/>
      </c>
      <c r="C15" s="27" t="str">
        <f>IF(入力表・参加種目確認!J27=0,"",入力表・参加種目確認!J27)</f>
        <v/>
      </c>
      <c r="D15" s="27" t="str">
        <f>IF(入力表・参加種目確認!N27=0,"",入力表・参加種目確認!N27)</f>
        <v/>
      </c>
      <c r="E15" s="27" t="str">
        <f>RIGHT(入力表・参加種目確認!AA27,2)</f>
        <v/>
      </c>
      <c r="F15" s="27" t="str">
        <f>IF(入力表・参加種目確認!U27=0,"",ASC(入力表・参加種目確認!U27))</f>
        <v/>
      </c>
      <c r="G15" s="27" t="str">
        <f>IF(B15="","",入力表・参加種目確認!$N$8)</f>
        <v/>
      </c>
      <c r="H15" s="27" t="str">
        <f>IF(B15="","",入力表・参加種目確認!$L$4)</f>
        <v/>
      </c>
      <c r="I15" s="27" t="str">
        <f>IF(B15="","",入力表・参加種目確認!AE27)</f>
        <v/>
      </c>
      <c r="J15" s="27" t="str">
        <f>IF(入力表・参加種目確認!AH27="","",入力表・参加種目確認!$E$4&amp;'貼付（事務局）'!B15&amp;"子"&amp;入力表・参加種目確認!AH27)</f>
        <v/>
      </c>
      <c r="K15" s="27" t="str">
        <f t="shared" si="0"/>
        <v/>
      </c>
      <c r="L15" s="27" t="str">
        <f>IF(入力表・参加種目確認!AV27="","",入力表・参加種目確認!$E$4&amp;'貼付（事務局）'!B15&amp;"子"&amp;入力表・参加種目確認!AV27)</f>
        <v/>
      </c>
      <c r="M15" s="27" t="str">
        <f t="shared" si="1"/>
        <v/>
      </c>
      <c r="N15" s="27" t="str">
        <f>IF(入力表・参加種目確認!BJ27="","",入力表・参加種目確認!$E$4&amp;'貼付（事務局）'!B15&amp;"子"&amp;入力表・参加種目確認!BJ27)</f>
        <v/>
      </c>
      <c r="O15" s="27" t="str">
        <f t="shared" si="2"/>
        <v/>
      </c>
      <c r="P15" s="27" t="str">
        <f>IF(入力表・参加種目確認!BX27="","",VLOOKUP(入力表・参加種目確認!$E$4,$BP$2:$BQ$5,2,FALSE)&amp;入力表・参加種目確認!H27&amp;"子"&amp;"4X100mR")</f>
        <v/>
      </c>
      <c r="Q15" s="27" t="str">
        <f>IF(P15="","",H15&amp;P15&amp;入力表・参加種目確認!BX27)</f>
        <v/>
      </c>
      <c r="R15" s="27" t="str">
        <f t="shared" si="3"/>
        <v/>
      </c>
      <c r="S15" s="27" t="str">
        <f>IF(入力表・参加種目確認!CA27="","",VLOOKUP(入力表・参加種目確認!$E$4,$BP$7:$BQ$10,2,FALSE)&amp;入力表・参加種目確認!H27&amp;"子"&amp;"4X400mR")</f>
        <v/>
      </c>
      <c r="T15" s="27" t="str">
        <f>IF(S15="","",H15&amp;S15&amp;入力表・参加種目確認!CA27)</f>
        <v/>
      </c>
      <c r="U15" s="27" t="str">
        <f t="shared" si="4"/>
        <v/>
      </c>
      <c r="V15" s="28"/>
      <c r="W15" s="28"/>
      <c r="X15" s="28"/>
      <c r="Y15" s="28"/>
      <c r="Z15" s="28"/>
      <c r="AA15" s="28"/>
      <c r="AB15" s="28"/>
      <c r="AC15" s="28"/>
      <c r="AD15" s="28"/>
      <c r="AE15" s="28"/>
      <c r="AF15" s="28"/>
      <c r="AG15" s="28"/>
      <c r="AH15" s="28"/>
      <c r="AI15" s="28"/>
      <c r="AJ15" s="7"/>
      <c r="AK15" s="16" t="str">
        <f>IF(入力表・参加種目確認!AN27="","",入力表・参加種目確認!AN27)</f>
        <v/>
      </c>
      <c r="AL15" s="19" t="str">
        <f>IF(入力表・参加種目確認!AO27="","",入力表・参加種目確認!AO27)</f>
        <v/>
      </c>
      <c r="AM15" s="19" t="str">
        <f>IF(ISERROR(VLOOKUP(IF(AL15="","",入力表・参加種目確認!AP27),$BJ$2:$BK$5,2,FALSE)),"",VLOOKUP(IF(AL15="","",入力表・参加種目確認!AS27),$BJ$2:$BK$5,2,FALSE))</f>
        <v/>
      </c>
      <c r="AN15" s="19" t="str">
        <f>IF(入力表・参加種目確認!AQ27="","",入力表・参加種目確認!AQ27)</f>
        <v/>
      </c>
      <c r="AO15" s="19" t="str">
        <f>IF(入力表・参加種目確認!AR27="","",入力表・参加種目確認!AR27)</f>
        <v/>
      </c>
      <c r="AP15" s="19" t="str">
        <f>IF(ISERROR(VLOOKUP(入力表・参加種目確認!AS27,$BJ$2:$BK$5,2,FALSE)),"",VLOOKUP(入力表・参加種目確認!AS27,$BJ$2:$BK$5,2,FALSE))</f>
        <v/>
      </c>
      <c r="AQ15" s="19" t="str">
        <f>IF(入力表・参加種目確認!AT27="","",入力表・参加種目確認!AT27)</f>
        <v/>
      </c>
      <c r="AR15" s="17" t="str">
        <f>IF(入力表・参加種目確認!AU27="","",入力表・参加種目確認!AU27)</f>
        <v/>
      </c>
      <c r="AS15" s="16" t="str">
        <f>IF(入力表・参加種目確認!BB27="","",入力表・参加種目確認!BB27)</f>
        <v/>
      </c>
      <c r="AT15" s="19" t="str">
        <f>IF(入力表・参加種目確認!BC27="","",入力表・参加種目確認!BC27)</f>
        <v/>
      </c>
      <c r="AU15" s="19" t="str">
        <f>IF(ISERROR(VLOOKUP(IF(AT15="","",入力表・参加種目確認!BD27),$BJ$2:$BK$5,2,FALSE)),"",VLOOKUP(IF(AT15="","",入力表・参加種目確認!BD27),$BJ$2:$BK$5,2,FALSE))</f>
        <v/>
      </c>
      <c r="AV15" s="20" t="str">
        <f>IF(入力表・参加種目確認!BE27="","",入力表・参加種目確認!BE27)</f>
        <v/>
      </c>
      <c r="AW15" s="20" t="str">
        <f>IF(入力表・参加種目確認!BF27="","",入力表・参加種目確認!BF27)</f>
        <v/>
      </c>
      <c r="AX15" s="20" t="str">
        <f>IF(ISERROR(VLOOKUP(入力表・参加種目確認!BG27,$BJ$2:$BK$5,2,FALSE)),"",VLOOKUP(入力表・参加種目確認!BG27,$BJ$2:$BK$5,2,FALSE))</f>
        <v/>
      </c>
      <c r="AY15" s="20" t="str">
        <f>IF(入力表・参加種目確認!BH27="","",入力表・参加種目確認!BH27)</f>
        <v/>
      </c>
      <c r="AZ15" s="18" t="str">
        <f>IF(入力表・参加種目確認!BI27="","",入力表・参加種目確認!BI27)</f>
        <v/>
      </c>
      <c r="BA15" s="21" t="str">
        <f>IF(入力表・参加種目確認!BP27="","",入力表・参加種目確認!BP27)</f>
        <v/>
      </c>
      <c r="BB15" s="25" t="str">
        <f>IF(入力表・参加種目確認!BQ27="","",入力表・参加種目確認!BQ27)</f>
        <v/>
      </c>
      <c r="BC15" s="25" t="str">
        <f>IF(ISERROR(VLOOKUP(IF(BB15="","",入力表・参加種目確認!BR27),$BJ$2:$BK$5,2,FALSE)),"",VLOOKUP(IF(BB15="","",入力表・参加種目確認!BR27),$BJ$2:$BK$5,2,FALSE))</f>
        <v/>
      </c>
      <c r="BD15" s="25" t="str">
        <f>IF(入力表・参加種目確認!BS27="","",入力表・参加種目確認!BS27)</f>
        <v/>
      </c>
      <c r="BE15" s="25" t="str">
        <f>IF(入力表・参加種目確認!BT27="","",入力表・参加種目確認!BT27)</f>
        <v/>
      </c>
      <c r="BF15" s="25" t="str">
        <f>IF(ISERROR(VLOOKUP(入力表・参加種目確認!BU27,$BJ$2:$BK$5,2,FALSE)),"",VLOOKUP(入力表・参加種目確認!BU27,$BJ$2:$BK$5,2,FALSE))</f>
        <v/>
      </c>
      <c r="BG15" s="25" t="str">
        <f>IF(入力表・参加種目確認!BV27="","",入力表・参加種目確認!BV27)</f>
        <v/>
      </c>
      <c r="BH15" s="23" t="str">
        <f>IF(入力表・参加種目確認!BW27="","",入力表・参加種目確認!BW27)</f>
        <v/>
      </c>
      <c r="BM15" s="12" t="s">
        <v>154</v>
      </c>
      <c r="BN15" s="12"/>
    </row>
    <row r="16" spans="1:69" ht="6" customHeight="1">
      <c r="A16" s="6">
        <v>15</v>
      </c>
      <c r="B16" s="27" t="str">
        <f>IF(入力表・参加種目確認!H28=0,"",入力表・参加種目確認!H28)</f>
        <v/>
      </c>
      <c r="C16" s="27" t="str">
        <f>IF(入力表・参加種目確認!J28=0,"",入力表・参加種目確認!J28)</f>
        <v/>
      </c>
      <c r="D16" s="27" t="str">
        <f>IF(入力表・参加種目確認!N28=0,"",入力表・参加種目確認!N28)</f>
        <v/>
      </c>
      <c r="E16" s="27" t="str">
        <f>RIGHT(入力表・参加種目確認!AA28,2)</f>
        <v/>
      </c>
      <c r="F16" s="27" t="str">
        <f>IF(入力表・参加種目確認!U28=0,"",ASC(入力表・参加種目確認!U28))</f>
        <v/>
      </c>
      <c r="G16" s="27" t="str">
        <f>IF(B16="","",入力表・参加種目確認!$N$8)</f>
        <v/>
      </c>
      <c r="H16" s="27" t="str">
        <f>IF(B16="","",入力表・参加種目確認!$L$4)</f>
        <v/>
      </c>
      <c r="I16" s="27" t="str">
        <f>IF(B16="","",入力表・参加種目確認!AE28)</f>
        <v/>
      </c>
      <c r="J16" s="27" t="str">
        <f>IF(入力表・参加種目確認!AH28="","",入力表・参加種目確認!$E$4&amp;'貼付（事務局）'!B16&amp;"子"&amp;入力表・参加種目確認!AH28)</f>
        <v/>
      </c>
      <c r="K16" s="27" t="str">
        <f t="shared" si="0"/>
        <v/>
      </c>
      <c r="L16" s="27" t="str">
        <f>IF(入力表・参加種目確認!AV28="","",入力表・参加種目確認!$E$4&amp;'貼付（事務局）'!B16&amp;"子"&amp;入力表・参加種目確認!AV28)</f>
        <v/>
      </c>
      <c r="M16" s="27" t="str">
        <f t="shared" si="1"/>
        <v/>
      </c>
      <c r="N16" s="27" t="str">
        <f>IF(入力表・参加種目確認!BJ28="","",入力表・参加種目確認!$E$4&amp;'貼付（事務局）'!B16&amp;"子"&amp;入力表・参加種目確認!BJ28)</f>
        <v/>
      </c>
      <c r="O16" s="27" t="str">
        <f t="shared" si="2"/>
        <v/>
      </c>
      <c r="P16" s="27" t="str">
        <f>IF(入力表・参加種目確認!BX28="","",VLOOKUP(入力表・参加種目確認!$E$4,$BP$2:$BQ$5,2,FALSE)&amp;入力表・参加種目確認!H28&amp;"子"&amp;"4X100mR")</f>
        <v/>
      </c>
      <c r="Q16" s="27" t="str">
        <f>IF(P16="","",H16&amp;P16&amp;入力表・参加種目確認!BX28)</f>
        <v/>
      </c>
      <c r="R16" s="27" t="str">
        <f t="shared" si="3"/>
        <v/>
      </c>
      <c r="S16" s="27" t="str">
        <f>IF(入力表・参加種目確認!CA28="","",VLOOKUP(入力表・参加種目確認!$E$4,$BP$7:$BQ$10,2,FALSE)&amp;入力表・参加種目確認!H28&amp;"子"&amp;"4X400mR")</f>
        <v/>
      </c>
      <c r="T16" s="27" t="str">
        <f>IF(S16="","",H16&amp;S16&amp;入力表・参加種目確認!CA28)</f>
        <v/>
      </c>
      <c r="U16" s="27" t="str">
        <f t="shared" si="4"/>
        <v/>
      </c>
      <c r="V16" s="28"/>
      <c r="W16" s="28"/>
      <c r="X16" s="28"/>
      <c r="Y16" s="28"/>
      <c r="Z16" s="28"/>
      <c r="AA16" s="28"/>
      <c r="AB16" s="28"/>
      <c r="AC16" s="28"/>
      <c r="AD16" s="28"/>
      <c r="AE16" s="28"/>
      <c r="AF16" s="28"/>
      <c r="AG16" s="28"/>
      <c r="AH16" s="28"/>
      <c r="AI16" s="28"/>
      <c r="AJ16" s="7"/>
      <c r="AK16" s="16" t="str">
        <f>IF(入力表・参加種目確認!AN28="","",入力表・参加種目確認!AN28)</f>
        <v/>
      </c>
      <c r="AL16" s="19" t="str">
        <f>IF(入力表・参加種目確認!AO28="","",入力表・参加種目確認!AO28)</f>
        <v/>
      </c>
      <c r="AM16" s="19" t="str">
        <f>IF(ISERROR(VLOOKUP(IF(AL16="","",入力表・参加種目確認!AP28),$BJ$2:$BK$5,2,FALSE)),"",VLOOKUP(IF(AL16="","",入力表・参加種目確認!AS28),$BJ$2:$BK$5,2,FALSE))</f>
        <v/>
      </c>
      <c r="AN16" s="19" t="str">
        <f>IF(入力表・参加種目確認!AQ28="","",入力表・参加種目確認!AQ28)</f>
        <v/>
      </c>
      <c r="AO16" s="19" t="str">
        <f>IF(入力表・参加種目確認!AR28="","",入力表・参加種目確認!AR28)</f>
        <v/>
      </c>
      <c r="AP16" s="19" t="str">
        <f>IF(ISERROR(VLOOKUP(入力表・参加種目確認!AS28,$BJ$2:$BK$5,2,FALSE)),"",VLOOKUP(入力表・参加種目確認!AS28,$BJ$2:$BK$5,2,FALSE))</f>
        <v/>
      </c>
      <c r="AQ16" s="19" t="str">
        <f>IF(入力表・参加種目確認!AT28="","",入力表・参加種目確認!AT28)</f>
        <v/>
      </c>
      <c r="AR16" s="17" t="str">
        <f>IF(入力表・参加種目確認!AU28="","",入力表・参加種目確認!AU28)</f>
        <v/>
      </c>
      <c r="AS16" s="16" t="str">
        <f>IF(入力表・参加種目確認!BB28="","",入力表・参加種目確認!BB28)</f>
        <v/>
      </c>
      <c r="AT16" s="19" t="str">
        <f>IF(入力表・参加種目確認!BC28="","",入力表・参加種目確認!BC28)</f>
        <v/>
      </c>
      <c r="AU16" s="19" t="str">
        <f>IF(ISERROR(VLOOKUP(IF(AT16="","",入力表・参加種目確認!BD28),$BJ$2:$BK$5,2,FALSE)),"",VLOOKUP(IF(AT16="","",入力表・参加種目確認!BD28),$BJ$2:$BK$5,2,FALSE))</f>
        <v/>
      </c>
      <c r="AV16" s="20" t="str">
        <f>IF(入力表・参加種目確認!BE28="","",入力表・参加種目確認!BE28)</f>
        <v/>
      </c>
      <c r="AW16" s="20" t="str">
        <f>IF(入力表・参加種目確認!BF28="","",入力表・参加種目確認!BF28)</f>
        <v/>
      </c>
      <c r="AX16" s="20" t="str">
        <f>IF(ISERROR(VLOOKUP(入力表・参加種目確認!BG28,$BJ$2:$BK$5,2,FALSE)),"",VLOOKUP(入力表・参加種目確認!BG28,$BJ$2:$BK$5,2,FALSE))</f>
        <v/>
      </c>
      <c r="AY16" s="20" t="str">
        <f>IF(入力表・参加種目確認!BH28="","",入力表・参加種目確認!BH28)</f>
        <v/>
      </c>
      <c r="AZ16" s="18" t="str">
        <f>IF(入力表・参加種目確認!BI28="","",入力表・参加種目確認!BI28)</f>
        <v/>
      </c>
      <c r="BA16" s="21" t="str">
        <f>IF(入力表・参加種目確認!BP28="","",入力表・参加種目確認!BP28)</f>
        <v/>
      </c>
      <c r="BB16" s="25" t="str">
        <f>IF(入力表・参加種目確認!BQ28="","",入力表・参加種目確認!BQ28)</f>
        <v/>
      </c>
      <c r="BC16" s="25" t="str">
        <f>IF(ISERROR(VLOOKUP(IF(BB16="","",入力表・参加種目確認!BR28),$BJ$2:$BK$5,2,FALSE)),"",VLOOKUP(IF(BB16="","",入力表・参加種目確認!BR28),$BJ$2:$BK$5,2,FALSE))</f>
        <v/>
      </c>
      <c r="BD16" s="25" t="str">
        <f>IF(入力表・参加種目確認!BS28="","",入力表・参加種目確認!BS28)</f>
        <v/>
      </c>
      <c r="BE16" s="25" t="str">
        <f>IF(入力表・参加種目確認!BT28="","",入力表・参加種目確認!BT28)</f>
        <v/>
      </c>
      <c r="BF16" s="25" t="str">
        <f>IF(ISERROR(VLOOKUP(入力表・参加種目確認!BU28,$BJ$2:$BK$5,2,FALSE)),"",VLOOKUP(入力表・参加種目確認!BU28,$BJ$2:$BK$5,2,FALSE))</f>
        <v/>
      </c>
      <c r="BG16" s="25" t="str">
        <f>IF(入力表・参加種目確認!BV28="","",入力表・参加種目確認!BV28)</f>
        <v/>
      </c>
      <c r="BH16" s="23" t="str">
        <f>IF(入力表・参加種目確認!BW28="","",入力表・参加種目確認!BW28)</f>
        <v/>
      </c>
      <c r="BM16" s="11" t="s">
        <v>67</v>
      </c>
      <c r="BN16" s="10" t="str">
        <f>CONCATENATE(入力表・参加種目確認!BL9,".",入力表・参加種目確認!BN9,入力表・参加種目確認!BO9,".",入力表・参加種目確認!BQ9,入力表・参加種目確認!BR9)</f>
        <v>..</v>
      </c>
    </row>
    <row r="17" spans="1:66" ht="6" customHeight="1">
      <c r="A17" s="6">
        <v>16</v>
      </c>
      <c r="B17" s="27" t="str">
        <f>IF(入力表・参加種目確認!H29=0,"",入力表・参加種目確認!H29)</f>
        <v/>
      </c>
      <c r="C17" s="27" t="str">
        <f>IF(入力表・参加種目確認!J29=0,"",入力表・参加種目確認!J29)</f>
        <v/>
      </c>
      <c r="D17" s="27" t="str">
        <f>IF(入力表・参加種目確認!N29=0,"",入力表・参加種目確認!N29)</f>
        <v/>
      </c>
      <c r="E17" s="27" t="str">
        <f>RIGHT(入力表・参加種目確認!AA29,2)</f>
        <v/>
      </c>
      <c r="F17" s="27" t="str">
        <f>IF(入力表・参加種目確認!U29=0,"",ASC(入力表・参加種目確認!U29))</f>
        <v/>
      </c>
      <c r="G17" s="27" t="str">
        <f>IF(B17="","",入力表・参加種目確認!$N$8)</f>
        <v/>
      </c>
      <c r="H17" s="27" t="str">
        <f>IF(B17="","",入力表・参加種目確認!$L$4)</f>
        <v/>
      </c>
      <c r="I17" s="27" t="str">
        <f>IF(B17="","",入力表・参加種目確認!AE29)</f>
        <v/>
      </c>
      <c r="J17" s="27" t="str">
        <f>IF(入力表・参加種目確認!AH29="","",入力表・参加種目確認!$E$4&amp;'貼付（事務局）'!B17&amp;"子"&amp;入力表・参加種目確認!AH29)</f>
        <v/>
      </c>
      <c r="K17" s="27" t="str">
        <f t="shared" si="0"/>
        <v/>
      </c>
      <c r="L17" s="27" t="str">
        <f>IF(入力表・参加種目確認!AV29="","",入力表・参加種目確認!$E$4&amp;'貼付（事務局）'!B17&amp;"子"&amp;入力表・参加種目確認!AV29)</f>
        <v/>
      </c>
      <c r="M17" s="27" t="str">
        <f t="shared" si="1"/>
        <v/>
      </c>
      <c r="N17" s="27" t="str">
        <f>IF(入力表・参加種目確認!BJ29="","",入力表・参加種目確認!$E$4&amp;'貼付（事務局）'!B17&amp;"子"&amp;入力表・参加種目確認!BJ29)</f>
        <v/>
      </c>
      <c r="O17" s="27" t="str">
        <f t="shared" si="2"/>
        <v/>
      </c>
      <c r="P17" s="27" t="str">
        <f>IF(入力表・参加種目確認!BX29="","",VLOOKUP(入力表・参加種目確認!$E$4,$BP$2:$BQ$5,2,FALSE)&amp;入力表・参加種目確認!H29&amp;"子"&amp;"4X100mR")</f>
        <v/>
      </c>
      <c r="Q17" s="27" t="str">
        <f>IF(P17="","",H17&amp;P17&amp;入力表・参加種目確認!BX29)</f>
        <v/>
      </c>
      <c r="R17" s="27" t="str">
        <f t="shared" si="3"/>
        <v/>
      </c>
      <c r="S17" s="27" t="str">
        <f>IF(入力表・参加種目確認!CA29="","",VLOOKUP(入力表・参加種目確認!$E$4,$BP$7:$BQ$10,2,FALSE)&amp;入力表・参加種目確認!H29&amp;"子"&amp;"4X400mR")</f>
        <v/>
      </c>
      <c r="T17" s="27" t="str">
        <f>IF(S17="","",H17&amp;S17&amp;入力表・参加種目確認!CA29)</f>
        <v/>
      </c>
      <c r="U17" s="27" t="str">
        <f t="shared" si="4"/>
        <v/>
      </c>
      <c r="V17" s="28"/>
      <c r="W17" s="28"/>
      <c r="X17" s="28"/>
      <c r="Y17" s="28"/>
      <c r="Z17" s="28"/>
      <c r="AA17" s="28"/>
      <c r="AB17" s="28"/>
      <c r="AC17" s="28"/>
      <c r="AD17" s="28"/>
      <c r="AE17" s="28"/>
      <c r="AF17" s="28"/>
      <c r="AG17" s="28"/>
      <c r="AH17" s="28"/>
      <c r="AI17" s="28"/>
      <c r="AJ17" s="7"/>
      <c r="AK17" s="16" t="str">
        <f>IF(入力表・参加種目確認!AN29="","",入力表・参加種目確認!AN29)</f>
        <v/>
      </c>
      <c r="AL17" s="19" t="str">
        <f>IF(入力表・参加種目確認!AO29="","",入力表・参加種目確認!AO29)</f>
        <v/>
      </c>
      <c r="AM17" s="19" t="str">
        <f>IF(ISERROR(VLOOKUP(IF(AL17="","",入力表・参加種目確認!AP29),$BJ$2:$BK$5,2,FALSE)),"",VLOOKUP(IF(AL17="","",入力表・参加種目確認!AS29),$BJ$2:$BK$5,2,FALSE))</f>
        <v/>
      </c>
      <c r="AN17" s="19" t="str">
        <f>IF(入力表・参加種目確認!AQ29="","",入力表・参加種目確認!AQ29)</f>
        <v/>
      </c>
      <c r="AO17" s="19" t="str">
        <f>IF(入力表・参加種目確認!AR29="","",入力表・参加種目確認!AR29)</f>
        <v/>
      </c>
      <c r="AP17" s="19" t="str">
        <f>IF(ISERROR(VLOOKUP(入力表・参加種目確認!AS29,$BJ$2:$BK$5,2,FALSE)),"",VLOOKUP(入力表・参加種目確認!AS29,$BJ$2:$BK$5,2,FALSE))</f>
        <v/>
      </c>
      <c r="AQ17" s="19" t="str">
        <f>IF(入力表・参加種目確認!AT29="","",入力表・参加種目確認!AT29)</f>
        <v/>
      </c>
      <c r="AR17" s="17" t="str">
        <f>IF(入力表・参加種目確認!AU29="","",入力表・参加種目確認!AU29)</f>
        <v/>
      </c>
      <c r="AS17" s="16" t="str">
        <f>IF(入力表・参加種目確認!BB29="","",入力表・参加種目確認!BB29)</f>
        <v/>
      </c>
      <c r="AT17" s="19" t="str">
        <f>IF(入力表・参加種目確認!BC29="","",入力表・参加種目確認!BC29)</f>
        <v/>
      </c>
      <c r="AU17" s="19" t="str">
        <f>IF(ISERROR(VLOOKUP(IF(AT17="","",入力表・参加種目確認!BD29),$BJ$2:$BK$5,2,FALSE)),"",VLOOKUP(IF(AT17="","",入力表・参加種目確認!BD29),$BJ$2:$BK$5,2,FALSE))</f>
        <v/>
      </c>
      <c r="AV17" s="20" t="str">
        <f>IF(入力表・参加種目確認!BE29="","",入力表・参加種目確認!BE29)</f>
        <v/>
      </c>
      <c r="AW17" s="20" t="str">
        <f>IF(入力表・参加種目確認!BF29="","",入力表・参加種目確認!BF29)</f>
        <v/>
      </c>
      <c r="AX17" s="20" t="str">
        <f>IF(ISERROR(VLOOKUP(入力表・参加種目確認!BG29,$BJ$2:$BK$5,2,FALSE)),"",VLOOKUP(入力表・参加種目確認!BG29,$BJ$2:$BK$5,2,FALSE))</f>
        <v/>
      </c>
      <c r="AY17" s="20" t="str">
        <f>IF(入力表・参加種目確認!BH29="","",入力表・参加種目確認!BH29)</f>
        <v/>
      </c>
      <c r="AZ17" s="18" t="str">
        <f>IF(入力表・参加種目確認!BI29="","",入力表・参加種目確認!BI29)</f>
        <v/>
      </c>
      <c r="BA17" s="21" t="str">
        <f>IF(入力表・参加種目確認!BP29="","",入力表・参加種目確認!BP29)</f>
        <v/>
      </c>
      <c r="BB17" s="25" t="str">
        <f>IF(入力表・参加種目確認!BQ29="","",入力表・参加種目確認!BQ29)</f>
        <v/>
      </c>
      <c r="BC17" s="25" t="str">
        <f>IF(ISERROR(VLOOKUP(IF(BB17="","",入力表・参加種目確認!BR29),$BJ$2:$BK$5,2,FALSE)),"",VLOOKUP(IF(BB17="","",入力表・参加種目確認!BR29),$BJ$2:$BK$5,2,FALSE))</f>
        <v/>
      </c>
      <c r="BD17" s="25" t="str">
        <f>IF(入力表・参加種目確認!BS29="","",入力表・参加種目確認!BS29)</f>
        <v/>
      </c>
      <c r="BE17" s="25" t="str">
        <f>IF(入力表・参加種目確認!BT29="","",入力表・参加種目確認!BT29)</f>
        <v/>
      </c>
      <c r="BF17" s="25" t="str">
        <f>IF(ISERROR(VLOOKUP(入力表・参加種目確認!BU29,$BJ$2:$BK$5,2,FALSE)),"",VLOOKUP(入力表・参加種目確認!BU29,$BJ$2:$BK$5,2,FALSE))</f>
        <v/>
      </c>
      <c r="BG17" s="25" t="str">
        <f>IF(入力表・参加種目確認!BV29="","",入力表・参加種目確認!BV29)</f>
        <v/>
      </c>
      <c r="BH17" s="23" t="str">
        <f>IF(入力表・参加種目確認!BW29="","",入力表・参加種目確認!BW29)</f>
        <v/>
      </c>
      <c r="BM17" s="11" t="s">
        <v>68</v>
      </c>
      <c r="BN17" s="10" t="e">
        <f>CONCATENATE(入力表・参加種目確認!BL10,".",入力表・参加種目確認!BO10,入力表・参加種目確認!#REF!,".",入力表・参加種目確認!BQ10,入力表・参加種目確認!BR10)</f>
        <v>#REF!</v>
      </c>
    </row>
    <row r="18" spans="1:66" ht="6" customHeight="1">
      <c r="A18" s="6">
        <v>17</v>
      </c>
      <c r="B18" s="27" t="str">
        <f>IF(入力表・参加種目確認!H30=0,"",入力表・参加種目確認!H30)</f>
        <v/>
      </c>
      <c r="C18" s="27" t="str">
        <f>IF(入力表・参加種目確認!J30=0,"",入力表・参加種目確認!J30)</f>
        <v/>
      </c>
      <c r="D18" s="27" t="str">
        <f>IF(入力表・参加種目確認!N30=0,"",入力表・参加種目確認!N30)</f>
        <v/>
      </c>
      <c r="E18" s="27" t="str">
        <f>RIGHT(入力表・参加種目確認!AA30,2)</f>
        <v/>
      </c>
      <c r="F18" s="27" t="str">
        <f>IF(入力表・参加種目確認!U30=0,"",ASC(入力表・参加種目確認!U30))</f>
        <v/>
      </c>
      <c r="G18" s="27" t="str">
        <f>IF(B18="","",入力表・参加種目確認!$N$8)</f>
        <v/>
      </c>
      <c r="H18" s="27" t="str">
        <f>IF(B18="","",入力表・参加種目確認!$L$4)</f>
        <v/>
      </c>
      <c r="I18" s="27" t="str">
        <f>IF(B18="","",入力表・参加種目確認!AE30)</f>
        <v/>
      </c>
      <c r="J18" s="27" t="str">
        <f>IF(入力表・参加種目確認!AH30="","",入力表・参加種目確認!$E$4&amp;'貼付（事務局）'!B18&amp;"子"&amp;入力表・参加種目確認!AH30)</f>
        <v/>
      </c>
      <c r="K18" s="27" t="str">
        <f t="shared" si="0"/>
        <v/>
      </c>
      <c r="L18" s="27" t="str">
        <f>IF(入力表・参加種目確認!AV30="","",入力表・参加種目確認!$E$4&amp;'貼付（事務局）'!B18&amp;"子"&amp;入力表・参加種目確認!AV30)</f>
        <v/>
      </c>
      <c r="M18" s="27" t="str">
        <f t="shared" si="1"/>
        <v/>
      </c>
      <c r="N18" s="27" t="str">
        <f>IF(入力表・参加種目確認!BJ30="","",入力表・参加種目確認!$E$4&amp;'貼付（事務局）'!B18&amp;"子"&amp;入力表・参加種目確認!BJ30)</f>
        <v/>
      </c>
      <c r="O18" s="27" t="str">
        <f t="shared" si="2"/>
        <v/>
      </c>
      <c r="P18" s="27" t="str">
        <f>IF(入力表・参加種目確認!BX30="","",VLOOKUP(入力表・参加種目確認!$E$4,$BP$2:$BQ$5,2,FALSE)&amp;入力表・参加種目確認!H30&amp;"子"&amp;"4X100mR")</f>
        <v/>
      </c>
      <c r="Q18" s="27" t="str">
        <f>IF(P18="","",H18&amp;P18&amp;入力表・参加種目確認!BX30)</f>
        <v/>
      </c>
      <c r="R18" s="27" t="str">
        <f t="shared" si="3"/>
        <v/>
      </c>
      <c r="S18" s="27" t="str">
        <f>IF(入力表・参加種目確認!CA30="","",VLOOKUP(入力表・参加種目確認!$E$4,$BP$7:$BQ$10,2,FALSE)&amp;入力表・参加種目確認!H30&amp;"子"&amp;"4X400mR")</f>
        <v/>
      </c>
      <c r="T18" s="27" t="str">
        <f>IF(S18="","",H18&amp;S18&amp;入力表・参加種目確認!CA30)</f>
        <v/>
      </c>
      <c r="U18" s="27" t="str">
        <f t="shared" si="4"/>
        <v/>
      </c>
      <c r="V18" s="28"/>
      <c r="W18" s="28"/>
      <c r="X18" s="28"/>
      <c r="Y18" s="28"/>
      <c r="Z18" s="28"/>
      <c r="AA18" s="28"/>
      <c r="AB18" s="28"/>
      <c r="AC18" s="28"/>
      <c r="AD18" s="28"/>
      <c r="AE18" s="28"/>
      <c r="AF18" s="28"/>
      <c r="AG18" s="28"/>
      <c r="AH18" s="28"/>
      <c r="AI18" s="28"/>
      <c r="AJ18" s="7"/>
      <c r="AK18" s="16" t="str">
        <f>IF(入力表・参加種目確認!AN30="","",入力表・参加種目確認!AN30)</f>
        <v/>
      </c>
      <c r="AL18" s="19" t="str">
        <f>IF(入力表・参加種目確認!AO30="","",入力表・参加種目確認!AO30)</f>
        <v/>
      </c>
      <c r="AM18" s="19" t="str">
        <f>IF(ISERROR(VLOOKUP(IF(AL18="","",入力表・参加種目確認!AP30),$BJ$2:$BK$5,2,FALSE)),"",VLOOKUP(IF(AL18="","",入力表・参加種目確認!AS30),$BJ$2:$BK$5,2,FALSE))</f>
        <v/>
      </c>
      <c r="AN18" s="19" t="str">
        <f>IF(入力表・参加種目確認!AQ30="","",入力表・参加種目確認!AQ30)</f>
        <v/>
      </c>
      <c r="AO18" s="19" t="str">
        <f>IF(入力表・参加種目確認!AR30="","",入力表・参加種目確認!AR30)</f>
        <v/>
      </c>
      <c r="AP18" s="19" t="str">
        <f>IF(ISERROR(VLOOKUP(入力表・参加種目確認!AS30,$BJ$2:$BK$5,2,FALSE)),"",VLOOKUP(入力表・参加種目確認!AS30,$BJ$2:$BK$5,2,FALSE))</f>
        <v/>
      </c>
      <c r="AQ18" s="19" t="str">
        <f>IF(入力表・参加種目確認!AT30="","",入力表・参加種目確認!AT30)</f>
        <v/>
      </c>
      <c r="AR18" s="17" t="str">
        <f>IF(入力表・参加種目確認!AU30="","",入力表・参加種目確認!AU30)</f>
        <v/>
      </c>
      <c r="AS18" s="16" t="str">
        <f>IF(入力表・参加種目確認!BB30="","",入力表・参加種目確認!BB30)</f>
        <v/>
      </c>
      <c r="AT18" s="19" t="str">
        <f>IF(入力表・参加種目確認!BC30="","",入力表・参加種目確認!BC30)</f>
        <v/>
      </c>
      <c r="AU18" s="19" t="str">
        <f>IF(ISERROR(VLOOKUP(IF(AT18="","",入力表・参加種目確認!BD30),$BJ$2:$BK$5,2,FALSE)),"",VLOOKUP(IF(AT18="","",入力表・参加種目確認!BD30),$BJ$2:$BK$5,2,FALSE))</f>
        <v/>
      </c>
      <c r="AV18" s="20" t="str">
        <f>IF(入力表・参加種目確認!BE30="","",入力表・参加種目確認!BE30)</f>
        <v/>
      </c>
      <c r="AW18" s="20" t="str">
        <f>IF(入力表・参加種目確認!BF30="","",入力表・参加種目確認!BF30)</f>
        <v/>
      </c>
      <c r="AX18" s="20" t="str">
        <f>IF(ISERROR(VLOOKUP(入力表・参加種目確認!BG30,$BJ$2:$BK$5,2,FALSE)),"",VLOOKUP(入力表・参加種目確認!BG30,$BJ$2:$BK$5,2,FALSE))</f>
        <v/>
      </c>
      <c r="AY18" s="20" t="str">
        <f>IF(入力表・参加種目確認!BH30="","",入力表・参加種目確認!BH30)</f>
        <v/>
      </c>
      <c r="AZ18" s="18" t="str">
        <f>IF(入力表・参加種目確認!BI30="","",入力表・参加種目確認!BI30)</f>
        <v/>
      </c>
      <c r="BA18" s="21" t="str">
        <f>IF(入力表・参加種目確認!BP30="","",入力表・参加種目確認!BP30)</f>
        <v/>
      </c>
      <c r="BB18" s="25" t="str">
        <f>IF(入力表・参加種目確認!BQ30="","",入力表・参加種目確認!BQ30)</f>
        <v/>
      </c>
      <c r="BC18" s="25" t="str">
        <f>IF(ISERROR(VLOOKUP(IF(BB18="","",入力表・参加種目確認!BR30),$BJ$2:$BK$5,2,FALSE)),"",VLOOKUP(IF(BB18="","",入力表・参加種目確認!BR30),$BJ$2:$BK$5,2,FALSE))</f>
        <v/>
      </c>
      <c r="BD18" s="25" t="str">
        <f>IF(入力表・参加種目確認!BS30="","",入力表・参加種目確認!BS30)</f>
        <v/>
      </c>
      <c r="BE18" s="25" t="str">
        <f>IF(入力表・参加種目確認!BT30="","",入力表・参加種目確認!BT30)</f>
        <v/>
      </c>
      <c r="BF18" s="25" t="str">
        <f>IF(ISERROR(VLOOKUP(入力表・参加種目確認!BU30,$BJ$2:$BK$5,2,FALSE)),"",VLOOKUP(入力表・参加種目確認!BU30,$BJ$2:$BK$5,2,FALSE))</f>
        <v/>
      </c>
      <c r="BG18" s="25" t="str">
        <f>IF(入力表・参加種目確認!BV30="","",入力表・参加種目確認!BV30)</f>
        <v/>
      </c>
      <c r="BH18" s="23" t="str">
        <f>IF(入力表・参加種目確認!BW30="","",入力表・参加種目確認!BW30)</f>
        <v/>
      </c>
      <c r="BM18" s="11" t="s">
        <v>69</v>
      </c>
      <c r="BN18" s="10" t="str">
        <f>CONCATENATE(入力表・参加種目確認!BL11,".",入力表・参加種目確認!BN11,入力表・参加種目確認!BO11,".",入力表・参加種目確認!BQ11,入力表・参加種目確認!BR11)</f>
        <v>..</v>
      </c>
    </row>
    <row r="19" spans="1:66" ht="6" customHeight="1">
      <c r="A19" s="6">
        <v>18</v>
      </c>
      <c r="B19" s="27" t="str">
        <f>IF(入力表・参加種目確認!H31=0,"",入力表・参加種目確認!H31)</f>
        <v/>
      </c>
      <c r="C19" s="27" t="str">
        <f>IF(入力表・参加種目確認!J31=0,"",入力表・参加種目確認!J31)</f>
        <v/>
      </c>
      <c r="D19" s="27" t="str">
        <f>IF(入力表・参加種目確認!N31=0,"",入力表・参加種目確認!N31)</f>
        <v/>
      </c>
      <c r="E19" s="27" t="str">
        <f>RIGHT(入力表・参加種目確認!AA31,2)</f>
        <v/>
      </c>
      <c r="F19" s="27" t="str">
        <f>IF(入力表・参加種目確認!U31=0,"",ASC(入力表・参加種目確認!U31))</f>
        <v/>
      </c>
      <c r="G19" s="27" t="str">
        <f>IF(B19="","",入力表・参加種目確認!$N$8)</f>
        <v/>
      </c>
      <c r="H19" s="27" t="str">
        <f>IF(B19="","",入力表・参加種目確認!$L$4)</f>
        <v/>
      </c>
      <c r="I19" s="27" t="str">
        <f>IF(B19="","",入力表・参加種目確認!AE31)</f>
        <v/>
      </c>
      <c r="J19" s="27" t="str">
        <f>IF(入力表・参加種目確認!AH31="","",入力表・参加種目確認!$E$4&amp;'貼付（事務局）'!B19&amp;"子"&amp;入力表・参加種目確認!AH31)</f>
        <v/>
      </c>
      <c r="K19" s="27" t="str">
        <f t="shared" si="0"/>
        <v/>
      </c>
      <c r="L19" s="27" t="str">
        <f>IF(入力表・参加種目確認!AV31="","",入力表・参加種目確認!$E$4&amp;'貼付（事務局）'!B19&amp;"子"&amp;入力表・参加種目確認!AV31)</f>
        <v/>
      </c>
      <c r="M19" s="27" t="str">
        <f t="shared" si="1"/>
        <v/>
      </c>
      <c r="N19" s="27" t="str">
        <f>IF(入力表・参加種目確認!BJ31="","",入力表・参加種目確認!$E$4&amp;'貼付（事務局）'!B19&amp;"子"&amp;入力表・参加種目確認!BJ31)</f>
        <v/>
      </c>
      <c r="O19" s="27" t="str">
        <f t="shared" si="2"/>
        <v/>
      </c>
      <c r="P19" s="27" t="str">
        <f>IF(入力表・参加種目確認!BX31="","",VLOOKUP(入力表・参加種目確認!$E$4,$BP$2:$BQ$5,2,FALSE)&amp;入力表・参加種目確認!H31&amp;"子"&amp;"4X100mR")</f>
        <v/>
      </c>
      <c r="Q19" s="27" t="str">
        <f>IF(P19="","",H19&amp;P19&amp;入力表・参加種目確認!BX31)</f>
        <v/>
      </c>
      <c r="R19" s="27" t="str">
        <f t="shared" si="3"/>
        <v/>
      </c>
      <c r="S19" s="27" t="str">
        <f>IF(入力表・参加種目確認!CA31="","",VLOOKUP(入力表・参加種目確認!$E$4,$BP$7:$BQ$10,2,FALSE)&amp;入力表・参加種目確認!H31&amp;"子"&amp;"4X400mR")</f>
        <v/>
      </c>
      <c r="T19" s="27" t="str">
        <f>IF(S19="","",H19&amp;S19&amp;入力表・参加種目確認!CA31)</f>
        <v/>
      </c>
      <c r="U19" s="27" t="str">
        <f t="shared" si="4"/>
        <v/>
      </c>
      <c r="V19" s="28"/>
      <c r="W19" s="28"/>
      <c r="X19" s="28"/>
      <c r="Y19" s="28"/>
      <c r="Z19" s="28"/>
      <c r="AA19" s="28"/>
      <c r="AB19" s="28"/>
      <c r="AC19" s="28"/>
      <c r="AD19" s="28"/>
      <c r="AE19" s="28"/>
      <c r="AF19" s="28"/>
      <c r="AG19" s="28"/>
      <c r="AH19" s="28"/>
      <c r="AI19" s="28"/>
      <c r="AJ19" s="7"/>
      <c r="AK19" s="16" t="str">
        <f>IF(入力表・参加種目確認!AN31="","",入力表・参加種目確認!AN31)</f>
        <v/>
      </c>
      <c r="AL19" s="19" t="str">
        <f>IF(入力表・参加種目確認!AO31="","",入力表・参加種目確認!AO31)</f>
        <v/>
      </c>
      <c r="AM19" s="19" t="str">
        <f>IF(ISERROR(VLOOKUP(IF(AL19="","",入力表・参加種目確認!AP31),$BJ$2:$BK$5,2,FALSE)),"",VLOOKUP(IF(AL19="","",入力表・参加種目確認!AS31),$BJ$2:$BK$5,2,FALSE))</f>
        <v/>
      </c>
      <c r="AN19" s="19" t="str">
        <f>IF(入力表・参加種目確認!AQ31="","",入力表・参加種目確認!AQ31)</f>
        <v/>
      </c>
      <c r="AO19" s="19" t="str">
        <f>IF(入力表・参加種目確認!AR31="","",入力表・参加種目確認!AR31)</f>
        <v/>
      </c>
      <c r="AP19" s="19" t="str">
        <f>IF(ISERROR(VLOOKUP(入力表・参加種目確認!AS31,$BJ$2:$BK$5,2,FALSE)),"",VLOOKUP(入力表・参加種目確認!AS31,$BJ$2:$BK$5,2,FALSE))</f>
        <v/>
      </c>
      <c r="AQ19" s="19" t="str">
        <f>IF(入力表・参加種目確認!AT31="","",入力表・参加種目確認!AT31)</f>
        <v/>
      </c>
      <c r="AR19" s="17" t="str">
        <f>IF(入力表・参加種目確認!AU31="","",入力表・参加種目確認!AU31)</f>
        <v/>
      </c>
      <c r="AS19" s="16" t="str">
        <f>IF(入力表・参加種目確認!BB31="","",入力表・参加種目確認!BB31)</f>
        <v/>
      </c>
      <c r="AT19" s="19" t="str">
        <f>IF(入力表・参加種目確認!BC31="","",入力表・参加種目確認!BC31)</f>
        <v/>
      </c>
      <c r="AU19" s="19" t="str">
        <f>IF(ISERROR(VLOOKUP(IF(AT19="","",入力表・参加種目確認!BD31),$BJ$2:$BK$5,2,FALSE)),"",VLOOKUP(IF(AT19="","",入力表・参加種目確認!BD31),$BJ$2:$BK$5,2,FALSE))</f>
        <v/>
      </c>
      <c r="AV19" s="20" t="str">
        <f>IF(入力表・参加種目確認!BE31="","",入力表・参加種目確認!BE31)</f>
        <v/>
      </c>
      <c r="AW19" s="20" t="str">
        <f>IF(入力表・参加種目確認!BF31="","",入力表・参加種目確認!BF31)</f>
        <v/>
      </c>
      <c r="AX19" s="20" t="str">
        <f>IF(ISERROR(VLOOKUP(入力表・参加種目確認!BG31,$BJ$2:$BK$5,2,FALSE)),"",VLOOKUP(入力表・参加種目確認!BG31,$BJ$2:$BK$5,2,FALSE))</f>
        <v/>
      </c>
      <c r="AY19" s="20" t="str">
        <f>IF(入力表・参加種目確認!BH31="","",入力表・参加種目確認!BH31)</f>
        <v/>
      </c>
      <c r="AZ19" s="18" t="str">
        <f>IF(入力表・参加種目確認!BI31="","",入力表・参加種目確認!BI31)</f>
        <v/>
      </c>
      <c r="BA19" s="21" t="str">
        <f>IF(入力表・参加種目確認!BP31="","",入力表・参加種目確認!BP31)</f>
        <v/>
      </c>
      <c r="BB19" s="25" t="str">
        <f>IF(入力表・参加種目確認!BQ31="","",入力表・参加種目確認!BQ31)</f>
        <v/>
      </c>
      <c r="BC19" s="25" t="str">
        <f>IF(ISERROR(VLOOKUP(IF(BB19="","",入力表・参加種目確認!BR31),$BJ$2:$BK$5,2,FALSE)),"",VLOOKUP(IF(BB19="","",入力表・参加種目確認!BR31),$BJ$2:$BK$5,2,FALSE))</f>
        <v/>
      </c>
      <c r="BD19" s="25" t="str">
        <f>IF(入力表・参加種目確認!BS31="","",入力表・参加種目確認!BS31)</f>
        <v/>
      </c>
      <c r="BE19" s="25" t="str">
        <f>IF(入力表・参加種目確認!BT31="","",入力表・参加種目確認!BT31)</f>
        <v/>
      </c>
      <c r="BF19" s="25" t="str">
        <f>IF(ISERROR(VLOOKUP(入力表・参加種目確認!BU31,$BJ$2:$BK$5,2,FALSE)),"",VLOOKUP(入力表・参加種目確認!BU31,$BJ$2:$BK$5,2,FALSE))</f>
        <v/>
      </c>
      <c r="BG19" s="25" t="str">
        <f>IF(入力表・参加種目確認!BV31="","",入力表・参加種目確認!BV31)</f>
        <v/>
      </c>
      <c r="BH19" s="23" t="str">
        <f>IF(入力表・参加種目確認!BW31="","",入力表・参加種目確認!BW31)</f>
        <v/>
      </c>
      <c r="BM19" s="11" t="s">
        <v>70</v>
      </c>
      <c r="BN19" s="10" t="str">
        <f>CONCATENATE(入力表・参加種目確認!BW9,".",入力表・参加種目確認!BY9,入力表・参加種目確認!BZ9,".",入力表・参加種目確認!CB9,入力表・参加種目確認!CC9)</f>
        <v>..</v>
      </c>
    </row>
    <row r="20" spans="1:66" ht="6" customHeight="1">
      <c r="A20" s="6">
        <v>19</v>
      </c>
      <c r="B20" s="27" t="str">
        <f>IF(入力表・参加種目確認!H32=0,"",入力表・参加種目確認!H32)</f>
        <v/>
      </c>
      <c r="C20" s="27" t="str">
        <f>IF(入力表・参加種目確認!J32=0,"",入力表・参加種目確認!J32)</f>
        <v/>
      </c>
      <c r="D20" s="27" t="str">
        <f>IF(入力表・参加種目確認!N32=0,"",入力表・参加種目確認!N32)</f>
        <v/>
      </c>
      <c r="E20" s="27" t="str">
        <f>RIGHT(入力表・参加種目確認!AA32,2)</f>
        <v/>
      </c>
      <c r="F20" s="27" t="str">
        <f>IF(入力表・参加種目確認!U32=0,"",ASC(入力表・参加種目確認!U32))</f>
        <v/>
      </c>
      <c r="G20" s="27" t="str">
        <f>IF(B20="","",入力表・参加種目確認!$N$8)</f>
        <v/>
      </c>
      <c r="H20" s="27" t="str">
        <f>IF(B20="","",入力表・参加種目確認!$L$4)</f>
        <v/>
      </c>
      <c r="I20" s="27" t="str">
        <f>IF(B20="","",入力表・参加種目確認!AE32)</f>
        <v/>
      </c>
      <c r="J20" s="27" t="str">
        <f>IF(入力表・参加種目確認!AH32="","",入力表・参加種目確認!$E$4&amp;'貼付（事務局）'!B20&amp;"子"&amp;入力表・参加種目確認!AH32)</f>
        <v/>
      </c>
      <c r="K20" s="27" t="str">
        <f t="shared" si="0"/>
        <v/>
      </c>
      <c r="L20" s="27" t="str">
        <f>IF(入力表・参加種目確認!AV32="","",入力表・参加種目確認!$E$4&amp;'貼付（事務局）'!B20&amp;"子"&amp;入力表・参加種目確認!AV32)</f>
        <v/>
      </c>
      <c r="M20" s="27" t="str">
        <f t="shared" si="1"/>
        <v/>
      </c>
      <c r="N20" s="27" t="str">
        <f>IF(入力表・参加種目確認!BJ32="","",入力表・参加種目確認!$E$4&amp;'貼付（事務局）'!B20&amp;"子"&amp;入力表・参加種目確認!BJ32)</f>
        <v/>
      </c>
      <c r="O20" s="27" t="str">
        <f t="shared" si="2"/>
        <v/>
      </c>
      <c r="P20" s="27" t="str">
        <f>IF(入力表・参加種目確認!BX32="","",VLOOKUP(入力表・参加種目確認!$E$4,$BP$2:$BQ$5,2,FALSE)&amp;入力表・参加種目確認!H32&amp;"子"&amp;"4X100mR")</f>
        <v/>
      </c>
      <c r="Q20" s="27" t="str">
        <f>IF(P20="","",H20&amp;P20&amp;入力表・参加種目確認!BX32)</f>
        <v/>
      </c>
      <c r="R20" s="27" t="str">
        <f t="shared" si="3"/>
        <v/>
      </c>
      <c r="S20" s="27" t="str">
        <f>IF(入力表・参加種目確認!CA32="","",VLOOKUP(入力表・参加種目確認!$E$4,$BP$7:$BQ$10,2,FALSE)&amp;入力表・参加種目確認!H32&amp;"子"&amp;"4X400mR")</f>
        <v/>
      </c>
      <c r="T20" s="27" t="str">
        <f>IF(S20="","",H20&amp;S20&amp;入力表・参加種目確認!CA32)</f>
        <v/>
      </c>
      <c r="U20" s="27" t="str">
        <f t="shared" si="4"/>
        <v/>
      </c>
      <c r="V20" s="28"/>
      <c r="W20" s="28"/>
      <c r="X20" s="28"/>
      <c r="Y20" s="28"/>
      <c r="Z20" s="28"/>
      <c r="AA20" s="28"/>
      <c r="AB20" s="28"/>
      <c r="AC20" s="28"/>
      <c r="AD20" s="28"/>
      <c r="AE20" s="28"/>
      <c r="AF20" s="28"/>
      <c r="AG20" s="28"/>
      <c r="AH20" s="28"/>
      <c r="AI20" s="28"/>
      <c r="AJ20" s="7"/>
      <c r="AK20" s="16" t="str">
        <f>IF(入力表・参加種目確認!AN32="","",入力表・参加種目確認!AN32)</f>
        <v/>
      </c>
      <c r="AL20" s="19" t="str">
        <f>IF(入力表・参加種目確認!AO32="","",入力表・参加種目確認!AO32)</f>
        <v/>
      </c>
      <c r="AM20" s="19" t="str">
        <f>IF(ISERROR(VLOOKUP(IF(AL20="","",入力表・参加種目確認!AP32),$BJ$2:$BK$5,2,FALSE)),"",VLOOKUP(IF(AL20="","",入力表・参加種目確認!AS32),$BJ$2:$BK$5,2,FALSE))</f>
        <v/>
      </c>
      <c r="AN20" s="19" t="str">
        <f>IF(入力表・参加種目確認!AQ32="","",入力表・参加種目確認!AQ32)</f>
        <v/>
      </c>
      <c r="AO20" s="19" t="str">
        <f>IF(入力表・参加種目確認!AR32="","",入力表・参加種目確認!AR32)</f>
        <v/>
      </c>
      <c r="AP20" s="19" t="str">
        <f>IF(ISERROR(VLOOKUP(入力表・参加種目確認!AS32,$BJ$2:$BK$5,2,FALSE)),"",VLOOKUP(入力表・参加種目確認!AS32,$BJ$2:$BK$5,2,FALSE))</f>
        <v/>
      </c>
      <c r="AQ20" s="19" t="str">
        <f>IF(入力表・参加種目確認!AT32="","",入力表・参加種目確認!AT32)</f>
        <v/>
      </c>
      <c r="AR20" s="17" t="str">
        <f>IF(入力表・参加種目確認!AU32="","",入力表・参加種目確認!AU32)</f>
        <v/>
      </c>
      <c r="AS20" s="16" t="str">
        <f>IF(入力表・参加種目確認!BB32="","",入力表・参加種目確認!BB32)</f>
        <v/>
      </c>
      <c r="AT20" s="19" t="str">
        <f>IF(入力表・参加種目確認!BC32="","",入力表・参加種目確認!BC32)</f>
        <v/>
      </c>
      <c r="AU20" s="19" t="str">
        <f>IF(ISERROR(VLOOKUP(IF(AT20="","",入力表・参加種目確認!BD32),$BJ$2:$BK$5,2,FALSE)),"",VLOOKUP(IF(AT20="","",入力表・参加種目確認!BD32),$BJ$2:$BK$5,2,FALSE))</f>
        <v/>
      </c>
      <c r="AV20" s="20" t="str">
        <f>IF(入力表・参加種目確認!BE32="","",入力表・参加種目確認!BE32)</f>
        <v/>
      </c>
      <c r="AW20" s="20" t="str">
        <f>IF(入力表・参加種目確認!BF32="","",入力表・参加種目確認!BF32)</f>
        <v/>
      </c>
      <c r="AX20" s="20" t="str">
        <f>IF(ISERROR(VLOOKUP(入力表・参加種目確認!BG32,$BJ$2:$BK$5,2,FALSE)),"",VLOOKUP(入力表・参加種目確認!BG32,$BJ$2:$BK$5,2,FALSE))</f>
        <v/>
      </c>
      <c r="AY20" s="20" t="str">
        <f>IF(入力表・参加種目確認!BH32="","",入力表・参加種目確認!BH32)</f>
        <v/>
      </c>
      <c r="AZ20" s="18" t="str">
        <f>IF(入力表・参加種目確認!BI32="","",入力表・参加種目確認!BI32)</f>
        <v/>
      </c>
      <c r="BA20" s="21" t="str">
        <f>IF(入力表・参加種目確認!BP32="","",入力表・参加種目確認!BP32)</f>
        <v/>
      </c>
      <c r="BB20" s="25" t="str">
        <f>IF(入力表・参加種目確認!BQ32="","",入力表・参加種目確認!BQ32)</f>
        <v/>
      </c>
      <c r="BC20" s="25" t="str">
        <f>IF(ISERROR(VLOOKUP(IF(BB20="","",入力表・参加種目確認!BR32),$BJ$2:$BK$5,2,FALSE)),"",VLOOKUP(IF(BB20="","",入力表・参加種目確認!BR32),$BJ$2:$BK$5,2,FALSE))</f>
        <v/>
      </c>
      <c r="BD20" s="25" t="str">
        <f>IF(入力表・参加種目確認!BS32="","",入力表・参加種目確認!BS32)</f>
        <v/>
      </c>
      <c r="BE20" s="25" t="str">
        <f>IF(入力表・参加種目確認!BT32="","",入力表・参加種目確認!BT32)</f>
        <v/>
      </c>
      <c r="BF20" s="25" t="str">
        <f>IF(ISERROR(VLOOKUP(入力表・参加種目確認!BU32,$BJ$2:$BK$5,2,FALSE)),"",VLOOKUP(入力表・参加種目確認!BU32,$BJ$2:$BK$5,2,FALSE))</f>
        <v/>
      </c>
      <c r="BG20" s="25" t="str">
        <f>IF(入力表・参加種目確認!BV32="","",入力表・参加種目確認!BV32)</f>
        <v/>
      </c>
      <c r="BH20" s="23" t="str">
        <f>IF(入力表・参加種目確認!BW32="","",入力表・参加種目確認!BW32)</f>
        <v/>
      </c>
      <c r="BM20" s="11" t="s">
        <v>71</v>
      </c>
      <c r="BN20" s="10" t="str">
        <f>CONCATENATE(入力表・参加種目確認!BW10,".",入力表・参加種目確認!BY10,入力表・参加種目確認!BZ10,".",入力表・参加種目確認!CB10,入力表・参加種目確認!CC10)</f>
        <v>..</v>
      </c>
    </row>
    <row r="21" spans="1:66" ht="6" customHeight="1">
      <c r="A21" s="6">
        <v>20</v>
      </c>
      <c r="B21" s="27" t="str">
        <f>IF(入力表・参加種目確認!H33=0,"",入力表・参加種目確認!H33)</f>
        <v/>
      </c>
      <c r="C21" s="27" t="str">
        <f>IF(入力表・参加種目確認!J33=0,"",入力表・参加種目確認!J33)</f>
        <v/>
      </c>
      <c r="D21" s="27" t="str">
        <f>IF(入力表・参加種目確認!N33=0,"",入力表・参加種目確認!N33)</f>
        <v/>
      </c>
      <c r="E21" s="27" t="str">
        <f>RIGHT(入力表・参加種目確認!AA33,2)</f>
        <v/>
      </c>
      <c r="F21" s="27" t="str">
        <f>IF(入力表・参加種目確認!U33=0,"",ASC(入力表・参加種目確認!U33))</f>
        <v/>
      </c>
      <c r="G21" s="27" t="str">
        <f>IF(B21="","",入力表・参加種目確認!$N$8)</f>
        <v/>
      </c>
      <c r="H21" s="27" t="str">
        <f>IF(B21="","",入力表・参加種目確認!$L$4)</f>
        <v/>
      </c>
      <c r="I21" s="27" t="str">
        <f>IF(B21="","",入力表・参加種目確認!AE33)</f>
        <v/>
      </c>
      <c r="J21" s="27" t="str">
        <f>IF(入力表・参加種目確認!AH33="","",入力表・参加種目確認!$E$4&amp;'貼付（事務局）'!B21&amp;"子"&amp;入力表・参加種目確認!AH33)</f>
        <v/>
      </c>
      <c r="K21" s="27" t="str">
        <f t="shared" si="0"/>
        <v/>
      </c>
      <c r="L21" s="27" t="str">
        <f>IF(入力表・参加種目確認!AV33="","",入力表・参加種目確認!$E$4&amp;'貼付（事務局）'!B21&amp;"子"&amp;入力表・参加種目確認!AV33)</f>
        <v/>
      </c>
      <c r="M21" s="27" t="str">
        <f t="shared" si="1"/>
        <v/>
      </c>
      <c r="N21" s="27" t="str">
        <f>IF(入力表・参加種目確認!BJ33="","",入力表・参加種目確認!$E$4&amp;'貼付（事務局）'!B21&amp;"子"&amp;入力表・参加種目確認!BJ33)</f>
        <v/>
      </c>
      <c r="O21" s="27" t="str">
        <f t="shared" si="2"/>
        <v/>
      </c>
      <c r="P21" s="27" t="str">
        <f>IF(入力表・参加種目確認!BX33="","",VLOOKUP(入力表・参加種目確認!$E$4,$BP$2:$BQ$5,2,FALSE)&amp;入力表・参加種目確認!H33&amp;"子"&amp;"4X100mR")</f>
        <v/>
      </c>
      <c r="Q21" s="27" t="str">
        <f>IF(P21="","",H21&amp;P21&amp;入力表・参加種目確認!BX33)</f>
        <v/>
      </c>
      <c r="R21" s="27" t="str">
        <f t="shared" si="3"/>
        <v/>
      </c>
      <c r="S21" s="27" t="str">
        <f>IF(入力表・参加種目確認!CA33="","",VLOOKUP(入力表・参加種目確認!$E$4,$BP$7:$BQ$10,2,FALSE)&amp;入力表・参加種目確認!H33&amp;"子"&amp;"4X400mR")</f>
        <v/>
      </c>
      <c r="T21" s="27" t="str">
        <f>IF(S21="","",H21&amp;S21&amp;入力表・参加種目確認!CA33)</f>
        <v/>
      </c>
      <c r="U21" s="27" t="str">
        <f t="shared" si="4"/>
        <v/>
      </c>
      <c r="V21" s="28"/>
      <c r="W21" s="28"/>
      <c r="X21" s="28"/>
      <c r="Y21" s="28"/>
      <c r="Z21" s="28"/>
      <c r="AA21" s="28"/>
      <c r="AB21" s="28"/>
      <c r="AC21" s="28"/>
      <c r="AD21" s="28"/>
      <c r="AE21" s="28"/>
      <c r="AF21" s="28"/>
      <c r="AG21" s="28"/>
      <c r="AH21" s="28"/>
      <c r="AI21" s="28"/>
      <c r="AJ21" s="7"/>
      <c r="AK21" s="16" t="str">
        <f>IF(入力表・参加種目確認!AN33="","",入力表・参加種目確認!AN33)</f>
        <v/>
      </c>
      <c r="AL21" s="19" t="str">
        <f>IF(入力表・参加種目確認!AO33="","",入力表・参加種目確認!AO33)</f>
        <v/>
      </c>
      <c r="AM21" s="19" t="str">
        <f>IF(ISERROR(VLOOKUP(IF(AL21="","",入力表・参加種目確認!AP33),$BJ$2:$BK$5,2,FALSE)),"",VLOOKUP(IF(AL21="","",入力表・参加種目確認!AS33),$BJ$2:$BK$5,2,FALSE))</f>
        <v/>
      </c>
      <c r="AN21" s="19" t="str">
        <f>IF(入力表・参加種目確認!AQ33="","",入力表・参加種目確認!AQ33)</f>
        <v/>
      </c>
      <c r="AO21" s="19" t="str">
        <f>IF(入力表・参加種目確認!AR33="","",入力表・参加種目確認!AR33)</f>
        <v/>
      </c>
      <c r="AP21" s="19" t="str">
        <f>IF(ISERROR(VLOOKUP(入力表・参加種目確認!AS33,$BJ$2:$BK$5,2,FALSE)),"",VLOOKUP(入力表・参加種目確認!AS33,$BJ$2:$BK$5,2,FALSE))</f>
        <v/>
      </c>
      <c r="AQ21" s="19" t="str">
        <f>IF(入力表・参加種目確認!AT33="","",入力表・参加種目確認!AT33)</f>
        <v/>
      </c>
      <c r="AR21" s="17" t="str">
        <f>IF(入力表・参加種目確認!AU33="","",入力表・参加種目確認!AU33)</f>
        <v/>
      </c>
      <c r="AS21" s="16" t="str">
        <f>IF(入力表・参加種目確認!BB33="","",入力表・参加種目確認!BB33)</f>
        <v/>
      </c>
      <c r="AT21" s="19" t="str">
        <f>IF(入力表・参加種目確認!BC33="","",入力表・参加種目確認!BC33)</f>
        <v/>
      </c>
      <c r="AU21" s="19" t="str">
        <f>IF(ISERROR(VLOOKUP(IF(AT21="","",入力表・参加種目確認!BD33),$BJ$2:$BK$5,2,FALSE)),"",VLOOKUP(IF(AT21="","",入力表・参加種目確認!BD33),$BJ$2:$BK$5,2,FALSE))</f>
        <v/>
      </c>
      <c r="AV21" s="20" t="str">
        <f>IF(入力表・参加種目確認!BE33="","",入力表・参加種目確認!BE33)</f>
        <v/>
      </c>
      <c r="AW21" s="20" t="str">
        <f>IF(入力表・参加種目確認!BF33="","",入力表・参加種目確認!BF33)</f>
        <v/>
      </c>
      <c r="AX21" s="20" t="str">
        <f>IF(ISERROR(VLOOKUP(入力表・参加種目確認!BG33,$BJ$2:$BK$5,2,FALSE)),"",VLOOKUP(入力表・参加種目確認!BG33,$BJ$2:$BK$5,2,FALSE))</f>
        <v/>
      </c>
      <c r="AY21" s="20" t="str">
        <f>IF(入力表・参加種目確認!BH33="","",入力表・参加種目確認!BH33)</f>
        <v/>
      </c>
      <c r="AZ21" s="18" t="str">
        <f>IF(入力表・参加種目確認!BI33="","",入力表・参加種目確認!BI33)</f>
        <v/>
      </c>
      <c r="BA21" s="21" t="str">
        <f>IF(入力表・参加種目確認!BP33="","",入力表・参加種目確認!BP33)</f>
        <v/>
      </c>
      <c r="BB21" s="25" t="str">
        <f>IF(入力表・参加種目確認!BQ33="","",入力表・参加種目確認!BQ33)</f>
        <v/>
      </c>
      <c r="BC21" s="25" t="str">
        <f>IF(ISERROR(VLOOKUP(IF(BB21="","",入力表・参加種目確認!BR33),$BJ$2:$BK$5,2,FALSE)),"",VLOOKUP(IF(BB21="","",入力表・参加種目確認!BR33),$BJ$2:$BK$5,2,FALSE))</f>
        <v/>
      </c>
      <c r="BD21" s="25" t="str">
        <f>IF(入力表・参加種目確認!BS33="","",入力表・参加種目確認!BS33)</f>
        <v/>
      </c>
      <c r="BE21" s="25" t="str">
        <f>IF(入力表・参加種目確認!BT33="","",入力表・参加種目確認!BT33)</f>
        <v/>
      </c>
      <c r="BF21" s="25" t="str">
        <f>IF(ISERROR(VLOOKUP(入力表・参加種目確認!BU33,$BJ$2:$BK$5,2,FALSE)),"",VLOOKUP(入力表・参加種目確認!BU33,$BJ$2:$BK$5,2,FALSE))</f>
        <v/>
      </c>
      <c r="BG21" s="25" t="str">
        <f>IF(入力表・参加種目確認!BV33="","",入力表・参加種目確認!BV33)</f>
        <v/>
      </c>
      <c r="BH21" s="23" t="str">
        <f>IF(入力表・参加種目確認!BW33="","",入力表・参加種目確認!BW33)</f>
        <v/>
      </c>
      <c r="BM21" s="11" t="s">
        <v>72</v>
      </c>
      <c r="BN21" s="10" t="str">
        <f>CONCATENATE(入力表・参加種目確認!BW11,".",入力表・参加種目確認!BY11,入力表・参加種目確認!BZ11,".",入力表・参加種目確認!CB11,入力表・参加種目確認!CC11)</f>
        <v>..</v>
      </c>
    </row>
    <row r="22" spans="1:66" ht="6" customHeight="1">
      <c r="A22" s="6">
        <v>21</v>
      </c>
      <c r="B22" s="27" t="str">
        <f>IF(入力表・参加種目確認!H34=0,"",入力表・参加種目確認!H34)</f>
        <v/>
      </c>
      <c r="C22" s="27" t="str">
        <f>IF(入力表・参加種目確認!J34=0,"",入力表・参加種目確認!J34)</f>
        <v/>
      </c>
      <c r="D22" s="27" t="str">
        <f>IF(入力表・参加種目確認!N34=0,"",入力表・参加種目確認!N34)</f>
        <v/>
      </c>
      <c r="E22" s="27" t="str">
        <f>RIGHT(入力表・参加種目確認!AA34,2)</f>
        <v/>
      </c>
      <c r="F22" s="27" t="str">
        <f>IF(入力表・参加種目確認!U34=0,"",ASC(入力表・参加種目確認!U34))</f>
        <v/>
      </c>
      <c r="G22" s="27" t="str">
        <f>IF(B22="","",入力表・参加種目確認!$N$8)</f>
        <v/>
      </c>
      <c r="H22" s="27" t="str">
        <f>IF(B22="","",入力表・参加種目確認!$L$4)</f>
        <v/>
      </c>
      <c r="I22" s="27" t="str">
        <f>IF(B22="","",入力表・参加種目確認!AE34)</f>
        <v/>
      </c>
      <c r="J22" s="27" t="str">
        <f>IF(入力表・参加種目確認!AH34="","",入力表・参加種目確認!$E$4&amp;'貼付（事務局）'!B22&amp;"子"&amp;入力表・参加種目確認!AH34)</f>
        <v/>
      </c>
      <c r="K22" s="27" t="str">
        <f t="shared" si="0"/>
        <v/>
      </c>
      <c r="L22" s="27" t="str">
        <f>IF(入力表・参加種目確認!AV34="","",入力表・参加種目確認!$E$4&amp;'貼付（事務局）'!B22&amp;"子"&amp;入力表・参加種目確認!AV34)</f>
        <v/>
      </c>
      <c r="M22" s="27" t="str">
        <f t="shared" si="1"/>
        <v/>
      </c>
      <c r="N22" s="27" t="str">
        <f>IF(入力表・参加種目確認!BJ34="","",入力表・参加種目確認!$E$4&amp;'貼付（事務局）'!B22&amp;"子"&amp;入力表・参加種目確認!BJ34)</f>
        <v/>
      </c>
      <c r="O22" s="27" t="str">
        <f t="shared" si="2"/>
        <v/>
      </c>
      <c r="P22" s="27" t="str">
        <f>IF(入力表・参加種目確認!BX34="","",VLOOKUP(入力表・参加種目確認!$E$4,$BP$2:$BQ$5,2,FALSE)&amp;入力表・参加種目確認!H34&amp;"子"&amp;"4X100mR")</f>
        <v/>
      </c>
      <c r="Q22" s="27" t="str">
        <f>IF(P22="","",H22&amp;P22&amp;入力表・参加種目確認!BX34)</f>
        <v/>
      </c>
      <c r="R22" s="27" t="str">
        <f t="shared" si="3"/>
        <v/>
      </c>
      <c r="S22" s="27" t="str">
        <f>IF(入力表・参加種目確認!CA34="","",VLOOKUP(入力表・参加種目確認!$E$4,$BP$7:$BQ$10,2,FALSE)&amp;入力表・参加種目確認!H34&amp;"子"&amp;"4X400mR")</f>
        <v/>
      </c>
      <c r="T22" s="27" t="str">
        <f>IF(S22="","",H22&amp;S22&amp;入力表・参加種目確認!CA34)</f>
        <v/>
      </c>
      <c r="U22" s="27" t="str">
        <f t="shared" si="4"/>
        <v/>
      </c>
      <c r="V22" s="28"/>
      <c r="W22" s="28"/>
      <c r="X22" s="28"/>
      <c r="Y22" s="28"/>
      <c r="Z22" s="28"/>
      <c r="AA22" s="28"/>
      <c r="AB22" s="28"/>
      <c r="AC22" s="28"/>
      <c r="AD22" s="28"/>
      <c r="AE22" s="28"/>
      <c r="AF22" s="28"/>
      <c r="AG22" s="28"/>
      <c r="AH22" s="28"/>
      <c r="AI22" s="28"/>
      <c r="AJ22" s="7"/>
      <c r="AK22" s="16" t="str">
        <f>IF(入力表・参加種目確認!AN34="","",入力表・参加種目確認!AN34)</f>
        <v/>
      </c>
      <c r="AL22" s="19" t="str">
        <f>IF(入力表・参加種目確認!AO34="","",入力表・参加種目確認!AO34)</f>
        <v/>
      </c>
      <c r="AM22" s="19" t="str">
        <f>IF(ISERROR(VLOOKUP(IF(AL22="","",入力表・参加種目確認!AP34),$BJ$2:$BK$5,2,FALSE)),"",VLOOKUP(IF(AL22="","",入力表・参加種目確認!AS34),$BJ$2:$BK$5,2,FALSE))</f>
        <v/>
      </c>
      <c r="AN22" s="19" t="str">
        <f>IF(入力表・参加種目確認!AQ34="","",入力表・参加種目確認!AQ34)</f>
        <v/>
      </c>
      <c r="AO22" s="19" t="str">
        <f>IF(入力表・参加種目確認!AR34="","",入力表・参加種目確認!AR34)</f>
        <v/>
      </c>
      <c r="AP22" s="19" t="str">
        <f>IF(ISERROR(VLOOKUP(入力表・参加種目確認!AS34,$BJ$2:$BK$5,2,FALSE)),"",VLOOKUP(入力表・参加種目確認!AS34,$BJ$2:$BK$5,2,FALSE))</f>
        <v/>
      </c>
      <c r="AQ22" s="19" t="str">
        <f>IF(入力表・参加種目確認!AT34="","",入力表・参加種目確認!AT34)</f>
        <v/>
      </c>
      <c r="AR22" s="17" t="str">
        <f>IF(入力表・参加種目確認!AU34="","",入力表・参加種目確認!AU34)</f>
        <v/>
      </c>
      <c r="AS22" s="16" t="str">
        <f>IF(入力表・参加種目確認!BB34="","",入力表・参加種目確認!BB34)</f>
        <v/>
      </c>
      <c r="AT22" s="19" t="str">
        <f>IF(入力表・参加種目確認!BC34="","",入力表・参加種目確認!BC34)</f>
        <v/>
      </c>
      <c r="AU22" s="19" t="str">
        <f>IF(ISERROR(VLOOKUP(IF(AT22="","",入力表・参加種目確認!BD34),$BJ$2:$BK$5,2,FALSE)),"",VLOOKUP(IF(AT22="","",入力表・参加種目確認!BD34),$BJ$2:$BK$5,2,FALSE))</f>
        <v/>
      </c>
      <c r="AV22" s="20" t="str">
        <f>IF(入力表・参加種目確認!BE34="","",入力表・参加種目確認!BE34)</f>
        <v/>
      </c>
      <c r="AW22" s="20" t="str">
        <f>IF(入力表・参加種目確認!BF34="","",入力表・参加種目確認!BF34)</f>
        <v/>
      </c>
      <c r="AX22" s="20" t="str">
        <f>IF(ISERROR(VLOOKUP(入力表・参加種目確認!BG34,$BJ$2:$BK$5,2,FALSE)),"",VLOOKUP(入力表・参加種目確認!BG34,$BJ$2:$BK$5,2,FALSE))</f>
        <v/>
      </c>
      <c r="AY22" s="20" t="str">
        <f>IF(入力表・参加種目確認!BH34="","",入力表・参加種目確認!BH34)</f>
        <v/>
      </c>
      <c r="AZ22" s="18" t="str">
        <f>IF(入力表・参加種目確認!BI34="","",入力表・参加種目確認!BI34)</f>
        <v/>
      </c>
      <c r="BA22" s="21" t="str">
        <f>IF(入力表・参加種目確認!BP34="","",入力表・参加種目確認!BP34)</f>
        <v/>
      </c>
      <c r="BB22" s="25" t="str">
        <f>IF(入力表・参加種目確認!BQ34="","",入力表・参加種目確認!BQ34)</f>
        <v/>
      </c>
      <c r="BC22" s="25" t="str">
        <f>IF(ISERROR(VLOOKUP(IF(BB22="","",入力表・参加種目確認!BR34),$BJ$2:$BK$5,2,FALSE)),"",VLOOKUP(IF(BB22="","",入力表・参加種目確認!BR34),$BJ$2:$BK$5,2,FALSE))</f>
        <v/>
      </c>
      <c r="BD22" s="25" t="str">
        <f>IF(入力表・参加種目確認!BS34="","",入力表・参加種目確認!BS34)</f>
        <v/>
      </c>
      <c r="BE22" s="25" t="str">
        <f>IF(入力表・参加種目確認!BT34="","",入力表・参加種目確認!BT34)</f>
        <v/>
      </c>
      <c r="BF22" s="25" t="str">
        <f>IF(ISERROR(VLOOKUP(入力表・参加種目確認!BU34,$BJ$2:$BK$5,2,FALSE)),"",VLOOKUP(入力表・参加種目確認!BU34,$BJ$2:$BK$5,2,FALSE))</f>
        <v/>
      </c>
      <c r="BG22" s="25" t="str">
        <f>IF(入力表・参加種目確認!BV34="","",入力表・参加種目確認!BV34)</f>
        <v/>
      </c>
      <c r="BH22" s="23" t="str">
        <f>IF(入力表・参加種目確認!BW34="","",入力表・参加種目確認!BW34)</f>
        <v/>
      </c>
    </row>
    <row r="23" spans="1:66" ht="6" customHeight="1">
      <c r="A23" s="6">
        <v>22</v>
      </c>
      <c r="B23" s="27" t="str">
        <f>IF(入力表・参加種目確認!H35=0,"",入力表・参加種目確認!H35)</f>
        <v/>
      </c>
      <c r="C23" s="27" t="str">
        <f>IF(入力表・参加種目確認!J35=0,"",入力表・参加種目確認!J35)</f>
        <v/>
      </c>
      <c r="D23" s="27" t="str">
        <f>IF(入力表・参加種目確認!N35=0,"",入力表・参加種目確認!N35)</f>
        <v/>
      </c>
      <c r="E23" s="27" t="str">
        <f>RIGHT(入力表・参加種目確認!AA35,2)</f>
        <v/>
      </c>
      <c r="F23" s="27" t="str">
        <f>IF(入力表・参加種目確認!U35=0,"",ASC(入力表・参加種目確認!U35))</f>
        <v/>
      </c>
      <c r="G23" s="27" t="str">
        <f>IF(B23="","",入力表・参加種目確認!$N$8)</f>
        <v/>
      </c>
      <c r="H23" s="27" t="str">
        <f>IF(B23="","",入力表・参加種目確認!$L$4)</f>
        <v/>
      </c>
      <c r="I23" s="27" t="str">
        <f>IF(B23="","",入力表・参加種目確認!AE35)</f>
        <v/>
      </c>
      <c r="J23" s="27" t="str">
        <f>IF(入力表・参加種目確認!AH35="","",入力表・参加種目確認!$E$4&amp;'貼付（事務局）'!B23&amp;"子"&amp;入力表・参加種目確認!AH35)</f>
        <v/>
      </c>
      <c r="K23" s="27" t="str">
        <f t="shared" si="0"/>
        <v/>
      </c>
      <c r="L23" s="27" t="str">
        <f>IF(入力表・参加種目確認!AV35="","",入力表・参加種目確認!$E$4&amp;'貼付（事務局）'!B23&amp;"子"&amp;入力表・参加種目確認!AV35)</f>
        <v/>
      </c>
      <c r="M23" s="27" t="str">
        <f t="shared" si="1"/>
        <v/>
      </c>
      <c r="N23" s="27" t="str">
        <f>IF(入力表・参加種目確認!BJ35="","",入力表・参加種目確認!$E$4&amp;'貼付（事務局）'!B23&amp;"子"&amp;入力表・参加種目確認!BJ35)</f>
        <v/>
      </c>
      <c r="O23" s="27" t="str">
        <f t="shared" si="2"/>
        <v/>
      </c>
      <c r="P23" s="27" t="str">
        <f>IF(入力表・参加種目確認!BX35="","",VLOOKUP(入力表・参加種目確認!$E$4,$BP$2:$BQ$5,2,FALSE)&amp;入力表・参加種目確認!H35&amp;"子"&amp;"4X100mR")</f>
        <v/>
      </c>
      <c r="Q23" s="27" t="str">
        <f>IF(P23="","",H23&amp;P23&amp;入力表・参加種目確認!BX35)</f>
        <v/>
      </c>
      <c r="R23" s="27" t="str">
        <f t="shared" si="3"/>
        <v/>
      </c>
      <c r="S23" s="27" t="str">
        <f>IF(入力表・参加種目確認!CA35="","",VLOOKUP(入力表・参加種目確認!$E$4,$BP$7:$BQ$10,2,FALSE)&amp;入力表・参加種目確認!H35&amp;"子"&amp;"4X400mR")</f>
        <v/>
      </c>
      <c r="T23" s="27" t="str">
        <f>IF(S23="","",H23&amp;S23&amp;入力表・参加種目確認!CA35)</f>
        <v/>
      </c>
      <c r="U23" s="27" t="str">
        <f t="shared" si="4"/>
        <v/>
      </c>
      <c r="V23" s="28"/>
      <c r="W23" s="28"/>
      <c r="X23" s="28"/>
      <c r="Y23" s="28"/>
      <c r="Z23" s="28"/>
      <c r="AA23" s="28"/>
      <c r="AB23" s="28"/>
      <c r="AC23" s="28"/>
      <c r="AD23" s="28"/>
      <c r="AE23" s="28"/>
      <c r="AF23" s="28"/>
      <c r="AG23" s="28"/>
      <c r="AH23" s="28"/>
      <c r="AI23" s="28"/>
      <c r="AJ23" s="7"/>
      <c r="AK23" s="16" t="str">
        <f>IF(入力表・参加種目確認!AN35="","",入力表・参加種目確認!AN35)</f>
        <v/>
      </c>
      <c r="AL23" s="19" t="str">
        <f>IF(入力表・参加種目確認!AO35="","",入力表・参加種目確認!AO35)</f>
        <v/>
      </c>
      <c r="AM23" s="19" t="str">
        <f>IF(ISERROR(VLOOKUP(IF(AL23="","",入力表・参加種目確認!AP35),$BJ$2:$BK$5,2,FALSE)),"",VLOOKUP(IF(AL23="","",入力表・参加種目確認!AS35),$BJ$2:$BK$5,2,FALSE))</f>
        <v/>
      </c>
      <c r="AN23" s="19" t="str">
        <f>IF(入力表・参加種目確認!AQ35="","",入力表・参加種目確認!AQ35)</f>
        <v/>
      </c>
      <c r="AO23" s="19" t="str">
        <f>IF(入力表・参加種目確認!AR35="","",入力表・参加種目確認!AR35)</f>
        <v/>
      </c>
      <c r="AP23" s="19" t="str">
        <f>IF(ISERROR(VLOOKUP(入力表・参加種目確認!AS35,$BJ$2:$BK$5,2,FALSE)),"",VLOOKUP(入力表・参加種目確認!AS35,$BJ$2:$BK$5,2,FALSE))</f>
        <v/>
      </c>
      <c r="AQ23" s="19" t="str">
        <f>IF(入力表・参加種目確認!AT35="","",入力表・参加種目確認!AT35)</f>
        <v/>
      </c>
      <c r="AR23" s="17" t="str">
        <f>IF(入力表・参加種目確認!AU35="","",入力表・参加種目確認!AU35)</f>
        <v/>
      </c>
      <c r="AS23" s="16" t="str">
        <f>IF(入力表・参加種目確認!BB35="","",入力表・参加種目確認!BB35)</f>
        <v/>
      </c>
      <c r="AT23" s="19" t="str">
        <f>IF(入力表・参加種目確認!BC35="","",入力表・参加種目確認!BC35)</f>
        <v/>
      </c>
      <c r="AU23" s="19" t="str">
        <f>IF(ISERROR(VLOOKUP(IF(AT23="","",入力表・参加種目確認!BD35),$BJ$2:$BK$5,2,FALSE)),"",VLOOKUP(IF(AT23="","",入力表・参加種目確認!BD35),$BJ$2:$BK$5,2,FALSE))</f>
        <v/>
      </c>
      <c r="AV23" s="20" t="str">
        <f>IF(入力表・参加種目確認!BE35="","",入力表・参加種目確認!BE35)</f>
        <v/>
      </c>
      <c r="AW23" s="20" t="str">
        <f>IF(入力表・参加種目確認!BF35="","",入力表・参加種目確認!BF35)</f>
        <v/>
      </c>
      <c r="AX23" s="20" t="str">
        <f>IF(ISERROR(VLOOKUP(入力表・参加種目確認!BG35,$BJ$2:$BK$5,2,FALSE)),"",VLOOKUP(入力表・参加種目確認!BG35,$BJ$2:$BK$5,2,FALSE))</f>
        <v/>
      </c>
      <c r="AY23" s="20" t="str">
        <f>IF(入力表・参加種目確認!BH35="","",入力表・参加種目確認!BH35)</f>
        <v/>
      </c>
      <c r="AZ23" s="18" t="str">
        <f>IF(入力表・参加種目確認!BI35="","",入力表・参加種目確認!BI35)</f>
        <v/>
      </c>
      <c r="BA23" s="21" t="str">
        <f>IF(入力表・参加種目確認!BP35="","",入力表・参加種目確認!BP35)</f>
        <v/>
      </c>
      <c r="BB23" s="25" t="str">
        <f>IF(入力表・参加種目確認!BQ35="","",入力表・参加種目確認!BQ35)</f>
        <v/>
      </c>
      <c r="BC23" s="25" t="str">
        <f>IF(ISERROR(VLOOKUP(IF(BB23="","",入力表・参加種目確認!BR35),$BJ$2:$BK$5,2,FALSE)),"",VLOOKUP(IF(BB23="","",入力表・参加種目確認!BR35),$BJ$2:$BK$5,2,FALSE))</f>
        <v/>
      </c>
      <c r="BD23" s="25" t="str">
        <f>IF(入力表・参加種目確認!BS35="","",入力表・参加種目確認!BS35)</f>
        <v/>
      </c>
      <c r="BE23" s="25" t="str">
        <f>IF(入力表・参加種目確認!BT35="","",入力表・参加種目確認!BT35)</f>
        <v/>
      </c>
      <c r="BF23" s="25" t="str">
        <f>IF(ISERROR(VLOOKUP(入力表・参加種目確認!BU35,$BJ$2:$BK$5,2,FALSE)),"",VLOOKUP(入力表・参加種目確認!BU35,$BJ$2:$BK$5,2,FALSE))</f>
        <v/>
      </c>
      <c r="BG23" s="25" t="str">
        <f>IF(入力表・参加種目確認!BV35="","",入力表・参加種目確認!BV35)</f>
        <v/>
      </c>
      <c r="BH23" s="23" t="str">
        <f>IF(入力表・参加種目確認!BW35="","",入力表・参加種目確認!BW35)</f>
        <v/>
      </c>
    </row>
    <row r="24" spans="1:66" ht="6" customHeight="1">
      <c r="A24" s="6">
        <v>23</v>
      </c>
      <c r="B24" s="27" t="str">
        <f>IF(入力表・参加種目確認!H36=0,"",入力表・参加種目確認!H36)</f>
        <v/>
      </c>
      <c r="C24" s="27" t="str">
        <f>IF(入力表・参加種目確認!J36=0,"",入力表・参加種目確認!J36)</f>
        <v/>
      </c>
      <c r="D24" s="27" t="str">
        <f>IF(入力表・参加種目確認!N36=0,"",入力表・参加種目確認!N36)</f>
        <v/>
      </c>
      <c r="E24" s="27" t="str">
        <f>RIGHT(入力表・参加種目確認!AA36,2)</f>
        <v/>
      </c>
      <c r="F24" s="27" t="str">
        <f>IF(入力表・参加種目確認!U36=0,"",ASC(入力表・参加種目確認!U36))</f>
        <v/>
      </c>
      <c r="G24" s="27" t="str">
        <f>IF(B24="","",入力表・参加種目確認!$N$8)</f>
        <v/>
      </c>
      <c r="H24" s="27" t="str">
        <f>IF(B24="","",入力表・参加種目確認!$L$4)</f>
        <v/>
      </c>
      <c r="I24" s="27" t="str">
        <f>IF(B24="","",入力表・参加種目確認!AE36)</f>
        <v/>
      </c>
      <c r="J24" s="27" t="str">
        <f>IF(入力表・参加種目確認!AH36="","",入力表・参加種目確認!$E$4&amp;'貼付（事務局）'!B24&amp;"子"&amp;入力表・参加種目確認!AH36)</f>
        <v/>
      </c>
      <c r="K24" s="27" t="str">
        <f t="shared" si="0"/>
        <v/>
      </c>
      <c r="L24" s="27" t="str">
        <f>IF(入力表・参加種目確認!AV36="","",入力表・参加種目確認!$E$4&amp;'貼付（事務局）'!B24&amp;"子"&amp;入力表・参加種目確認!AV36)</f>
        <v/>
      </c>
      <c r="M24" s="27" t="str">
        <f t="shared" si="1"/>
        <v/>
      </c>
      <c r="N24" s="27" t="str">
        <f>IF(入力表・参加種目確認!BJ36="","",入力表・参加種目確認!$E$4&amp;'貼付（事務局）'!B24&amp;"子"&amp;入力表・参加種目確認!BJ36)</f>
        <v/>
      </c>
      <c r="O24" s="27" t="str">
        <f t="shared" si="2"/>
        <v/>
      </c>
      <c r="P24" s="27" t="str">
        <f>IF(入力表・参加種目確認!BX36="","",VLOOKUP(入力表・参加種目確認!$E$4,$BP$2:$BQ$5,2,FALSE)&amp;入力表・参加種目確認!H36&amp;"子"&amp;"4X100mR")</f>
        <v/>
      </c>
      <c r="Q24" s="27" t="str">
        <f>IF(P24="","",H24&amp;P24&amp;入力表・参加種目確認!BX36)</f>
        <v/>
      </c>
      <c r="R24" s="27" t="str">
        <f t="shared" si="3"/>
        <v/>
      </c>
      <c r="S24" s="27" t="str">
        <f>IF(入力表・参加種目確認!CA36="","",VLOOKUP(入力表・参加種目確認!$E$4,$BP$7:$BQ$10,2,FALSE)&amp;入力表・参加種目確認!H36&amp;"子"&amp;"4X400mR")</f>
        <v/>
      </c>
      <c r="T24" s="27" t="str">
        <f>IF(S24="","",H24&amp;S24&amp;入力表・参加種目確認!CA36)</f>
        <v/>
      </c>
      <c r="U24" s="27" t="str">
        <f t="shared" si="4"/>
        <v/>
      </c>
      <c r="V24" s="28"/>
      <c r="W24" s="28"/>
      <c r="X24" s="28"/>
      <c r="Y24" s="28"/>
      <c r="Z24" s="28"/>
      <c r="AA24" s="28"/>
      <c r="AB24" s="28"/>
      <c r="AC24" s="28"/>
      <c r="AD24" s="28"/>
      <c r="AE24" s="28"/>
      <c r="AF24" s="28"/>
      <c r="AG24" s="28"/>
      <c r="AH24" s="28"/>
      <c r="AI24" s="28"/>
      <c r="AJ24" s="7"/>
      <c r="AK24" s="16" t="str">
        <f>IF(入力表・参加種目確認!AN36="","",入力表・参加種目確認!AN36)</f>
        <v/>
      </c>
      <c r="AL24" s="19" t="str">
        <f>IF(入力表・参加種目確認!AO36="","",入力表・参加種目確認!AO36)</f>
        <v/>
      </c>
      <c r="AM24" s="19" t="str">
        <f>IF(ISERROR(VLOOKUP(IF(AL24="","",入力表・参加種目確認!AP36),$BJ$2:$BK$5,2,FALSE)),"",VLOOKUP(IF(AL24="","",入力表・参加種目確認!AS36),$BJ$2:$BK$5,2,FALSE))</f>
        <v/>
      </c>
      <c r="AN24" s="19" t="str">
        <f>IF(入力表・参加種目確認!AQ36="","",入力表・参加種目確認!AQ36)</f>
        <v/>
      </c>
      <c r="AO24" s="19" t="str">
        <f>IF(入力表・参加種目確認!AR36="","",入力表・参加種目確認!AR36)</f>
        <v/>
      </c>
      <c r="AP24" s="19" t="str">
        <f>IF(ISERROR(VLOOKUP(入力表・参加種目確認!AS36,$BJ$2:$BK$5,2,FALSE)),"",VLOOKUP(入力表・参加種目確認!AS36,$BJ$2:$BK$5,2,FALSE))</f>
        <v/>
      </c>
      <c r="AQ24" s="19" t="str">
        <f>IF(入力表・参加種目確認!AT36="","",入力表・参加種目確認!AT36)</f>
        <v/>
      </c>
      <c r="AR24" s="17" t="str">
        <f>IF(入力表・参加種目確認!AU36="","",入力表・参加種目確認!AU36)</f>
        <v/>
      </c>
      <c r="AS24" s="16" t="str">
        <f>IF(入力表・参加種目確認!BB36="","",入力表・参加種目確認!BB36)</f>
        <v/>
      </c>
      <c r="AT24" s="19" t="str">
        <f>IF(入力表・参加種目確認!BC36="","",入力表・参加種目確認!BC36)</f>
        <v/>
      </c>
      <c r="AU24" s="19" t="str">
        <f>IF(ISERROR(VLOOKUP(IF(AT24="","",入力表・参加種目確認!BD36),$BJ$2:$BK$5,2,FALSE)),"",VLOOKUP(IF(AT24="","",入力表・参加種目確認!BD36),$BJ$2:$BK$5,2,FALSE))</f>
        <v/>
      </c>
      <c r="AV24" s="20" t="str">
        <f>IF(入力表・参加種目確認!BE36="","",入力表・参加種目確認!BE36)</f>
        <v/>
      </c>
      <c r="AW24" s="20" t="str">
        <f>IF(入力表・参加種目確認!BF36="","",入力表・参加種目確認!BF36)</f>
        <v/>
      </c>
      <c r="AX24" s="20" t="str">
        <f>IF(ISERROR(VLOOKUP(入力表・参加種目確認!BG36,$BJ$2:$BK$5,2,FALSE)),"",VLOOKUP(入力表・参加種目確認!BG36,$BJ$2:$BK$5,2,FALSE))</f>
        <v/>
      </c>
      <c r="AY24" s="20" t="str">
        <f>IF(入力表・参加種目確認!BH36="","",入力表・参加種目確認!BH36)</f>
        <v/>
      </c>
      <c r="AZ24" s="18" t="str">
        <f>IF(入力表・参加種目確認!BI36="","",入力表・参加種目確認!BI36)</f>
        <v/>
      </c>
      <c r="BA24" s="21" t="str">
        <f>IF(入力表・参加種目確認!BP36="","",入力表・参加種目確認!BP36)</f>
        <v/>
      </c>
      <c r="BB24" s="25" t="str">
        <f>IF(入力表・参加種目確認!BQ36="","",入力表・参加種目確認!BQ36)</f>
        <v/>
      </c>
      <c r="BC24" s="25" t="str">
        <f>IF(ISERROR(VLOOKUP(IF(BB24="","",入力表・参加種目確認!BR36),$BJ$2:$BK$5,2,FALSE)),"",VLOOKUP(IF(BB24="","",入力表・参加種目確認!BR36),$BJ$2:$BK$5,2,FALSE))</f>
        <v/>
      </c>
      <c r="BD24" s="25" t="str">
        <f>IF(入力表・参加種目確認!BS36="","",入力表・参加種目確認!BS36)</f>
        <v/>
      </c>
      <c r="BE24" s="25" t="str">
        <f>IF(入力表・参加種目確認!BT36="","",入力表・参加種目確認!BT36)</f>
        <v/>
      </c>
      <c r="BF24" s="25" t="str">
        <f>IF(ISERROR(VLOOKUP(入力表・参加種目確認!BU36,$BJ$2:$BK$5,2,FALSE)),"",VLOOKUP(入力表・参加種目確認!BU36,$BJ$2:$BK$5,2,FALSE))</f>
        <v/>
      </c>
      <c r="BG24" s="25" t="str">
        <f>IF(入力表・参加種目確認!BV36="","",入力表・参加種目確認!BV36)</f>
        <v/>
      </c>
      <c r="BH24" s="23" t="str">
        <f>IF(入力表・参加種目確認!BW36="","",入力表・参加種目確認!BW36)</f>
        <v/>
      </c>
    </row>
    <row r="25" spans="1:66" ht="6" customHeight="1">
      <c r="A25" s="6">
        <v>24</v>
      </c>
      <c r="B25" s="27" t="str">
        <f>IF(入力表・参加種目確認!H37=0,"",入力表・参加種目確認!H37)</f>
        <v/>
      </c>
      <c r="C25" s="27" t="str">
        <f>IF(入力表・参加種目確認!J37=0,"",入力表・参加種目確認!J37)</f>
        <v/>
      </c>
      <c r="D25" s="27" t="str">
        <f>IF(入力表・参加種目確認!N37=0,"",入力表・参加種目確認!N37)</f>
        <v/>
      </c>
      <c r="E25" s="27" t="str">
        <f>RIGHT(入力表・参加種目確認!AA37,2)</f>
        <v/>
      </c>
      <c r="F25" s="27" t="str">
        <f>IF(入力表・参加種目確認!U37=0,"",ASC(入力表・参加種目確認!U37))</f>
        <v/>
      </c>
      <c r="G25" s="27" t="str">
        <f>IF(B25="","",入力表・参加種目確認!$N$8)</f>
        <v/>
      </c>
      <c r="H25" s="27" t="str">
        <f>IF(B25="","",入力表・参加種目確認!$L$4)</f>
        <v/>
      </c>
      <c r="I25" s="27" t="str">
        <f>IF(B25="","",入力表・参加種目確認!AE37)</f>
        <v/>
      </c>
      <c r="J25" s="27" t="str">
        <f>IF(入力表・参加種目確認!AH37="","",入力表・参加種目確認!$E$4&amp;'貼付（事務局）'!B25&amp;"子"&amp;入力表・参加種目確認!AH37)</f>
        <v/>
      </c>
      <c r="K25" s="27" t="str">
        <f t="shared" si="0"/>
        <v/>
      </c>
      <c r="L25" s="27" t="str">
        <f>IF(入力表・参加種目確認!AV37="","",入力表・参加種目確認!$E$4&amp;'貼付（事務局）'!B25&amp;"子"&amp;入力表・参加種目確認!AV37)</f>
        <v/>
      </c>
      <c r="M25" s="27" t="str">
        <f t="shared" si="1"/>
        <v/>
      </c>
      <c r="N25" s="27" t="str">
        <f>IF(入力表・参加種目確認!BJ37="","",入力表・参加種目確認!$E$4&amp;'貼付（事務局）'!B25&amp;"子"&amp;入力表・参加種目確認!BJ37)</f>
        <v/>
      </c>
      <c r="O25" s="27" t="str">
        <f t="shared" si="2"/>
        <v/>
      </c>
      <c r="P25" s="27" t="str">
        <f>IF(入力表・参加種目確認!BX37="","",VLOOKUP(入力表・参加種目確認!$E$4,$BP$2:$BQ$5,2,FALSE)&amp;入力表・参加種目確認!H37&amp;"子"&amp;"4X100mR")</f>
        <v/>
      </c>
      <c r="Q25" s="27" t="str">
        <f>IF(P25="","",H25&amp;P25&amp;入力表・参加種目確認!BX37)</f>
        <v/>
      </c>
      <c r="R25" s="27" t="str">
        <f t="shared" si="3"/>
        <v/>
      </c>
      <c r="S25" s="27" t="str">
        <f>IF(入力表・参加種目確認!CA37="","",VLOOKUP(入力表・参加種目確認!$E$4,$BP$7:$BQ$10,2,FALSE)&amp;入力表・参加種目確認!H37&amp;"子"&amp;"4X400mR")</f>
        <v/>
      </c>
      <c r="T25" s="27" t="str">
        <f>IF(S25="","",H25&amp;S25&amp;入力表・参加種目確認!CA37)</f>
        <v/>
      </c>
      <c r="U25" s="27" t="str">
        <f t="shared" si="4"/>
        <v/>
      </c>
      <c r="V25" s="28"/>
      <c r="W25" s="28"/>
      <c r="X25" s="28"/>
      <c r="Y25" s="28"/>
      <c r="Z25" s="28"/>
      <c r="AA25" s="28"/>
      <c r="AB25" s="28"/>
      <c r="AC25" s="28"/>
      <c r="AD25" s="28"/>
      <c r="AE25" s="28"/>
      <c r="AF25" s="28"/>
      <c r="AG25" s="28"/>
      <c r="AH25" s="28"/>
      <c r="AI25" s="28"/>
      <c r="AJ25" s="7"/>
      <c r="AK25" s="16" t="str">
        <f>IF(入力表・参加種目確認!AN37="","",入力表・参加種目確認!AN37)</f>
        <v/>
      </c>
      <c r="AL25" s="19" t="str">
        <f>IF(入力表・参加種目確認!AO37="","",入力表・参加種目確認!AO37)</f>
        <v/>
      </c>
      <c r="AM25" s="19" t="str">
        <f>IF(ISERROR(VLOOKUP(IF(AL25="","",入力表・参加種目確認!AP37),$BJ$2:$BK$5,2,FALSE)),"",VLOOKUP(IF(AL25="","",入力表・参加種目確認!AS37),$BJ$2:$BK$5,2,FALSE))</f>
        <v/>
      </c>
      <c r="AN25" s="19" t="str">
        <f>IF(入力表・参加種目確認!AQ37="","",入力表・参加種目確認!AQ37)</f>
        <v/>
      </c>
      <c r="AO25" s="19" t="str">
        <f>IF(入力表・参加種目確認!AR37="","",入力表・参加種目確認!AR37)</f>
        <v/>
      </c>
      <c r="AP25" s="19" t="str">
        <f>IF(ISERROR(VLOOKUP(入力表・参加種目確認!AS37,$BJ$2:$BK$5,2,FALSE)),"",VLOOKUP(入力表・参加種目確認!AS37,$BJ$2:$BK$5,2,FALSE))</f>
        <v/>
      </c>
      <c r="AQ25" s="19" t="str">
        <f>IF(入力表・参加種目確認!AT37="","",入力表・参加種目確認!AT37)</f>
        <v/>
      </c>
      <c r="AR25" s="17" t="str">
        <f>IF(入力表・参加種目確認!AU37="","",入力表・参加種目確認!AU37)</f>
        <v/>
      </c>
      <c r="AS25" s="16" t="str">
        <f>IF(入力表・参加種目確認!BB37="","",入力表・参加種目確認!BB37)</f>
        <v/>
      </c>
      <c r="AT25" s="19" t="str">
        <f>IF(入力表・参加種目確認!BC37="","",入力表・参加種目確認!BC37)</f>
        <v/>
      </c>
      <c r="AU25" s="19" t="str">
        <f>IF(ISERROR(VLOOKUP(IF(AT25="","",入力表・参加種目確認!BD37),$BJ$2:$BK$5,2,FALSE)),"",VLOOKUP(IF(AT25="","",入力表・参加種目確認!BD37),$BJ$2:$BK$5,2,FALSE))</f>
        <v/>
      </c>
      <c r="AV25" s="20" t="str">
        <f>IF(入力表・参加種目確認!BE37="","",入力表・参加種目確認!BE37)</f>
        <v/>
      </c>
      <c r="AW25" s="20" t="str">
        <f>IF(入力表・参加種目確認!BF37="","",入力表・参加種目確認!BF37)</f>
        <v/>
      </c>
      <c r="AX25" s="20" t="str">
        <f>IF(ISERROR(VLOOKUP(入力表・参加種目確認!BG37,$BJ$2:$BK$5,2,FALSE)),"",VLOOKUP(入力表・参加種目確認!BG37,$BJ$2:$BK$5,2,FALSE))</f>
        <v/>
      </c>
      <c r="AY25" s="20" t="str">
        <f>IF(入力表・参加種目確認!BH37="","",入力表・参加種目確認!BH37)</f>
        <v/>
      </c>
      <c r="AZ25" s="18" t="str">
        <f>IF(入力表・参加種目確認!BI37="","",入力表・参加種目確認!BI37)</f>
        <v/>
      </c>
      <c r="BA25" s="21" t="str">
        <f>IF(入力表・参加種目確認!BP37="","",入力表・参加種目確認!BP37)</f>
        <v/>
      </c>
      <c r="BB25" s="25" t="str">
        <f>IF(入力表・参加種目確認!BQ37="","",入力表・参加種目確認!BQ37)</f>
        <v/>
      </c>
      <c r="BC25" s="25" t="str">
        <f>IF(ISERROR(VLOOKUP(IF(BB25="","",入力表・参加種目確認!BR37),$BJ$2:$BK$5,2,FALSE)),"",VLOOKUP(IF(BB25="","",入力表・参加種目確認!BR37),$BJ$2:$BK$5,2,FALSE))</f>
        <v/>
      </c>
      <c r="BD25" s="25" t="str">
        <f>IF(入力表・参加種目確認!BS37="","",入力表・参加種目確認!BS37)</f>
        <v/>
      </c>
      <c r="BE25" s="25" t="str">
        <f>IF(入力表・参加種目確認!BT37="","",入力表・参加種目確認!BT37)</f>
        <v/>
      </c>
      <c r="BF25" s="25" t="str">
        <f>IF(ISERROR(VLOOKUP(入力表・参加種目確認!BU37,$BJ$2:$BK$5,2,FALSE)),"",VLOOKUP(入力表・参加種目確認!BU37,$BJ$2:$BK$5,2,FALSE))</f>
        <v/>
      </c>
      <c r="BG25" s="25" t="str">
        <f>IF(入力表・参加種目確認!BV37="","",入力表・参加種目確認!BV37)</f>
        <v/>
      </c>
      <c r="BH25" s="23" t="str">
        <f>IF(入力表・参加種目確認!BW37="","",入力表・参加種目確認!BW37)</f>
        <v/>
      </c>
    </row>
    <row r="26" spans="1:66" ht="6" customHeight="1">
      <c r="A26" s="6">
        <v>25</v>
      </c>
      <c r="B26" s="27" t="str">
        <f>IF(入力表・参加種目確認!H38=0,"",入力表・参加種目確認!H38)</f>
        <v/>
      </c>
      <c r="C26" s="27" t="str">
        <f>IF(入力表・参加種目確認!J38=0,"",入力表・参加種目確認!J38)</f>
        <v/>
      </c>
      <c r="D26" s="27" t="str">
        <f>IF(入力表・参加種目確認!N38=0,"",入力表・参加種目確認!N38)</f>
        <v/>
      </c>
      <c r="E26" s="27" t="str">
        <f>RIGHT(入力表・参加種目確認!AA38,2)</f>
        <v/>
      </c>
      <c r="F26" s="27" t="str">
        <f>IF(入力表・参加種目確認!U38=0,"",ASC(入力表・参加種目確認!U38))</f>
        <v/>
      </c>
      <c r="G26" s="27" t="str">
        <f>IF(B26="","",入力表・参加種目確認!$N$8)</f>
        <v/>
      </c>
      <c r="H26" s="27" t="str">
        <f>IF(B26="","",入力表・参加種目確認!$L$4)</f>
        <v/>
      </c>
      <c r="I26" s="27" t="str">
        <f>IF(B26="","",入力表・参加種目確認!AE38)</f>
        <v/>
      </c>
      <c r="J26" s="27" t="str">
        <f>IF(入力表・参加種目確認!AH38="","",入力表・参加種目確認!$E$4&amp;'貼付（事務局）'!B26&amp;"子"&amp;入力表・参加種目確認!AH38)</f>
        <v/>
      </c>
      <c r="K26" s="27" t="str">
        <f t="shared" si="0"/>
        <v/>
      </c>
      <c r="L26" s="27" t="str">
        <f>IF(入力表・参加種目確認!AV38="","",入力表・参加種目確認!$E$4&amp;'貼付（事務局）'!B26&amp;"子"&amp;入力表・参加種目確認!AV38)</f>
        <v/>
      </c>
      <c r="M26" s="27" t="str">
        <f t="shared" si="1"/>
        <v/>
      </c>
      <c r="N26" s="27" t="str">
        <f>IF(入力表・参加種目確認!BJ38="","",入力表・参加種目確認!$E$4&amp;'貼付（事務局）'!B26&amp;"子"&amp;入力表・参加種目確認!BJ38)</f>
        <v/>
      </c>
      <c r="O26" s="27" t="str">
        <f t="shared" si="2"/>
        <v/>
      </c>
      <c r="P26" s="27" t="str">
        <f>IF(入力表・参加種目確認!BX38="","",VLOOKUP(入力表・参加種目確認!$E$4,$BP$2:$BQ$5,2,FALSE)&amp;入力表・参加種目確認!H38&amp;"子"&amp;"4X100mR")</f>
        <v/>
      </c>
      <c r="Q26" s="27" t="str">
        <f>IF(P26="","",H26&amp;P26&amp;入力表・参加種目確認!BX38)</f>
        <v/>
      </c>
      <c r="R26" s="27" t="str">
        <f t="shared" si="3"/>
        <v/>
      </c>
      <c r="S26" s="27" t="str">
        <f>IF(入力表・参加種目確認!CA38="","",VLOOKUP(入力表・参加種目確認!$E$4,$BP$7:$BQ$10,2,FALSE)&amp;入力表・参加種目確認!H38&amp;"子"&amp;"4X400mR")</f>
        <v/>
      </c>
      <c r="T26" s="27" t="str">
        <f>IF(S26="","",H26&amp;S26&amp;入力表・参加種目確認!CA38)</f>
        <v/>
      </c>
      <c r="U26" s="27" t="str">
        <f t="shared" si="4"/>
        <v/>
      </c>
      <c r="V26" s="28"/>
      <c r="W26" s="28"/>
      <c r="X26" s="28"/>
      <c r="Y26" s="28"/>
      <c r="Z26" s="28"/>
      <c r="AA26" s="28"/>
      <c r="AB26" s="28"/>
      <c r="AC26" s="28"/>
      <c r="AD26" s="28"/>
      <c r="AE26" s="28"/>
      <c r="AF26" s="28"/>
      <c r="AG26" s="28"/>
      <c r="AH26" s="28"/>
      <c r="AI26" s="28"/>
      <c r="AJ26" s="7"/>
      <c r="AK26" s="16" t="str">
        <f>IF(入力表・参加種目確認!AN38="","",入力表・参加種目確認!AN38)</f>
        <v/>
      </c>
      <c r="AL26" s="19" t="str">
        <f>IF(入力表・参加種目確認!AO38="","",入力表・参加種目確認!AO38)</f>
        <v/>
      </c>
      <c r="AM26" s="19" t="str">
        <f>IF(ISERROR(VLOOKUP(IF(AL26="","",入力表・参加種目確認!AP38),$BJ$2:$BK$5,2,FALSE)),"",VLOOKUP(IF(AL26="","",入力表・参加種目確認!AS38),$BJ$2:$BK$5,2,FALSE))</f>
        <v/>
      </c>
      <c r="AN26" s="19" t="str">
        <f>IF(入力表・参加種目確認!AQ38="","",入力表・参加種目確認!AQ38)</f>
        <v/>
      </c>
      <c r="AO26" s="19" t="str">
        <f>IF(入力表・参加種目確認!AR38="","",入力表・参加種目確認!AR38)</f>
        <v/>
      </c>
      <c r="AP26" s="19" t="str">
        <f>IF(ISERROR(VLOOKUP(入力表・参加種目確認!AS38,$BJ$2:$BK$5,2,FALSE)),"",VLOOKUP(入力表・参加種目確認!AS38,$BJ$2:$BK$5,2,FALSE))</f>
        <v/>
      </c>
      <c r="AQ26" s="19" t="str">
        <f>IF(入力表・参加種目確認!AT38="","",入力表・参加種目確認!AT38)</f>
        <v/>
      </c>
      <c r="AR26" s="17" t="str">
        <f>IF(入力表・参加種目確認!AU38="","",入力表・参加種目確認!AU38)</f>
        <v/>
      </c>
      <c r="AS26" s="16" t="str">
        <f>IF(入力表・参加種目確認!BB38="","",入力表・参加種目確認!BB38)</f>
        <v/>
      </c>
      <c r="AT26" s="19" t="str">
        <f>IF(入力表・参加種目確認!BC38="","",入力表・参加種目確認!BC38)</f>
        <v/>
      </c>
      <c r="AU26" s="19" t="str">
        <f>IF(ISERROR(VLOOKUP(IF(AT26="","",入力表・参加種目確認!BD38),$BJ$2:$BK$5,2,FALSE)),"",VLOOKUP(IF(AT26="","",入力表・参加種目確認!BD38),$BJ$2:$BK$5,2,FALSE))</f>
        <v/>
      </c>
      <c r="AV26" s="20" t="str">
        <f>IF(入力表・参加種目確認!BE38="","",入力表・参加種目確認!BE38)</f>
        <v/>
      </c>
      <c r="AW26" s="20" t="str">
        <f>IF(入力表・参加種目確認!BF38="","",入力表・参加種目確認!BF38)</f>
        <v/>
      </c>
      <c r="AX26" s="20" t="str">
        <f>IF(ISERROR(VLOOKUP(入力表・参加種目確認!BG38,$BJ$2:$BK$5,2,FALSE)),"",VLOOKUP(入力表・参加種目確認!BG38,$BJ$2:$BK$5,2,FALSE))</f>
        <v/>
      </c>
      <c r="AY26" s="20" t="str">
        <f>IF(入力表・参加種目確認!BH38="","",入力表・参加種目確認!BH38)</f>
        <v/>
      </c>
      <c r="AZ26" s="18" t="str">
        <f>IF(入力表・参加種目確認!BI38="","",入力表・参加種目確認!BI38)</f>
        <v/>
      </c>
      <c r="BA26" s="21" t="str">
        <f>IF(入力表・参加種目確認!BP38="","",入力表・参加種目確認!BP38)</f>
        <v/>
      </c>
      <c r="BB26" s="25" t="str">
        <f>IF(入力表・参加種目確認!BQ38="","",入力表・参加種目確認!BQ38)</f>
        <v/>
      </c>
      <c r="BC26" s="25" t="str">
        <f>IF(ISERROR(VLOOKUP(IF(BB26="","",入力表・参加種目確認!BR38),$BJ$2:$BK$5,2,FALSE)),"",VLOOKUP(IF(BB26="","",入力表・参加種目確認!BR38),$BJ$2:$BK$5,2,FALSE))</f>
        <v/>
      </c>
      <c r="BD26" s="25" t="str">
        <f>IF(入力表・参加種目確認!BS38="","",入力表・参加種目確認!BS38)</f>
        <v/>
      </c>
      <c r="BE26" s="25" t="str">
        <f>IF(入力表・参加種目確認!BT38="","",入力表・参加種目確認!BT38)</f>
        <v/>
      </c>
      <c r="BF26" s="25" t="str">
        <f>IF(ISERROR(VLOOKUP(入力表・参加種目確認!BU38,$BJ$2:$BK$5,2,FALSE)),"",VLOOKUP(入力表・参加種目確認!BU38,$BJ$2:$BK$5,2,FALSE))</f>
        <v/>
      </c>
      <c r="BG26" s="25" t="str">
        <f>IF(入力表・参加種目確認!BV38="","",入力表・参加種目確認!BV38)</f>
        <v/>
      </c>
      <c r="BH26" s="23" t="str">
        <f>IF(入力表・参加種目確認!BW38="","",入力表・参加種目確認!BW38)</f>
        <v/>
      </c>
    </row>
    <row r="27" spans="1:66" ht="6" customHeight="1">
      <c r="A27" s="6">
        <v>26</v>
      </c>
      <c r="B27" s="27" t="str">
        <f>IF(入力表・参加種目確認!H39=0,"",入力表・参加種目確認!H39)</f>
        <v/>
      </c>
      <c r="C27" s="27" t="str">
        <f>IF(入力表・参加種目確認!J39=0,"",入力表・参加種目確認!J39)</f>
        <v/>
      </c>
      <c r="D27" s="27" t="str">
        <f>IF(入力表・参加種目確認!N39=0,"",入力表・参加種目確認!N39)</f>
        <v/>
      </c>
      <c r="E27" s="27" t="str">
        <f>RIGHT(入力表・参加種目確認!AA39,2)</f>
        <v/>
      </c>
      <c r="F27" s="27" t="str">
        <f>IF(入力表・参加種目確認!U39=0,"",ASC(入力表・参加種目確認!U39))</f>
        <v/>
      </c>
      <c r="G27" s="27" t="str">
        <f>IF(B27="","",入力表・参加種目確認!$N$8)</f>
        <v/>
      </c>
      <c r="H27" s="27" t="str">
        <f>IF(B27="","",入力表・参加種目確認!$L$4)</f>
        <v/>
      </c>
      <c r="I27" s="27" t="str">
        <f>IF(B27="","",入力表・参加種目確認!AE39)</f>
        <v/>
      </c>
      <c r="J27" s="27" t="str">
        <f>IF(入力表・参加種目確認!AH39="","",入力表・参加種目確認!$E$4&amp;'貼付（事務局）'!B27&amp;"子"&amp;入力表・参加種目確認!AH39)</f>
        <v/>
      </c>
      <c r="K27" s="27" t="str">
        <f t="shared" si="0"/>
        <v/>
      </c>
      <c r="L27" s="27" t="str">
        <f>IF(入力表・参加種目確認!AV39="","",入力表・参加種目確認!$E$4&amp;'貼付（事務局）'!B27&amp;"子"&amp;入力表・参加種目確認!AV39)</f>
        <v/>
      </c>
      <c r="M27" s="27" t="str">
        <f t="shared" si="1"/>
        <v/>
      </c>
      <c r="N27" s="27" t="str">
        <f>IF(入力表・参加種目確認!BJ39="","",入力表・参加種目確認!$E$4&amp;'貼付（事務局）'!B27&amp;"子"&amp;入力表・参加種目確認!BJ39)</f>
        <v/>
      </c>
      <c r="O27" s="27" t="str">
        <f t="shared" si="2"/>
        <v/>
      </c>
      <c r="P27" s="27" t="str">
        <f>IF(入力表・参加種目確認!BX39="","",VLOOKUP(入力表・参加種目確認!$E$4,$BP$2:$BQ$5,2,FALSE)&amp;入力表・参加種目確認!H39&amp;"子"&amp;"4X100mR")</f>
        <v/>
      </c>
      <c r="Q27" s="27" t="str">
        <f>IF(P27="","",H27&amp;P27&amp;入力表・参加種目確認!BX39)</f>
        <v/>
      </c>
      <c r="R27" s="27" t="str">
        <f t="shared" si="3"/>
        <v/>
      </c>
      <c r="S27" s="27" t="str">
        <f>IF(入力表・参加種目確認!CA39="","",VLOOKUP(入力表・参加種目確認!$E$4,$BP$7:$BQ$10,2,FALSE)&amp;入力表・参加種目確認!H39&amp;"子"&amp;"4X400mR")</f>
        <v/>
      </c>
      <c r="T27" s="27" t="str">
        <f>IF(S27="","",H27&amp;S27&amp;入力表・参加種目確認!CA39)</f>
        <v/>
      </c>
      <c r="U27" s="27" t="str">
        <f t="shared" si="4"/>
        <v/>
      </c>
      <c r="V27" s="28"/>
      <c r="W27" s="28"/>
      <c r="X27" s="28"/>
      <c r="Y27" s="28"/>
      <c r="Z27" s="28"/>
      <c r="AA27" s="28"/>
      <c r="AB27" s="28"/>
      <c r="AC27" s="28"/>
      <c r="AD27" s="28"/>
      <c r="AE27" s="28"/>
      <c r="AF27" s="28"/>
      <c r="AG27" s="28"/>
      <c r="AH27" s="28"/>
      <c r="AI27" s="28"/>
      <c r="AJ27" s="7"/>
      <c r="AK27" s="16" t="str">
        <f>IF(入力表・参加種目確認!AN39="","",入力表・参加種目確認!AN39)</f>
        <v/>
      </c>
      <c r="AL27" s="19" t="str">
        <f>IF(入力表・参加種目確認!AO39="","",入力表・参加種目確認!AO39)</f>
        <v/>
      </c>
      <c r="AM27" s="19" t="str">
        <f>IF(ISERROR(VLOOKUP(IF(AL27="","",入力表・参加種目確認!AP39),$BJ$2:$BK$5,2,FALSE)),"",VLOOKUP(IF(AL27="","",入力表・参加種目確認!AS39),$BJ$2:$BK$5,2,FALSE))</f>
        <v/>
      </c>
      <c r="AN27" s="19" t="str">
        <f>IF(入力表・参加種目確認!AQ39="","",入力表・参加種目確認!AQ39)</f>
        <v/>
      </c>
      <c r="AO27" s="19" t="str">
        <f>IF(入力表・参加種目確認!AR39="","",入力表・参加種目確認!AR39)</f>
        <v/>
      </c>
      <c r="AP27" s="19" t="str">
        <f>IF(ISERROR(VLOOKUP(入力表・参加種目確認!AS39,$BJ$2:$BK$5,2,FALSE)),"",VLOOKUP(入力表・参加種目確認!AS39,$BJ$2:$BK$5,2,FALSE))</f>
        <v/>
      </c>
      <c r="AQ27" s="19" t="str">
        <f>IF(入力表・参加種目確認!AT39="","",入力表・参加種目確認!AT39)</f>
        <v/>
      </c>
      <c r="AR27" s="17" t="str">
        <f>IF(入力表・参加種目確認!AU39="","",入力表・参加種目確認!AU39)</f>
        <v/>
      </c>
      <c r="AS27" s="16" t="str">
        <f>IF(入力表・参加種目確認!BB39="","",入力表・参加種目確認!BB39)</f>
        <v/>
      </c>
      <c r="AT27" s="19" t="str">
        <f>IF(入力表・参加種目確認!BC39="","",入力表・参加種目確認!BC39)</f>
        <v/>
      </c>
      <c r="AU27" s="19" t="str">
        <f>IF(ISERROR(VLOOKUP(IF(AT27="","",入力表・参加種目確認!BD39),$BJ$2:$BK$5,2,FALSE)),"",VLOOKUP(IF(AT27="","",入力表・参加種目確認!BD39),$BJ$2:$BK$5,2,FALSE))</f>
        <v/>
      </c>
      <c r="AV27" s="20" t="str">
        <f>IF(入力表・参加種目確認!BE39="","",入力表・参加種目確認!BE39)</f>
        <v/>
      </c>
      <c r="AW27" s="20" t="str">
        <f>IF(入力表・参加種目確認!BF39="","",入力表・参加種目確認!BF39)</f>
        <v/>
      </c>
      <c r="AX27" s="20" t="str">
        <f>IF(ISERROR(VLOOKUP(入力表・参加種目確認!BG39,$BJ$2:$BK$5,2,FALSE)),"",VLOOKUP(入力表・参加種目確認!BG39,$BJ$2:$BK$5,2,FALSE))</f>
        <v/>
      </c>
      <c r="AY27" s="20" t="str">
        <f>IF(入力表・参加種目確認!BH39="","",入力表・参加種目確認!BH39)</f>
        <v/>
      </c>
      <c r="AZ27" s="18" t="str">
        <f>IF(入力表・参加種目確認!BI39="","",入力表・参加種目確認!BI39)</f>
        <v/>
      </c>
      <c r="BA27" s="21" t="str">
        <f>IF(入力表・参加種目確認!BP39="","",入力表・参加種目確認!BP39)</f>
        <v/>
      </c>
      <c r="BB27" s="25" t="str">
        <f>IF(入力表・参加種目確認!BQ39="","",入力表・参加種目確認!BQ39)</f>
        <v/>
      </c>
      <c r="BC27" s="25" t="str">
        <f>IF(ISERROR(VLOOKUP(IF(BB27="","",入力表・参加種目確認!BR39),$BJ$2:$BK$5,2,FALSE)),"",VLOOKUP(IF(BB27="","",入力表・参加種目確認!BR39),$BJ$2:$BK$5,2,FALSE))</f>
        <v/>
      </c>
      <c r="BD27" s="25" t="str">
        <f>IF(入力表・参加種目確認!BS39="","",入力表・参加種目確認!BS39)</f>
        <v/>
      </c>
      <c r="BE27" s="25" t="str">
        <f>IF(入力表・参加種目確認!BT39="","",入力表・参加種目確認!BT39)</f>
        <v/>
      </c>
      <c r="BF27" s="25" t="str">
        <f>IF(ISERROR(VLOOKUP(入力表・参加種目確認!BU39,$BJ$2:$BK$5,2,FALSE)),"",VLOOKUP(入力表・参加種目確認!BU39,$BJ$2:$BK$5,2,FALSE))</f>
        <v/>
      </c>
      <c r="BG27" s="25" t="str">
        <f>IF(入力表・参加種目確認!BV39="","",入力表・参加種目確認!BV39)</f>
        <v/>
      </c>
      <c r="BH27" s="23" t="str">
        <f>IF(入力表・参加種目確認!BW39="","",入力表・参加種目確認!BW39)</f>
        <v/>
      </c>
    </row>
    <row r="28" spans="1:66" ht="6" customHeight="1">
      <c r="A28" s="6">
        <v>27</v>
      </c>
      <c r="B28" s="27" t="str">
        <f>IF(入力表・参加種目確認!H40=0,"",入力表・参加種目確認!H40)</f>
        <v/>
      </c>
      <c r="C28" s="27" t="str">
        <f>IF(入力表・参加種目確認!J40=0,"",入力表・参加種目確認!J40)</f>
        <v/>
      </c>
      <c r="D28" s="27" t="str">
        <f>IF(入力表・参加種目確認!N40=0,"",入力表・参加種目確認!N40)</f>
        <v/>
      </c>
      <c r="E28" s="27" t="str">
        <f>RIGHT(入力表・参加種目確認!AA40,2)</f>
        <v/>
      </c>
      <c r="F28" s="27" t="str">
        <f>IF(入力表・参加種目確認!U40=0,"",ASC(入力表・参加種目確認!U40))</f>
        <v/>
      </c>
      <c r="G28" s="27" t="str">
        <f>IF(B28="","",入力表・参加種目確認!$N$8)</f>
        <v/>
      </c>
      <c r="H28" s="27" t="str">
        <f>IF(B28="","",入力表・参加種目確認!$L$4)</f>
        <v/>
      </c>
      <c r="I28" s="27" t="str">
        <f>IF(B28="","",入力表・参加種目確認!AE40)</f>
        <v/>
      </c>
      <c r="J28" s="27" t="str">
        <f>IF(入力表・参加種目確認!AH40="","",入力表・参加種目確認!$E$4&amp;'貼付（事務局）'!B28&amp;"子"&amp;入力表・参加種目確認!AH40)</f>
        <v/>
      </c>
      <c r="K28" s="27" t="str">
        <f t="shared" si="0"/>
        <v/>
      </c>
      <c r="L28" s="27" t="str">
        <f>IF(入力表・参加種目確認!AV40="","",入力表・参加種目確認!$E$4&amp;'貼付（事務局）'!B28&amp;"子"&amp;入力表・参加種目確認!AV40)</f>
        <v/>
      </c>
      <c r="M28" s="27" t="str">
        <f t="shared" si="1"/>
        <v/>
      </c>
      <c r="N28" s="27" t="str">
        <f>IF(入力表・参加種目確認!BJ40="","",入力表・参加種目確認!$E$4&amp;'貼付（事務局）'!B28&amp;"子"&amp;入力表・参加種目確認!BJ40)</f>
        <v/>
      </c>
      <c r="O28" s="27" t="str">
        <f t="shared" si="2"/>
        <v/>
      </c>
      <c r="P28" s="27" t="str">
        <f>IF(入力表・参加種目確認!BX40="","",VLOOKUP(入力表・参加種目確認!$E$4,$BP$2:$BQ$5,2,FALSE)&amp;入力表・参加種目確認!H40&amp;"子"&amp;"4X100mR")</f>
        <v/>
      </c>
      <c r="Q28" s="27" t="str">
        <f>IF(P28="","",H28&amp;P28&amp;入力表・参加種目確認!BX40)</f>
        <v/>
      </c>
      <c r="R28" s="27" t="str">
        <f t="shared" si="3"/>
        <v/>
      </c>
      <c r="S28" s="27" t="str">
        <f>IF(入力表・参加種目確認!CA40="","",VLOOKUP(入力表・参加種目確認!$E$4,$BP$7:$BQ$10,2,FALSE)&amp;入力表・参加種目確認!H40&amp;"子"&amp;"4X400mR")</f>
        <v/>
      </c>
      <c r="T28" s="27" t="str">
        <f>IF(S28="","",H28&amp;S28&amp;入力表・参加種目確認!CA40)</f>
        <v/>
      </c>
      <c r="U28" s="27" t="str">
        <f t="shared" si="4"/>
        <v/>
      </c>
      <c r="V28" s="28"/>
      <c r="W28" s="28"/>
      <c r="X28" s="28"/>
      <c r="Y28" s="28"/>
      <c r="Z28" s="28"/>
      <c r="AA28" s="28"/>
      <c r="AB28" s="28"/>
      <c r="AC28" s="28"/>
      <c r="AD28" s="28"/>
      <c r="AE28" s="28"/>
      <c r="AF28" s="28"/>
      <c r="AG28" s="28"/>
      <c r="AH28" s="28"/>
      <c r="AI28" s="28"/>
      <c r="AJ28" s="7"/>
      <c r="AK28" s="16" t="str">
        <f>IF(入力表・参加種目確認!AN40="","",入力表・参加種目確認!AN40)</f>
        <v/>
      </c>
      <c r="AL28" s="19" t="str">
        <f>IF(入力表・参加種目確認!AO40="","",入力表・参加種目確認!AO40)</f>
        <v/>
      </c>
      <c r="AM28" s="19" t="str">
        <f>IF(ISERROR(VLOOKUP(IF(AL28="","",入力表・参加種目確認!AP40),$BJ$2:$BK$5,2,FALSE)),"",VLOOKUP(IF(AL28="","",入力表・参加種目確認!AS40),$BJ$2:$BK$5,2,FALSE))</f>
        <v/>
      </c>
      <c r="AN28" s="19" t="str">
        <f>IF(入力表・参加種目確認!AQ40="","",入力表・参加種目確認!AQ40)</f>
        <v/>
      </c>
      <c r="AO28" s="19" t="str">
        <f>IF(入力表・参加種目確認!AR40="","",入力表・参加種目確認!AR40)</f>
        <v/>
      </c>
      <c r="AP28" s="19" t="str">
        <f>IF(ISERROR(VLOOKUP(入力表・参加種目確認!AS40,$BJ$2:$BK$5,2,FALSE)),"",VLOOKUP(入力表・参加種目確認!AS40,$BJ$2:$BK$5,2,FALSE))</f>
        <v/>
      </c>
      <c r="AQ28" s="19" t="str">
        <f>IF(入力表・参加種目確認!AT40="","",入力表・参加種目確認!AT40)</f>
        <v/>
      </c>
      <c r="AR28" s="17" t="str">
        <f>IF(入力表・参加種目確認!AU40="","",入力表・参加種目確認!AU40)</f>
        <v/>
      </c>
      <c r="AS28" s="16" t="str">
        <f>IF(入力表・参加種目確認!BB40="","",入力表・参加種目確認!BB40)</f>
        <v/>
      </c>
      <c r="AT28" s="19" t="str">
        <f>IF(入力表・参加種目確認!BC40="","",入力表・参加種目確認!BC40)</f>
        <v/>
      </c>
      <c r="AU28" s="19" t="str">
        <f>IF(ISERROR(VLOOKUP(IF(AT28="","",入力表・参加種目確認!BD40),$BJ$2:$BK$5,2,FALSE)),"",VLOOKUP(IF(AT28="","",入力表・参加種目確認!BD40),$BJ$2:$BK$5,2,FALSE))</f>
        <v/>
      </c>
      <c r="AV28" s="20" t="str">
        <f>IF(入力表・参加種目確認!BE40="","",入力表・参加種目確認!BE40)</f>
        <v/>
      </c>
      <c r="AW28" s="20" t="str">
        <f>IF(入力表・参加種目確認!BF40="","",入力表・参加種目確認!BF40)</f>
        <v/>
      </c>
      <c r="AX28" s="20" t="str">
        <f>IF(ISERROR(VLOOKUP(入力表・参加種目確認!BG40,$BJ$2:$BK$5,2,FALSE)),"",VLOOKUP(入力表・参加種目確認!BG40,$BJ$2:$BK$5,2,FALSE))</f>
        <v/>
      </c>
      <c r="AY28" s="20" t="str">
        <f>IF(入力表・参加種目確認!BH40="","",入力表・参加種目確認!BH40)</f>
        <v/>
      </c>
      <c r="AZ28" s="18" t="str">
        <f>IF(入力表・参加種目確認!BI40="","",入力表・参加種目確認!BI40)</f>
        <v/>
      </c>
      <c r="BA28" s="21" t="str">
        <f>IF(入力表・参加種目確認!BP40="","",入力表・参加種目確認!BP40)</f>
        <v/>
      </c>
      <c r="BB28" s="25" t="str">
        <f>IF(入力表・参加種目確認!BQ40="","",入力表・参加種目確認!BQ40)</f>
        <v/>
      </c>
      <c r="BC28" s="25" t="str">
        <f>IF(ISERROR(VLOOKUP(IF(BB28="","",入力表・参加種目確認!BR40),$BJ$2:$BK$5,2,FALSE)),"",VLOOKUP(IF(BB28="","",入力表・参加種目確認!BR40),$BJ$2:$BK$5,2,FALSE))</f>
        <v/>
      </c>
      <c r="BD28" s="25" t="str">
        <f>IF(入力表・参加種目確認!BS40="","",入力表・参加種目確認!BS40)</f>
        <v/>
      </c>
      <c r="BE28" s="25" t="str">
        <f>IF(入力表・参加種目確認!BT40="","",入力表・参加種目確認!BT40)</f>
        <v/>
      </c>
      <c r="BF28" s="25" t="str">
        <f>IF(ISERROR(VLOOKUP(入力表・参加種目確認!BU40,$BJ$2:$BK$5,2,FALSE)),"",VLOOKUP(入力表・参加種目確認!BU40,$BJ$2:$BK$5,2,FALSE))</f>
        <v/>
      </c>
      <c r="BG28" s="25" t="str">
        <f>IF(入力表・参加種目確認!BV40="","",入力表・参加種目確認!BV40)</f>
        <v/>
      </c>
      <c r="BH28" s="23" t="str">
        <f>IF(入力表・参加種目確認!BW40="","",入力表・参加種目確認!BW40)</f>
        <v/>
      </c>
    </row>
    <row r="29" spans="1:66" ht="6" customHeight="1">
      <c r="A29" s="6">
        <v>28</v>
      </c>
      <c r="B29" s="27" t="str">
        <f>IF(入力表・参加種目確認!H41=0,"",入力表・参加種目確認!H41)</f>
        <v/>
      </c>
      <c r="C29" s="27" t="str">
        <f>IF(入力表・参加種目確認!J41=0,"",入力表・参加種目確認!J41)</f>
        <v/>
      </c>
      <c r="D29" s="27" t="str">
        <f>IF(入力表・参加種目確認!N41=0,"",入力表・参加種目確認!N41)</f>
        <v/>
      </c>
      <c r="E29" s="27" t="str">
        <f>RIGHT(入力表・参加種目確認!AA41,2)</f>
        <v/>
      </c>
      <c r="F29" s="27" t="str">
        <f>IF(入力表・参加種目確認!U41=0,"",ASC(入力表・参加種目確認!U41))</f>
        <v/>
      </c>
      <c r="G29" s="27" t="str">
        <f>IF(B29="","",入力表・参加種目確認!$N$8)</f>
        <v/>
      </c>
      <c r="H29" s="27" t="str">
        <f>IF(B29="","",入力表・参加種目確認!$L$4)</f>
        <v/>
      </c>
      <c r="I29" s="27" t="str">
        <f>IF(B29="","",入力表・参加種目確認!AE41)</f>
        <v/>
      </c>
      <c r="J29" s="27" t="str">
        <f>IF(入力表・参加種目確認!AH41="","",入力表・参加種目確認!$E$4&amp;'貼付（事務局）'!B29&amp;"子"&amp;入力表・参加種目確認!AH41)</f>
        <v/>
      </c>
      <c r="K29" s="27" t="str">
        <f t="shared" si="0"/>
        <v/>
      </c>
      <c r="L29" s="27" t="str">
        <f>IF(入力表・参加種目確認!AV41="","",入力表・参加種目確認!$E$4&amp;'貼付（事務局）'!B29&amp;"子"&amp;入力表・参加種目確認!AV41)</f>
        <v/>
      </c>
      <c r="M29" s="27" t="str">
        <f t="shared" si="1"/>
        <v/>
      </c>
      <c r="N29" s="27" t="str">
        <f>IF(入力表・参加種目確認!BJ41="","",入力表・参加種目確認!$E$4&amp;'貼付（事務局）'!B29&amp;"子"&amp;入力表・参加種目確認!BJ41)</f>
        <v/>
      </c>
      <c r="O29" s="27" t="str">
        <f t="shared" si="2"/>
        <v/>
      </c>
      <c r="P29" s="27" t="str">
        <f>IF(入力表・参加種目確認!BX41="","",VLOOKUP(入力表・参加種目確認!$E$4,$BP$2:$BQ$5,2,FALSE)&amp;入力表・参加種目確認!H41&amp;"子"&amp;"4X100mR")</f>
        <v/>
      </c>
      <c r="Q29" s="27" t="str">
        <f>IF(P29="","",H29&amp;P29&amp;入力表・参加種目確認!BX41)</f>
        <v/>
      </c>
      <c r="R29" s="27" t="str">
        <f t="shared" si="3"/>
        <v/>
      </c>
      <c r="S29" s="27" t="str">
        <f>IF(入力表・参加種目確認!CA41="","",VLOOKUP(入力表・参加種目確認!$E$4,$BP$7:$BQ$10,2,FALSE)&amp;入力表・参加種目確認!H41&amp;"子"&amp;"4X400mR")</f>
        <v/>
      </c>
      <c r="T29" s="27" t="str">
        <f>IF(S29="","",H29&amp;S29&amp;入力表・参加種目確認!CA41)</f>
        <v/>
      </c>
      <c r="U29" s="27" t="str">
        <f t="shared" si="4"/>
        <v/>
      </c>
      <c r="V29" s="28"/>
      <c r="W29" s="28"/>
      <c r="X29" s="28"/>
      <c r="Y29" s="28"/>
      <c r="Z29" s="28"/>
      <c r="AA29" s="28"/>
      <c r="AB29" s="28"/>
      <c r="AC29" s="28"/>
      <c r="AD29" s="28"/>
      <c r="AE29" s="28"/>
      <c r="AF29" s="28"/>
      <c r="AG29" s="28"/>
      <c r="AH29" s="28"/>
      <c r="AI29" s="28"/>
      <c r="AJ29" s="7"/>
      <c r="AK29" s="16" t="str">
        <f>IF(入力表・参加種目確認!AN41="","",入力表・参加種目確認!AN41)</f>
        <v/>
      </c>
      <c r="AL29" s="19" t="str">
        <f>IF(入力表・参加種目確認!AO41="","",入力表・参加種目確認!AO41)</f>
        <v/>
      </c>
      <c r="AM29" s="19" t="str">
        <f>IF(ISERROR(VLOOKUP(IF(AL29="","",入力表・参加種目確認!AP41),$BJ$2:$BK$5,2,FALSE)),"",VLOOKUP(IF(AL29="","",入力表・参加種目確認!AS41),$BJ$2:$BK$5,2,FALSE))</f>
        <v/>
      </c>
      <c r="AN29" s="19" t="str">
        <f>IF(入力表・参加種目確認!AQ41="","",入力表・参加種目確認!AQ41)</f>
        <v/>
      </c>
      <c r="AO29" s="19" t="str">
        <f>IF(入力表・参加種目確認!AR41="","",入力表・参加種目確認!AR41)</f>
        <v/>
      </c>
      <c r="AP29" s="19" t="str">
        <f>IF(ISERROR(VLOOKUP(入力表・参加種目確認!AS41,$BJ$2:$BK$5,2,FALSE)),"",VLOOKUP(入力表・参加種目確認!AS41,$BJ$2:$BK$5,2,FALSE))</f>
        <v/>
      </c>
      <c r="AQ29" s="19" t="str">
        <f>IF(入力表・参加種目確認!AT41="","",入力表・参加種目確認!AT41)</f>
        <v/>
      </c>
      <c r="AR29" s="17" t="str">
        <f>IF(入力表・参加種目確認!AU41="","",入力表・参加種目確認!AU41)</f>
        <v/>
      </c>
      <c r="AS29" s="16" t="str">
        <f>IF(入力表・参加種目確認!BB41="","",入力表・参加種目確認!BB41)</f>
        <v/>
      </c>
      <c r="AT29" s="19" t="str">
        <f>IF(入力表・参加種目確認!BC41="","",入力表・参加種目確認!BC41)</f>
        <v/>
      </c>
      <c r="AU29" s="19" t="str">
        <f>IF(ISERROR(VLOOKUP(IF(AT29="","",入力表・参加種目確認!BD41),$BJ$2:$BK$5,2,FALSE)),"",VLOOKUP(IF(AT29="","",入力表・参加種目確認!BD41),$BJ$2:$BK$5,2,FALSE))</f>
        <v/>
      </c>
      <c r="AV29" s="20" t="str">
        <f>IF(入力表・参加種目確認!BE41="","",入力表・参加種目確認!BE41)</f>
        <v/>
      </c>
      <c r="AW29" s="20" t="str">
        <f>IF(入力表・参加種目確認!BF41="","",入力表・参加種目確認!BF41)</f>
        <v/>
      </c>
      <c r="AX29" s="20" t="str">
        <f>IF(ISERROR(VLOOKUP(入力表・参加種目確認!BG41,$BJ$2:$BK$5,2,FALSE)),"",VLOOKUP(入力表・参加種目確認!BG41,$BJ$2:$BK$5,2,FALSE))</f>
        <v/>
      </c>
      <c r="AY29" s="20" t="str">
        <f>IF(入力表・参加種目確認!BH41="","",入力表・参加種目確認!BH41)</f>
        <v/>
      </c>
      <c r="AZ29" s="18" t="str">
        <f>IF(入力表・参加種目確認!BI41="","",入力表・参加種目確認!BI41)</f>
        <v/>
      </c>
      <c r="BA29" s="21" t="str">
        <f>IF(入力表・参加種目確認!BP41="","",入力表・参加種目確認!BP41)</f>
        <v/>
      </c>
      <c r="BB29" s="25" t="str">
        <f>IF(入力表・参加種目確認!BQ41="","",入力表・参加種目確認!BQ41)</f>
        <v/>
      </c>
      <c r="BC29" s="25" t="str">
        <f>IF(ISERROR(VLOOKUP(IF(BB29="","",入力表・参加種目確認!BR41),$BJ$2:$BK$5,2,FALSE)),"",VLOOKUP(IF(BB29="","",入力表・参加種目確認!BR41),$BJ$2:$BK$5,2,FALSE))</f>
        <v/>
      </c>
      <c r="BD29" s="25" t="str">
        <f>IF(入力表・参加種目確認!BS41="","",入力表・参加種目確認!BS41)</f>
        <v/>
      </c>
      <c r="BE29" s="25" t="str">
        <f>IF(入力表・参加種目確認!BT41="","",入力表・参加種目確認!BT41)</f>
        <v/>
      </c>
      <c r="BF29" s="25" t="str">
        <f>IF(ISERROR(VLOOKUP(入力表・参加種目確認!BU41,$BJ$2:$BK$5,2,FALSE)),"",VLOOKUP(入力表・参加種目確認!BU41,$BJ$2:$BK$5,2,FALSE))</f>
        <v/>
      </c>
      <c r="BG29" s="25" t="str">
        <f>IF(入力表・参加種目確認!BV41="","",入力表・参加種目確認!BV41)</f>
        <v/>
      </c>
      <c r="BH29" s="23" t="str">
        <f>IF(入力表・参加種目確認!BW41="","",入力表・参加種目確認!BW41)</f>
        <v/>
      </c>
    </row>
    <row r="30" spans="1:66" ht="6" customHeight="1">
      <c r="A30" s="6">
        <v>29</v>
      </c>
      <c r="B30" s="27" t="str">
        <f>IF(入力表・参加種目確認!H42=0,"",入力表・参加種目確認!H42)</f>
        <v/>
      </c>
      <c r="C30" s="27" t="str">
        <f>IF(入力表・参加種目確認!J42=0,"",入力表・参加種目確認!J42)</f>
        <v/>
      </c>
      <c r="D30" s="27" t="str">
        <f>IF(入力表・参加種目確認!N42=0,"",入力表・参加種目確認!N42)</f>
        <v/>
      </c>
      <c r="E30" s="27" t="str">
        <f>RIGHT(入力表・参加種目確認!AA42,2)</f>
        <v/>
      </c>
      <c r="F30" s="27" t="str">
        <f>IF(入力表・参加種目確認!U42=0,"",ASC(入力表・参加種目確認!U42))</f>
        <v/>
      </c>
      <c r="G30" s="27" t="str">
        <f>IF(B30="","",入力表・参加種目確認!$N$8)</f>
        <v/>
      </c>
      <c r="H30" s="27" t="str">
        <f>IF(B30="","",入力表・参加種目確認!$L$4)</f>
        <v/>
      </c>
      <c r="I30" s="27" t="str">
        <f>IF(B30="","",入力表・参加種目確認!AE42)</f>
        <v/>
      </c>
      <c r="J30" s="27" t="str">
        <f>IF(入力表・参加種目確認!AH42="","",入力表・参加種目確認!$E$4&amp;'貼付（事務局）'!B30&amp;"子"&amp;入力表・参加種目確認!AH42)</f>
        <v/>
      </c>
      <c r="K30" s="27" t="str">
        <f t="shared" si="0"/>
        <v/>
      </c>
      <c r="L30" s="27" t="str">
        <f>IF(入力表・参加種目確認!AV42="","",入力表・参加種目確認!$E$4&amp;'貼付（事務局）'!B30&amp;"子"&amp;入力表・参加種目確認!AV42)</f>
        <v/>
      </c>
      <c r="M30" s="27" t="str">
        <f t="shared" si="1"/>
        <v/>
      </c>
      <c r="N30" s="27" t="str">
        <f>IF(入力表・参加種目確認!BJ42="","",入力表・参加種目確認!$E$4&amp;'貼付（事務局）'!B30&amp;"子"&amp;入力表・参加種目確認!BJ42)</f>
        <v/>
      </c>
      <c r="O30" s="27" t="str">
        <f t="shared" si="2"/>
        <v/>
      </c>
      <c r="P30" s="27" t="str">
        <f>IF(入力表・参加種目確認!BX42="","",VLOOKUP(入力表・参加種目確認!$E$4,$BP$2:$BQ$5,2,FALSE)&amp;入力表・参加種目確認!H42&amp;"子"&amp;"4X100mR")</f>
        <v/>
      </c>
      <c r="Q30" s="27" t="str">
        <f>IF(P30="","",H30&amp;P30&amp;入力表・参加種目確認!BX42)</f>
        <v/>
      </c>
      <c r="R30" s="27" t="str">
        <f t="shared" si="3"/>
        <v/>
      </c>
      <c r="S30" s="27" t="str">
        <f>IF(入力表・参加種目確認!CA42="","",VLOOKUP(入力表・参加種目確認!$E$4,$BP$7:$BQ$10,2,FALSE)&amp;入力表・参加種目確認!H42&amp;"子"&amp;"4X400mR")</f>
        <v/>
      </c>
      <c r="T30" s="27" t="str">
        <f>IF(S30="","",H30&amp;S30&amp;入力表・参加種目確認!CA42)</f>
        <v/>
      </c>
      <c r="U30" s="27" t="str">
        <f t="shared" si="4"/>
        <v/>
      </c>
      <c r="V30" s="28"/>
      <c r="W30" s="28"/>
      <c r="X30" s="28"/>
      <c r="Y30" s="28"/>
      <c r="Z30" s="28"/>
      <c r="AA30" s="28"/>
      <c r="AB30" s="28"/>
      <c r="AC30" s="28"/>
      <c r="AD30" s="28"/>
      <c r="AE30" s="28"/>
      <c r="AF30" s="28"/>
      <c r="AG30" s="28"/>
      <c r="AH30" s="28"/>
      <c r="AI30" s="28"/>
      <c r="AJ30" s="7"/>
      <c r="AK30" s="16" t="str">
        <f>IF(入力表・参加種目確認!AN42="","",入力表・参加種目確認!AN42)</f>
        <v/>
      </c>
      <c r="AL30" s="19" t="str">
        <f>IF(入力表・参加種目確認!AO42="","",入力表・参加種目確認!AO42)</f>
        <v/>
      </c>
      <c r="AM30" s="19" t="str">
        <f>IF(ISERROR(VLOOKUP(IF(AL30="","",入力表・参加種目確認!AP42),$BJ$2:$BK$5,2,FALSE)),"",VLOOKUP(IF(AL30="","",入力表・参加種目確認!AS42),$BJ$2:$BK$5,2,FALSE))</f>
        <v/>
      </c>
      <c r="AN30" s="19" t="str">
        <f>IF(入力表・参加種目確認!AQ42="","",入力表・参加種目確認!AQ42)</f>
        <v/>
      </c>
      <c r="AO30" s="19" t="str">
        <f>IF(入力表・参加種目確認!AR42="","",入力表・参加種目確認!AR42)</f>
        <v/>
      </c>
      <c r="AP30" s="19" t="str">
        <f>IF(ISERROR(VLOOKUP(入力表・参加種目確認!AS42,$BJ$2:$BK$5,2,FALSE)),"",VLOOKUP(入力表・参加種目確認!AS42,$BJ$2:$BK$5,2,FALSE))</f>
        <v/>
      </c>
      <c r="AQ30" s="19" t="str">
        <f>IF(入力表・参加種目確認!AT42="","",入力表・参加種目確認!AT42)</f>
        <v/>
      </c>
      <c r="AR30" s="17" t="str">
        <f>IF(入力表・参加種目確認!AU42="","",入力表・参加種目確認!AU42)</f>
        <v/>
      </c>
      <c r="AS30" s="16" t="str">
        <f>IF(入力表・参加種目確認!BB42="","",入力表・参加種目確認!BB42)</f>
        <v/>
      </c>
      <c r="AT30" s="19" t="str">
        <f>IF(入力表・参加種目確認!BC42="","",入力表・参加種目確認!BC42)</f>
        <v/>
      </c>
      <c r="AU30" s="19" t="str">
        <f>IF(ISERROR(VLOOKUP(IF(AT30="","",入力表・参加種目確認!BD42),$BJ$2:$BK$5,2,FALSE)),"",VLOOKUP(IF(AT30="","",入力表・参加種目確認!BD42),$BJ$2:$BK$5,2,FALSE))</f>
        <v/>
      </c>
      <c r="AV30" s="20" t="str">
        <f>IF(入力表・参加種目確認!BE42="","",入力表・参加種目確認!BE42)</f>
        <v/>
      </c>
      <c r="AW30" s="20" t="str">
        <f>IF(入力表・参加種目確認!BF42="","",入力表・参加種目確認!BF42)</f>
        <v/>
      </c>
      <c r="AX30" s="20" t="str">
        <f>IF(ISERROR(VLOOKUP(入力表・参加種目確認!BG42,$BJ$2:$BK$5,2,FALSE)),"",VLOOKUP(入力表・参加種目確認!BG42,$BJ$2:$BK$5,2,FALSE))</f>
        <v/>
      </c>
      <c r="AY30" s="20" t="str">
        <f>IF(入力表・参加種目確認!BH42="","",入力表・参加種目確認!BH42)</f>
        <v/>
      </c>
      <c r="AZ30" s="18" t="str">
        <f>IF(入力表・参加種目確認!BI42="","",入力表・参加種目確認!BI42)</f>
        <v/>
      </c>
      <c r="BA30" s="21" t="str">
        <f>IF(入力表・参加種目確認!BP42="","",入力表・参加種目確認!BP42)</f>
        <v/>
      </c>
      <c r="BB30" s="25" t="str">
        <f>IF(入力表・参加種目確認!BQ42="","",入力表・参加種目確認!BQ42)</f>
        <v/>
      </c>
      <c r="BC30" s="25" t="str">
        <f>IF(ISERROR(VLOOKUP(IF(BB30="","",入力表・参加種目確認!BR42),$BJ$2:$BK$5,2,FALSE)),"",VLOOKUP(IF(BB30="","",入力表・参加種目確認!BR42),$BJ$2:$BK$5,2,FALSE))</f>
        <v/>
      </c>
      <c r="BD30" s="25" t="str">
        <f>IF(入力表・参加種目確認!BS42="","",入力表・参加種目確認!BS42)</f>
        <v/>
      </c>
      <c r="BE30" s="25" t="str">
        <f>IF(入力表・参加種目確認!BT42="","",入力表・参加種目確認!BT42)</f>
        <v/>
      </c>
      <c r="BF30" s="25" t="str">
        <f>IF(ISERROR(VLOOKUP(入力表・参加種目確認!BU42,$BJ$2:$BK$5,2,FALSE)),"",VLOOKUP(入力表・参加種目確認!BU42,$BJ$2:$BK$5,2,FALSE))</f>
        <v/>
      </c>
      <c r="BG30" s="25" t="str">
        <f>IF(入力表・参加種目確認!BV42="","",入力表・参加種目確認!BV42)</f>
        <v/>
      </c>
      <c r="BH30" s="23" t="str">
        <f>IF(入力表・参加種目確認!BW42="","",入力表・参加種目確認!BW42)</f>
        <v/>
      </c>
    </row>
    <row r="31" spans="1:66" ht="6" customHeight="1">
      <c r="A31" s="6">
        <v>30</v>
      </c>
      <c r="B31" s="27" t="str">
        <f>IF(入力表・参加種目確認!H43=0,"",入力表・参加種目確認!H43)</f>
        <v/>
      </c>
      <c r="C31" s="27" t="str">
        <f>IF(入力表・参加種目確認!J43=0,"",入力表・参加種目確認!J43)</f>
        <v/>
      </c>
      <c r="D31" s="27" t="str">
        <f>IF(入力表・参加種目確認!N43=0,"",入力表・参加種目確認!N43)</f>
        <v/>
      </c>
      <c r="E31" s="27" t="str">
        <f>RIGHT(入力表・参加種目確認!AA43,2)</f>
        <v/>
      </c>
      <c r="F31" s="27" t="str">
        <f>IF(入力表・参加種目確認!U43=0,"",ASC(入力表・参加種目確認!U43))</f>
        <v/>
      </c>
      <c r="G31" s="27" t="str">
        <f>IF(B31="","",入力表・参加種目確認!$N$8)</f>
        <v/>
      </c>
      <c r="H31" s="27" t="str">
        <f>IF(B31="","",入力表・参加種目確認!$L$4)</f>
        <v/>
      </c>
      <c r="I31" s="27" t="str">
        <f>IF(B31="","",入力表・参加種目確認!AE43)</f>
        <v/>
      </c>
      <c r="J31" s="27" t="str">
        <f>IF(入力表・参加種目確認!AH43="","",入力表・参加種目確認!$E$4&amp;'貼付（事務局）'!B31&amp;"子"&amp;入力表・参加種目確認!AH43)</f>
        <v/>
      </c>
      <c r="K31" s="27" t="str">
        <f t="shared" si="0"/>
        <v/>
      </c>
      <c r="L31" s="27" t="str">
        <f>IF(入力表・参加種目確認!AV43="","",入力表・参加種目確認!$E$4&amp;'貼付（事務局）'!B31&amp;"子"&amp;入力表・参加種目確認!AV43)</f>
        <v/>
      </c>
      <c r="M31" s="27" t="str">
        <f t="shared" si="1"/>
        <v/>
      </c>
      <c r="N31" s="27" t="str">
        <f>IF(入力表・参加種目確認!BJ43="","",入力表・参加種目確認!$E$4&amp;'貼付（事務局）'!B31&amp;"子"&amp;入力表・参加種目確認!BJ43)</f>
        <v/>
      </c>
      <c r="O31" s="27" t="str">
        <f t="shared" si="2"/>
        <v/>
      </c>
      <c r="P31" s="27" t="str">
        <f>IF(入力表・参加種目確認!BX43="","",VLOOKUP(入力表・参加種目確認!$E$4,$BP$2:$BQ$5,2,FALSE)&amp;入力表・参加種目確認!H43&amp;"子"&amp;"4X100mR")</f>
        <v/>
      </c>
      <c r="Q31" s="27" t="str">
        <f>IF(P31="","",H31&amp;P31&amp;入力表・参加種目確認!BX43)</f>
        <v/>
      </c>
      <c r="R31" s="27" t="str">
        <f t="shared" si="3"/>
        <v/>
      </c>
      <c r="S31" s="27" t="str">
        <f>IF(入力表・参加種目確認!CA43="","",VLOOKUP(入力表・参加種目確認!$E$4,$BP$7:$BQ$10,2,FALSE)&amp;入力表・参加種目確認!H43&amp;"子"&amp;"4X400mR")</f>
        <v/>
      </c>
      <c r="T31" s="27" t="str">
        <f>IF(S31="","",H31&amp;S31&amp;入力表・参加種目確認!CA43)</f>
        <v/>
      </c>
      <c r="U31" s="27" t="str">
        <f t="shared" si="4"/>
        <v/>
      </c>
      <c r="V31" s="28"/>
      <c r="W31" s="28"/>
      <c r="X31" s="28"/>
      <c r="Y31" s="28"/>
      <c r="Z31" s="28"/>
      <c r="AA31" s="28"/>
      <c r="AB31" s="28"/>
      <c r="AC31" s="28"/>
      <c r="AD31" s="28"/>
      <c r="AE31" s="28"/>
      <c r="AF31" s="28"/>
      <c r="AG31" s="28"/>
      <c r="AH31" s="28"/>
      <c r="AI31" s="28"/>
      <c r="AJ31" s="7"/>
      <c r="AK31" s="16" t="str">
        <f>IF(入力表・参加種目確認!AN43="","",入力表・参加種目確認!AN43)</f>
        <v/>
      </c>
      <c r="AL31" s="19" t="str">
        <f>IF(入力表・参加種目確認!AO43="","",入力表・参加種目確認!AO43)</f>
        <v/>
      </c>
      <c r="AM31" s="19" t="str">
        <f>IF(ISERROR(VLOOKUP(IF(AL31="","",入力表・参加種目確認!AP43),$BJ$2:$BK$5,2,FALSE)),"",VLOOKUP(IF(AL31="","",入力表・参加種目確認!AS43),$BJ$2:$BK$5,2,FALSE))</f>
        <v/>
      </c>
      <c r="AN31" s="19" t="str">
        <f>IF(入力表・参加種目確認!AQ43="","",入力表・参加種目確認!AQ43)</f>
        <v/>
      </c>
      <c r="AO31" s="19" t="str">
        <f>IF(入力表・参加種目確認!AR43="","",入力表・参加種目確認!AR43)</f>
        <v/>
      </c>
      <c r="AP31" s="19" t="str">
        <f>IF(ISERROR(VLOOKUP(入力表・参加種目確認!AS43,$BJ$2:$BK$5,2,FALSE)),"",VLOOKUP(入力表・参加種目確認!AS43,$BJ$2:$BK$5,2,FALSE))</f>
        <v/>
      </c>
      <c r="AQ31" s="19" t="str">
        <f>IF(入力表・参加種目確認!AT43="","",入力表・参加種目確認!AT43)</f>
        <v/>
      </c>
      <c r="AR31" s="17" t="str">
        <f>IF(入力表・参加種目確認!AU43="","",入力表・参加種目確認!AU43)</f>
        <v/>
      </c>
      <c r="AS31" s="16" t="str">
        <f>IF(入力表・参加種目確認!BB43="","",入力表・参加種目確認!BB43)</f>
        <v/>
      </c>
      <c r="AT31" s="19" t="str">
        <f>IF(入力表・参加種目確認!BC43="","",入力表・参加種目確認!BC43)</f>
        <v/>
      </c>
      <c r="AU31" s="19" t="str">
        <f>IF(ISERROR(VLOOKUP(IF(AT31="","",入力表・参加種目確認!BD43),$BJ$2:$BK$5,2,FALSE)),"",VLOOKUP(IF(AT31="","",入力表・参加種目確認!BD43),$BJ$2:$BK$5,2,FALSE))</f>
        <v/>
      </c>
      <c r="AV31" s="20" t="str">
        <f>IF(入力表・参加種目確認!BE43="","",入力表・参加種目確認!BE43)</f>
        <v/>
      </c>
      <c r="AW31" s="20" t="str">
        <f>IF(入力表・参加種目確認!BF43="","",入力表・参加種目確認!BF43)</f>
        <v/>
      </c>
      <c r="AX31" s="20" t="str">
        <f>IF(ISERROR(VLOOKUP(入力表・参加種目確認!BG43,$BJ$2:$BK$5,2,FALSE)),"",VLOOKUP(入力表・参加種目確認!BG43,$BJ$2:$BK$5,2,FALSE))</f>
        <v/>
      </c>
      <c r="AY31" s="20" t="str">
        <f>IF(入力表・参加種目確認!BH43="","",入力表・参加種目確認!BH43)</f>
        <v/>
      </c>
      <c r="AZ31" s="18" t="str">
        <f>IF(入力表・参加種目確認!BI43="","",入力表・参加種目確認!BI43)</f>
        <v/>
      </c>
      <c r="BA31" s="21" t="str">
        <f>IF(入力表・参加種目確認!BP43="","",入力表・参加種目確認!BP43)</f>
        <v/>
      </c>
      <c r="BB31" s="25" t="str">
        <f>IF(入力表・参加種目確認!BQ43="","",入力表・参加種目確認!BQ43)</f>
        <v/>
      </c>
      <c r="BC31" s="25" t="str">
        <f>IF(ISERROR(VLOOKUP(IF(BB31="","",入力表・参加種目確認!BR43),$BJ$2:$BK$5,2,FALSE)),"",VLOOKUP(IF(BB31="","",入力表・参加種目確認!BR43),$BJ$2:$BK$5,2,FALSE))</f>
        <v/>
      </c>
      <c r="BD31" s="25" t="str">
        <f>IF(入力表・参加種目確認!BS43="","",入力表・参加種目確認!BS43)</f>
        <v/>
      </c>
      <c r="BE31" s="25" t="str">
        <f>IF(入力表・参加種目確認!BT43="","",入力表・参加種目確認!BT43)</f>
        <v/>
      </c>
      <c r="BF31" s="25" t="str">
        <f>IF(ISERROR(VLOOKUP(入力表・参加種目確認!BU43,$BJ$2:$BK$5,2,FALSE)),"",VLOOKUP(入力表・参加種目確認!BU43,$BJ$2:$BK$5,2,FALSE))</f>
        <v/>
      </c>
      <c r="BG31" s="25" t="str">
        <f>IF(入力表・参加種目確認!BV43="","",入力表・参加種目確認!BV43)</f>
        <v/>
      </c>
      <c r="BH31" s="23" t="str">
        <f>IF(入力表・参加種目確認!BW43="","",入力表・参加種目確認!BW43)</f>
        <v/>
      </c>
    </row>
    <row r="32" spans="1:66" ht="6" customHeight="1">
      <c r="A32" s="6">
        <v>31</v>
      </c>
      <c r="B32" s="27" t="str">
        <f>IF(入力表・参加種目確認!H44=0,"",入力表・参加種目確認!H44)</f>
        <v/>
      </c>
      <c r="C32" s="27" t="str">
        <f>IF(入力表・参加種目確認!J44=0,"",入力表・参加種目確認!J44)</f>
        <v/>
      </c>
      <c r="D32" s="27" t="str">
        <f>IF(入力表・参加種目確認!N44=0,"",入力表・参加種目確認!N44)</f>
        <v/>
      </c>
      <c r="E32" s="27" t="str">
        <f>RIGHT(入力表・参加種目確認!AA44,2)</f>
        <v/>
      </c>
      <c r="F32" s="27" t="str">
        <f>IF(入力表・参加種目確認!U44=0,"",ASC(入力表・参加種目確認!U44))</f>
        <v/>
      </c>
      <c r="G32" s="27" t="str">
        <f>IF(B32="","",入力表・参加種目確認!$N$8)</f>
        <v/>
      </c>
      <c r="H32" s="27" t="str">
        <f>IF(B32="","",入力表・参加種目確認!$L$4)</f>
        <v/>
      </c>
      <c r="I32" s="27" t="str">
        <f>IF(B32="","",入力表・参加種目確認!AE44)</f>
        <v/>
      </c>
      <c r="J32" s="27" t="str">
        <f>IF(入力表・参加種目確認!AH44="","",入力表・参加種目確認!$E$4&amp;'貼付（事務局）'!B32&amp;"子"&amp;入力表・参加種目確認!AH44)</f>
        <v/>
      </c>
      <c r="K32" s="27" t="str">
        <f t="shared" si="0"/>
        <v/>
      </c>
      <c r="L32" s="27" t="str">
        <f>IF(入力表・参加種目確認!AV44="","",入力表・参加種目確認!$E$4&amp;'貼付（事務局）'!B32&amp;"子"&amp;入力表・参加種目確認!AV44)</f>
        <v/>
      </c>
      <c r="M32" s="27" t="str">
        <f t="shared" si="1"/>
        <v/>
      </c>
      <c r="N32" s="27" t="str">
        <f>IF(入力表・参加種目確認!BJ44="","",入力表・参加種目確認!$E$4&amp;'貼付（事務局）'!B32&amp;"子"&amp;入力表・参加種目確認!BJ44)</f>
        <v/>
      </c>
      <c r="O32" s="27" t="str">
        <f t="shared" si="2"/>
        <v/>
      </c>
      <c r="P32" s="27" t="str">
        <f>IF(入力表・参加種目確認!BX44="","",VLOOKUP(入力表・参加種目確認!$E$4,$BP$2:$BQ$5,2,FALSE)&amp;入力表・参加種目確認!H44&amp;"子"&amp;"4X100mR")</f>
        <v/>
      </c>
      <c r="Q32" s="27" t="str">
        <f>IF(P32="","",H32&amp;P32&amp;入力表・参加種目確認!BX44)</f>
        <v/>
      </c>
      <c r="R32" s="27" t="str">
        <f t="shared" si="3"/>
        <v/>
      </c>
      <c r="S32" s="27" t="str">
        <f>IF(入力表・参加種目確認!CA44="","",VLOOKUP(入力表・参加種目確認!$E$4,$BP$7:$BQ$10,2,FALSE)&amp;入力表・参加種目確認!H44&amp;"子"&amp;"4X400mR")</f>
        <v/>
      </c>
      <c r="T32" s="27" t="str">
        <f>IF(S32="","",H32&amp;S32&amp;入力表・参加種目確認!CA44)</f>
        <v/>
      </c>
      <c r="U32" s="27" t="str">
        <f t="shared" si="4"/>
        <v/>
      </c>
      <c r="V32" s="28"/>
      <c r="W32" s="28"/>
      <c r="X32" s="28"/>
      <c r="Y32" s="28"/>
      <c r="Z32" s="28"/>
      <c r="AA32" s="28"/>
      <c r="AB32" s="28"/>
      <c r="AC32" s="28"/>
      <c r="AD32" s="28"/>
      <c r="AE32" s="28"/>
      <c r="AF32" s="28"/>
      <c r="AG32" s="28"/>
      <c r="AH32" s="28"/>
      <c r="AI32" s="28"/>
      <c r="AJ32" s="7"/>
      <c r="AK32" s="16" t="str">
        <f>IF(入力表・参加種目確認!AN44="","",入力表・参加種目確認!AN44)</f>
        <v/>
      </c>
      <c r="AL32" s="19" t="str">
        <f>IF(入力表・参加種目確認!AO44="","",入力表・参加種目確認!AO44)</f>
        <v/>
      </c>
      <c r="AM32" s="19" t="str">
        <f>IF(ISERROR(VLOOKUP(IF(AL32="","",入力表・参加種目確認!AP44),$BJ$2:$BK$5,2,FALSE)),"",VLOOKUP(IF(AL32="","",入力表・参加種目確認!AS44),$BJ$2:$BK$5,2,FALSE))</f>
        <v/>
      </c>
      <c r="AN32" s="19" t="str">
        <f>IF(入力表・参加種目確認!AQ44="","",入力表・参加種目確認!AQ44)</f>
        <v/>
      </c>
      <c r="AO32" s="19" t="str">
        <f>IF(入力表・参加種目確認!AR44="","",入力表・参加種目確認!AR44)</f>
        <v/>
      </c>
      <c r="AP32" s="19" t="str">
        <f>IF(ISERROR(VLOOKUP(入力表・参加種目確認!AS44,$BJ$2:$BK$5,2,FALSE)),"",VLOOKUP(入力表・参加種目確認!AS44,$BJ$2:$BK$5,2,FALSE))</f>
        <v/>
      </c>
      <c r="AQ32" s="19" t="str">
        <f>IF(入力表・参加種目確認!AT44="","",入力表・参加種目確認!AT44)</f>
        <v/>
      </c>
      <c r="AR32" s="17" t="str">
        <f>IF(入力表・参加種目確認!AU44="","",入力表・参加種目確認!AU44)</f>
        <v/>
      </c>
      <c r="AS32" s="16" t="str">
        <f>IF(入力表・参加種目確認!BB44="","",入力表・参加種目確認!BB44)</f>
        <v/>
      </c>
      <c r="AT32" s="19" t="str">
        <f>IF(入力表・参加種目確認!BC44="","",入力表・参加種目確認!BC44)</f>
        <v/>
      </c>
      <c r="AU32" s="19" t="str">
        <f>IF(ISERROR(VLOOKUP(IF(AT32="","",入力表・参加種目確認!BD44),$BJ$2:$BK$5,2,FALSE)),"",VLOOKUP(IF(AT32="","",入力表・参加種目確認!BD44),$BJ$2:$BK$5,2,FALSE))</f>
        <v/>
      </c>
      <c r="AV32" s="20" t="str">
        <f>IF(入力表・参加種目確認!BE44="","",入力表・参加種目確認!BE44)</f>
        <v/>
      </c>
      <c r="AW32" s="20" t="str">
        <f>IF(入力表・参加種目確認!BF44="","",入力表・参加種目確認!BF44)</f>
        <v/>
      </c>
      <c r="AX32" s="20" t="str">
        <f>IF(ISERROR(VLOOKUP(入力表・参加種目確認!BG44,$BJ$2:$BK$5,2,FALSE)),"",VLOOKUP(入力表・参加種目確認!BG44,$BJ$2:$BK$5,2,FALSE))</f>
        <v/>
      </c>
      <c r="AY32" s="20" t="str">
        <f>IF(入力表・参加種目確認!BH44="","",入力表・参加種目確認!BH44)</f>
        <v/>
      </c>
      <c r="AZ32" s="18" t="str">
        <f>IF(入力表・参加種目確認!BI44="","",入力表・参加種目確認!BI44)</f>
        <v/>
      </c>
      <c r="BA32" s="21" t="str">
        <f>IF(入力表・参加種目確認!BP44="","",入力表・参加種目確認!BP44)</f>
        <v/>
      </c>
      <c r="BB32" s="25" t="str">
        <f>IF(入力表・参加種目確認!BQ44="","",入力表・参加種目確認!BQ44)</f>
        <v/>
      </c>
      <c r="BC32" s="25" t="str">
        <f>IF(ISERROR(VLOOKUP(IF(BB32="","",入力表・参加種目確認!BR44),$BJ$2:$BK$5,2,FALSE)),"",VLOOKUP(IF(BB32="","",入力表・参加種目確認!BR44),$BJ$2:$BK$5,2,FALSE))</f>
        <v/>
      </c>
      <c r="BD32" s="25" t="str">
        <f>IF(入力表・参加種目確認!BS44="","",入力表・参加種目確認!BS44)</f>
        <v/>
      </c>
      <c r="BE32" s="25" t="str">
        <f>IF(入力表・参加種目確認!BT44="","",入力表・参加種目確認!BT44)</f>
        <v/>
      </c>
      <c r="BF32" s="25" t="str">
        <f>IF(ISERROR(VLOOKUP(入力表・参加種目確認!BU44,$BJ$2:$BK$5,2,FALSE)),"",VLOOKUP(入力表・参加種目確認!BU44,$BJ$2:$BK$5,2,FALSE))</f>
        <v/>
      </c>
      <c r="BG32" s="25" t="str">
        <f>IF(入力表・参加種目確認!BV44="","",入力表・参加種目確認!BV44)</f>
        <v/>
      </c>
      <c r="BH32" s="23" t="str">
        <f>IF(入力表・参加種目確認!BW44="","",入力表・参加種目確認!BW44)</f>
        <v/>
      </c>
    </row>
    <row r="33" spans="1:60" ht="6" customHeight="1">
      <c r="A33" s="6">
        <v>32</v>
      </c>
      <c r="B33" s="27" t="str">
        <f>IF(入力表・参加種目確認!H45=0,"",入力表・参加種目確認!H45)</f>
        <v/>
      </c>
      <c r="C33" s="27" t="str">
        <f>IF(入力表・参加種目確認!J45=0,"",入力表・参加種目確認!J45)</f>
        <v/>
      </c>
      <c r="D33" s="27" t="str">
        <f>IF(入力表・参加種目確認!N45=0,"",入力表・参加種目確認!N45)</f>
        <v/>
      </c>
      <c r="E33" s="27" t="str">
        <f>RIGHT(入力表・参加種目確認!AA45,2)</f>
        <v/>
      </c>
      <c r="F33" s="27" t="str">
        <f>IF(入力表・参加種目確認!U45=0,"",ASC(入力表・参加種目確認!U45))</f>
        <v/>
      </c>
      <c r="G33" s="27" t="str">
        <f>IF(B33="","",入力表・参加種目確認!$N$8)</f>
        <v/>
      </c>
      <c r="H33" s="27" t="str">
        <f>IF(B33="","",入力表・参加種目確認!$L$4)</f>
        <v/>
      </c>
      <c r="I33" s="27" t="str">
        <f>IF(B33="","",入力表・参加種目確認!AE45)</f>
        <v/>
      </c>
      <c r="J33" s="27" t="str">
        <f>IF(入力表・参加種目確認!AH45="","",入力表・参加種目確認!$E$4&amp;'貼付（事務局）'!B33&amp;"子"&amp;入力表・参加種目確認!AH45)</f>
        <v/>
      </c>
      <c r="K33" s="27" t="str">
        <f t="shared" si="0"/>
        <v/>
      </c>
      <c r="L33" s="27" t="str">
        <f>IF(入力表・参加種目確認!AV45="","",入力表・参加種目確認!$E$4&amp;'貼付（事務局）'!B33&amp;"子"&amp;入力表・参加種目確認!AV45)</f>
        <v/>
      </c>
      <c r="M33" s="27" t="str">
        <f t="shared" si="1"/>
        <v/>
      </c>
      <c r="N33" s="27" t="str">
        <f>IF(入力表・参加種目確認!BJ45="","",入力表・参加種目確認!$E$4&amp;'貼付（事務局）'!B33&amp;"子"&amp;入力表・参加種目確認!BJ45)</f>
        <v/>
      </c>
      <c r="O33" s="27" t="str">
        <f t="shared" si="2"/>
        <v/>
      </c>
      <c r="P33" s="27" t="str">
        <f>IF(入力表・参加種目確認!BX45="","",VLOOKUP(入力表・参加種目確認!$E$4,$BP$2:$BQ$5,2,FALSE)&amp;入力表・参加種目確認!H45&amp;"子"&amp;"4X100mR")</f>
        <v/>
      </c>
      <c r="Q33" s="27" t="str">
        <f>IF(P33="","",H33&amp;P33&amp;入力表・参加種目確認!BX45)</f>
        <v/>
      </c>
      <c r="R33" s="27" t="str">
        <f t="shared" si="3"/>
        <v/>
      </c>
      <c r="S33" s="27" t="str">
        <f>IF(入力表・参加種目確認!CA45="","",VLOOKUP(入力表・参加種目確認!$E$4,$BP$7:$BQ$10,2,FALSE)&amp;入力表・参加種目確認!H45&amp;"子"&amp;"4X400mR")</f>
        <v/>
      </c>
      <c r="T33" s="27" t="str">
        <f>IF(S33="","",H33&amp;S33&amp;入力表・参加種目確認!CA45)</f>
        <v/>
      </c>
      <c r="U33" s="27" t="str">
        <f t="shared" si="4"/>
        <v/>
      </c>
      <c r="V33" s="28"/>
      <c r="W33" s="28"/>
      <c r="X33" s="28"/>
      <c r="Y33" s="28"/>
      <c r="Z33" s="28"/>
      <c r="AA33" s="28"/>
      <c r="AB33" s="28"/>
      <c r="AC33" s="28"/>
      <c r="AD33" s="28"/>
      <c r="AE33" s="28"/>
      <c r="AF33" s="28"/>
      <c r="AG33" s="28"/>
      <c r="AH33" s="28"/>
      <c r="AI33" s="28"/>
      <c r="AJ33" s="7"/>
      <c r="AK33" s="16" t="str">
        <f>IF(入力表・参加種目確認!AN45="","",入力表・参加種目確認!AN45)</f>
        <v/>
      </c>
      <c r="AL33" s="19" t="str">
        <f>IF(入力表・参加種目確認!AO45="","",入力表・参加種目確認!AO45)</f>
        <v/>
      </c>
      <c r="AM33" s="19" t="str">
        <f>IF(ISERROR(VLOOKUP(IF(AL33="","",入力表・参加種目確認!AP45),$BJ$2:$BK$5,2,FALSE)),"",VLOOKUP(IF(AL33="","",入力表・参加種目確認!AS45),$BJ$2:$BK$5,2,FALSE))</f>
        <v/>
      </c>
      <c r="AN33" s="19" t="str">
        <f>IF(入力表・参加種目確認!AQ45="","",入力表・参加種目確認!AQ45)</f>
        <v/>
      </c>
      <c r="AO33" s="19" t="str">
        <f>IF(入力表・参加種目確認!AR45="","",入力表・参加種目確認!AR45)</f>
        <v/>
      </c>
      <c r="AP33" s="19" t="str">
        <f>IF(ISERROR(VLOOKUP(入力表・参加種目確認!AS45,$BJ$2:$BK$5,2,FALSE)),"",VLOOKUP(入力表・参加種目確認!AS45,$BJ$2:$BK$5,2,FALSE))</f>
        <v/>
      </c>
      <c r="AQ33" s="19" t="str">
        <f>IF(入力表・参加種目確認!AT45="","",入力表・参加種目確認!AT45)</f>
        <v/>
      </c>
      <c r="AR33" s="17" t="str">
        <f>IF(入力表・参加種目確認!AU45="","",入力表・参加種目確認!AU45)</f>
        <v/>
      </c>
      <c r="AS33" s="16" t="str">
        <f>IF(入力表・参加種目確認!BB45="","",入力表・参加種目確認!BB45)</f>
        <v/>
      </c>
      <c r="AT33" s="19" t="str">
        <f>IF(入力表・参加種目確認!BC45="","",入力表・参加種目確認!BC45)</f>
        <v/>
      </c>
      <c r="AU33" s="19" t="str">
        <f>IF(ISERROR(VLOOKUP(IF(AT33="","",入力表・参加種目確認!BD45),$BJ$2:$BK$5,2,FALSE)),"",VLOOKUP(IF(AT33="","",入力表・参加種目確認!BD45),$BJ$2:$BK$5,2,FALSE))</f>
        <v/>
      </c>
      <c r="AV33" s="20" t="str">
        <f>IF(入力表・参加種目確認!BE45="","",入力表・参加種目確認!BE45)</f>
        <v/>
      </c>
      <c r="AW33" s="20" t="str">
        <f>IF(入力表・参加種目確認!BF45="","",入力表・参加種目確認!BF45)</f>
        <v/>
      </c>
      <c r="AX33" s="20" t="str">
        <f>IF(ISERROR(VLOOKUP(入力表・参加種目確認!BG45,$BJ$2:$BK$5,2,FALSE)),"",VLOOKUP(入力表・参加種目確認!BG45,$BJ$2:$BK$5,2,FALSE))</f>
        <v/>
      </c>
      <c r="AY33" s="20" t="str">
        <f>IF(入力表・参加種目確認!BH45="","",入力表・参加種目確認!BH45)</f>
        <v/>
      </c>
      <c r="AZ33" s="18" t="str">
        <f>IF(入力表・参加種目確認!BI45="","",入力表・参加種目確認!BI45)</f>
        <v/>
      </c>
      <c r="BA33" s="21" t="str">
        <f>IF(入力表・参加種目確認!BP45="","",入力表・参加種目確認!BP45)</f>
        <v/>
      </c>
      <c r="BB33" s="25" t="str">
        <f>IF(入力表・参加種目確認!BQ45="","",入力表・参加種目確認!BQ45)</f>
        <v/>
      </c>
      <c r="BC33" s="25" t="str">
        <f>IF(ISERROR(VLOOKUP(IF(BB33="","",入力表・参加種目確認!BR45),$BJ$2:$BK$5,2,FALSE)),"",VLOOKUP(IF(BB33="","",入力表・参加種目確認!BR45),$BJ$2:$BK$5,2,FALSE))</f>
        <v/>
      </c>
      <c r="BD33" s="25" t="str">
        <f>IF(入力表・参加種目確認!BS45="","",入力表・参加種目確認!BS45)</f>
        <v/>
      </c>
      <c r="BE33" s="25" t="str">
        <f>IF(入力表・参加種目確認!BT45="","",入力表・参加種目確認!BT45)</f>
        <v/>
      </c>
      <c r="BF33" s="25" t="str">
        <f>IF(ISERROR(VLOOKUP(入力表・参加種目確認!BU45,$BJ$2:$BK$5,2,FALSE)),"",VLOOKUP(入力表・参加種目確認!BU45,$BJ$2:$BK$5,2,FALSE))</f>
        <v/>
      </c>
      <c r="BG33" s="25" t="str">
        <f>IF(入力表・参加種目確認!BV45="","",入力表・参加種目確認!BV45)</f>
        <v/>
      </c>
      <c r="BH33" s="23" t="str">
        <f>IF(入力表・参加種目確認!BW45="","",入力表・参加種目確認!BW45)</f>
        <v/>
      </c>
    </row>
    <row r="34" spans="1:60" ht="6" customHeight="1">
      <c r="A34" s="6">
        <v>33</v>
      </c>
      <c r="B34" s="27" t="str">
        <f>IF(入力表・参加種目確認!H46=0,"",入力表・参加種目確認!H46)</f>
        <v/>
      </c>
      <c r="C34" s="27" t="str">
        <f>IF(入力表・参加種目確認!J46=0,"",入力表・参加種目確認!J46)</f>
        <v/>
      </c>
      <c r="D34" s="27" t="str">
        <f>IF(入力表・参加種目確認!N46=0,"",入力表・参加種目確認!N46)</f>
        <v/>
      </c>
      <c r="E34" s="27" t="str">
        <f>RIGHT(入力表・参加種目確認!AA46,2)</f>
        <v/>
      </c>
      <c r="F34" s="27" t="str">
        <f>IF(入力表・参加種目確認!U46=0,"",ASC(入力表・参加種目確認!U46))</f>
        <v/>
      </c>
      <c r="G34" s="27" t="str">
        <f>IF(B34="","",入力表・参加種目確認!$N$8)</f>
        <v/>
      </c>
      <c r="H34" s="27" t="str">
        <f>IF(B34="","",入力表・参加種目確認!$L$4)</f>
        <v/>
      </c>
      <c r="I34" s="27" t="str">
        <f>IF(B34="","",入力表・参加種目確認!AE46)</f>
        <v/>
      </c>
      <c r="J34" s="27" t="str">
        <f>IF(入力表・参加種目確認!AH46="","",入力表・参加種目確認!$E$4&amp;'貼付（事務局）'!B34&amp;"子"&amp;入力表・参加種目確認!AH46)</f>
        <v/>
      </c>
      <c r="K34" s="27" t="str">
        <f t="shared" si="0"/>
        <v/>
      </c>
      <c r="L34" s="27" t="str">
        <f>IF(入力表・参加種目確認!AV46="","",入力表・参加種目確認!$E$4&amp;'貼付（事務局）'!B34&amp;"子"&amp;入力表・参加種目確認!AV46)</f>
        <v/>
      </c>
      <c r="M34" s="27" t="str">
        <f t="shared" si="1"/>
        <v/>
      </c>
      <c r="N34" s="27" t="str">
        <f>IF(入力表・参加種目確認!BJ46="","",入力表・参加種目確認!$E$4&amp;'貼付（事務局）'!B34&amp;"子"&amp;入力表・参加種目確認!BJ46)</f>
        <v/>
      </c>
      <c r="O34" s="27" t="str">
        <f t="shared" si="2"/>
        <v/>
      </c>
      <c r="P34" s="27" t="str">
        <f>IF(入力表・参加種目確認!BX46="","",VLOOKUP(入力表・参加種目確認!$E$4,$BP$2:$BQ$5,2,FALSE)&amp;入力表・参加種目確認!H46&amp;"子"&amp;"4X100mR")</f>
        <v/>
      </c>
      <c r="Q34" s="27" t="str">
        <f>IF(P34="","",H34&amp;P34&amp;入力表・参加種目確認!BX46)</f>
        <v/>
      </c>
      <c r="R34" s="27" t="str">
        <f t="shared" si="3"/>
        <v/>
      </c>
      <c r="S34" s="27" t="str">
        <f>IF(入力表・参加種目確認!CA46="","",VLOOKUP(入力表・参加種目確認!$E$4,$BP$7:$BQ$10,2,FALSE)&amp;入力表・参加種目確認!H46&amp;"子"&amp;"4X400mR")</f>
        <v/>
      </c>
      <c r="T34" s="27" t="str">
        <f>IF(S34="","",H34&amp;S34&amp;入力表・参加種目確認!CA46)</f>
        <v/>
      </c>
      <c r="U34" s="27" t="str">
        <f t="shared" si="4"/>
        <v/>
      </c>
      <c r="V34" s="28"/>
      <c r="W34" s="28"/>
      <c r="X34" s="28"/>
      <c r="Y34" s="28"/>
      <c r="Z34" s="28"/>
      <c r="AA34" s="28"/>
      <c r="AB34" s="28"/>
      <c r="AC34" s="28"/>
      <c r="AD34" s="28"/>
      <c r="AE34" s="28"/>
      <c r="AF34" s="28"/>
      <c r="AG34" s="28"/>
      <c r="AH34" s="28"/>
      <c r="AI34" s="28"/>
      <c r="AJ34" s="7"/>
      <c r="AK34" s="16" t="str">
        <f>IF(入力表・参加種目確認!AN46="","",入力表・参加種目確認!AN46)</f>
        <v/>
      </c>
      <c r="AL34" s="19" t="str">
        <f>IF(入力表・参加種目確認!AO46="","",入力表・参加種目確認!AO46)</f>
        <v/>
      </c>
      <c r="AM34" s="19" t="str">
        <f>IF(ISERROR(VLOOKUP(IF(AL34="","",入力表・参加種目確認!AP46),$BJ$2:$BK$5,2,FALSE)),"",VLOOKUP(IF(AL34="","",入力表・参加種目確認!AS46),$BJ$2:$BK$5,2,FALSE))</f>
        <v/>
      </c>
      <c r="AN34" s="19" t="str">
        <f>IF(入力表・参加種目確認!AQ46="","",入力表・参加種目確認!AQ46)</f>
        <v/>
      </c>
      <c r="AO34" s="19" t="str">
        <f>IF(入力表・参加種目確認!AR46="","",入力表・参加種目確認!AR46)</f>
        <v/>
      </c>
      <c r="AP34" s="19" t="str">
        <f>IF(ISERROR(VLOOKUP(入力表・参加種目確認!AS46,$BJ$2:$BK$5,2,FALSE)),"",VLOOKUP(入力表・参加種目確認!AS46,$BJ$2:$BK$5,2,FALSE))</f>
        <v/>
      </c>
      <c r="AQ34" s="19" t="str">
        <f>IF(入力表・参加種目確認!AT46="","",入力表・参加種目確認!AT46)</f>
        <v/>
      </c>
      <c r="AR34" s="17" t="str">
        <f>IF(入力表・参加種目確認!AU46="","",入力表・参加種目確認!AU46)</f>
        <v/>
      </c>
      <c r="AS34" s="16" t="str">
        <f>IF(入力表・参加種目確認!BB46="","",入力表・参加種目確認!BB46)</f>
        <v/>
      </c>
      <c r="AT34" s="19" t="str">
        <f>IF(入力表・参加種目確認!BC46="","",入力表・参加種目確認!BC46)</f>
        <v/>
      </c>
      <c r="AU34" s="19" t="str">
        <f>IF(ISERROR(VLOOKUP(IF(AT34="","",入力表・参加種目確認!BD46),$BJ$2:$BK$5,2,FALSE)),"",VLOOKUP(IF(AT34="","",入力表・参加種目確認!BD46),$BJ$2:$BK$5,2,FALSE))</f>
        <v/>
      </c>
      <c r="AV34" s="20" t="str">
        <f>IF(入力表・参加種目確認!BE46="","",入力表・参加種目確認!BE46)</f>
        <v/>
      </c>
      <c r="AW34" s="20" t="str">
        <f>IF(入力表・参加種目確認!BF46="","",入力表・参加種目確認!BF46)</f>
        <v/>
      </c>
      <c r="AX34" s="20" t="str">
        <f>IF(ISERROR(VLOOKUP(入力表・参加種目確認!BG46,$BJ$2:$BK$5,2,FALSE)),"",VLOOKUP(入力表・参加種目確認!BG46,$BJ$2:$BK$5,2,FALSE))</f>
        <v/>
      </c>
      <c r="AY34" s="20" t="str">
        <f>IF(入力表・参加種目確認!BH46="","",入力表・参加種目確認!BH46)</f>
        <v/>
      </c>
      <c r="AZ34" s="18" t="str">
        <f>IF(入力表・参加種目確認!BI46="","",入力表・参加種目確認!BI46)</f>
        <v/>
      </c>
      <c r="BA34" s="21" t="str">
        <f>IF(入力表・参加種目確認!BP46="","",入力表・参加種目確認!BP46)</f>
        <v/>
      </c>
      <c r="BB34" s="25" t="str">
        <f>IF(入力表・参加種目確認!BQ46="","",入力表・参加種目確認!BQ46)</f>
        <v/>
      </c>
      <c r="BC34" s="25" t="str">
        <f>IF(ISERROR(VLOOKUP(IF(BB34="","",入力表・参加種目確認!BR46),$BJ$2:$BK$5,2,FALSE)),"",VLOOKUP(IF(BB34="","",入力表・参加種目確認!BR46),$BJ$2:$BK$5,2,FALSE))</f>
        <v/>
      </c>
      <c r="BD34" s="25" t="str">
        <f>IF(入力表・参加種目確認!BS46="","",入力表・参加種目確認!BS46)</f>
        <v/>
      </c>
      <c r="BE34" s="25" t="str">
        <f>IF(入力表・参加種目確認!BT46="","",入力表・参加種目確認!BT46)</f>
        <v/>
      </c>
      <c r="BF34" s="25" t="str">
        <f>IF(ISERROR(VLOOKUP(入力表・参加種目確認!BU46,$BJ$2:$BK$5,2,FALSE)),"",VLOOKUP(入力表・参加種目確認!BU46,$BJ$2:$BK$5,2,FALSE))</f>
        <v/>
      </c>
      <c r="BG34" s="25" t="str">
        <f>IF(入力表・参加種目確認!BV46="","",入力表・参加種目確認!BV46)</f>
        <v/>
      </c>
      <c r="BH34" s="23" t="str">
        <f>IF(入力表・参加種目確認!BW46="","",入力表・参加種目確認!BW46)</f>
        <v/>
      </c>
    </row>
    <row r="35" spans="1:60" ht="6" customHeight="1">
      <c r="A35" s="6">
        <v>34</v>
      </c>
      <c r="B35" s="27" t="str">
        <f>IF(入力表・参加種目確認!H47=0,"",入力表・参加種目確認!H47)</f>
        <v/>
      </c>
      <c r="C35" s="27" t="str">
        <f>IF(入力表・参加種目確認!J47=0,"",入力表・参加種目確認!J47)</f>
        <v/>
      </c>
      <c r="D35" s="27" t="str">
        <f>IF(入力表・参加種目確認!N47=0,"",入力表・参加種目確認!N47)</f>
        <v/>
      </c>
      <c r="E35" s="27" t="str">
        <f>RIGHT(入力表・参加種目確認!AA47,2)</f>
        <v/>
      </c>
      <c r="F35" s="27" t="str">
        <f>IF(入力表・参加種目確認!U47=0,"",ASC(入力表・参加種目確認!U47))</f>
        <v/>
      </c>
      <c r="G35" s="27" t="str">
        <f>IF(B35="","",入力表・参加種目確認!$N$8)</f>
        <v/>
      </c>
      <c r="H35" s="27" t="str">
        <f>IF(B35="","",入力表・参加種目確認!$L$4)</f>
        <v/>
      </c>
      <c r="I35" s="27" t="str">
        <f>IF(B35="","",入力表・参加種目確認!AE47)</f>
        <v/>
      </c>
      <c r="J35" s="27" t="str">
        <f>IF(入力表・参加種目確認!AH47="","",入力表・参加種目確認!$E$4&amp;'貼付（事務局）'!B35&amp;"子"&amp;入力表・参加種目確認!AH47)</f>
        <v/>
      </c>
      <c r="K35" s="27" t="str">
        <f t="shared" si="0"/>
        <v/>
      </c>
      <c r="L35" s="27" t="str">
        <f>IF(入力表・参加種目確認!AV47="","",入力表・参加種目確認!$E$4&amp;'貼付（事務局）'!B35&amp;"子"&amp;入力表・参加種目確認!AV47)</f>
        <v/>
      </c>
      <c r="M35" s="27" t="str">
        <f t="shared" si="1"/>
        <v/>
      </c>
      <c r="N35" s="27" t="str">
        <f>IF(入力表・参加種目確認!BJ47="","",入力表・参加種目確認!$E$4&amp;'貼付（事務局）'!B35&amp;"子"&amp;入力表・参加種目確認!BJ47)</f>
        <v/>
      </c>
      <c r="O35" s="27" t="str">
        <f t="shared" si="2"/>
        <v/>
      </c>
      <c r="P35" s="27" t="str">
        <f>IF(入力表・参加種目確認!BX47="","",VLOOKUP(入力表・参加種目確認!$E$4,$BP$2:$BQ$5,2,FALSE)&amp;入力表・参加種目確認!H47&amp;"子"&amp;"4X100mR")</f>
        <v/>
      </c>
      <c r="Q35" s="27" t="str">
        <f>IF(P35="","",H35&amp;P35&amp;入力表・参加種目確認!BX47)</f>
        <v/>
      </c>
      <c r="R35" s="27" t="str">
        <f t="shared" si="3"/>
        <v/>
      </c>
      <c r="S35" s="27" t="str">
        <f>IF(入力表・参加種目確認!CA47="","",VLOOKUP(入力表・参加種目確認!$E$4,$BP$7:$BQ$10,2,FALSE)&amp;入力表・参加種目確認!H47&amp;"子"&amp;"4X400mR")</f>
        <v/>
      </c>
      <c r="T35" s="27" t="str">
        <f>IF(S35="","",H35&amp;S35&amp;入力表・参加種目確認!CA47)</f>
        <v/>
      </c>
      <c r="U35" s="27" t="str">
        <f t="shared" si="4"/>
        <v/>
      </c>
      <c r="V35" s="28"/>
      <c r="W35" s="28"/>
      <c r="X35" s="28"/>
      <c r="Y35" s="28"/>
      <c r="Z35" s="28"/>
      <c r="AA35" s="28"/>
      <c r="AB35" s="28"/>
      <c r="AC35" s="28"/>
      <c r="AD35" s="28"/>
      <c r="AE35" s="28"/>
      <c r="AF35" s="28"/>
      <c r="AG35" s="28"/>
      <c r="AH35" s="28"/>
      <c r="AI35" s="28"/>
      <c r="AJ35" s="7"/>
      <c r="AK35" s="16" t="str">
        <f>IF(入力表・参加種目確認!AN47="","",入力表・参加種目確認!AN47)</f>
        <v/>
      </c>
      <c r="AL35" s="19" t="str">
        <f>IF(入力表・参加種目確認!AO47="","",入力表・参加種目確認!AO47)</f>
        <v/>
      </c>
      <c r="AM35" s="19" t="str">
        <f>IF(ISERROR(VLOOKUP(IF(AL35="","",入力表・参加種目確認!AP47),$BJ$2:$BK$5,2,FALSE)),"",VLOOKUP(IF(AL35="","",入力表・参加種目確認!AS47),$BJ$2:$BK$5,2,FALSE))</f>
        <v/>
      </c>
      <c r="AN35" s="19" t="str">
        <f>IF(入力表・参加種目確認!AQ47="","",入力表・参加種目確認!AQ47)</f>
        <v/>
      </c>
      <c r="AO35" s="19" t="str">
        <f>IF(入力表・参加種目確認!AR47="","",入力表・参加種目確認!AR47)</f>
        <v/>
      </c>
      <c r="AP35" s="19" t="str">
        <f>IF(ISERROR(VLOOKUP(入力表・参加種目確認!AS47,$BJ$2:$BK$5,2,FALSE)),"",VLOOKUP(入力表・参加種目確認!AS47,$BJ$2:$BK$5,2,FALSE))</f>
        <v/>
      </c>
      <c r="AQ35" s="19" t="str">
        <f>IF(入力表・参加種目確認!AT47="","",入力表・参加種目確認!AT47)</f>
        <v/>
      </c>
      <c r="AR35" s="17" t="str">
        <f>IF(入力表・参加種目確認!AU47="","",入力表・参加種目確認!AU47)</f>
        <v/>
      </c>
      <c r="AS35" s="16" t="str">
        <f>IF(入力表・参加種目確認!BB47="","",入力表・参加種目確認!BB47)</f>
        <v/>
      </c>
      <c r="AT35" s="19" t="str">
        <f>IF(入力表・参加種目確認!BC47="","",入力表・参加種目確認!BC47)</f>
        <v/>
      </c>
      <c r="AU35" s="19" t="str">
        <f>IF(ISERROR(VLOOKUP(IF(AT35="","",入力表・参加種目確認!BD47),$BJ$2:$BK$5,2,FALSE)),"",VLOOKUP(IF(AT35="","",入力表・参加種目確認!BD47),$BJ$2:$BK$5,2,FALSE))</f>
        <v/>
      </c>
      <c r="AV35" s="20" t="str">
        <f>IF(入力表・参加種目確認!BE47="","",入力表・参加種目確認!BE47)</f>
        <v/>
      </c>
      <c r="AW35" s="20" t="str">
        <f>IF(入力表・参加種目確認!BF47="","",入力表・参加種目確認!BF47)</f>
        <v/>
      </c>
      <c r="AX35" s="20" t="str">
        <f>IF(ISERROR(VLOOKUP(入力表・参加種目確認!BG47,$BJ$2:$BK$5,2,FALSE)),"",VLOOKUP(入力表・参加種目確認!BG47,$BJ$2:$BK$5,2,FALSE))</f>
        <v/>
      </c>
      <c r="AY35" s="20" t="str">
        <f>IF(入力表・参加種目確認!BH47="","",入力表・参加種目確認!BH47)</f>
        <v/>
      </c>
      <c r="AZ35" s="18" t="str">
        <f>IF(入力表・参加種目確認!BI47="","",入力表・参加種目確認!BI47)</f>
        <v/>
      </c>
      <c r="BA35" s="21" t="str">
        <f>IF(入力表・参加種目確認!BP47="","",入力表・参加種目確認!BP47)</f>
        <v/>
      </c>
      <c r="BB35" s="25" t="str">
        <f>IF(入力表・参加種目確認!BQ47="","",入力表・参加種目確認!BQ47)</f>
        <v/>
      </c>
      <c r="BC35" s="25" t="str">
        <f>IF(ISERROR(VLOOKUP(IF(BB35="","",入力表・参加種目確認!BR47),$BJ$2:$BK$5,2,FALSE)),"",VLOOKUP(IF(BB35="","",入力表・参加種目確認!BR47),$BJ$2:$BK$5,2,FALSE))</f>
        <v/>
      </c>
      <c r="BD35" s="25" t="str">
        <f>IF(入力表・参加種目確認!BS47="","",入力表・参加種目確認!BS47)</f>
        <v/>
      </c>
      <c r="BE35" s="25" t="str">
        <f>IF(入力表・参加種目確認!BT47="","",入力表・参加種目確認!BT47)</f>
        <v/>
      </c>
      <c r="BF35" s="25" t="str">
        <f>IF(ISERROR(VLOOKUP(入力表・参加種目確認!BU47,$BJ$2:$BK$5,2,FALSE)),"",VLOOKUP(入力表・参加種目確認!BU47,$BJ$2:$BK$5,2,FALSE))</f>
        <v/>
      </c>
      <c r="BG35" s="25" t="str">
        <f>IF(入力表・参加種目確認!BV47="","",入力表・参加種目確認!BV47)</f>
        <v/>
      </c>
      <c r="BH35" s="23" t="str">
        <f>IF(入力表・参加種目確認!BW47="","",入力表・参加種目確認!BW47)</f>
        <v/>
      </c>
    </row>
    <row r="36" spans="1:60" ht="6" customHeight="1">
      <c r="A36" s="6">
        <v>35</v>
      </c>
      <c r="B36" s="27" t="str">
        <f>IF(入力表・参加種目確認!H48=0,"",入力表・参加種目確認!H48)</f>
        <v/>
      </c>
      <c r="C36" s="27" t="str">
        <f>IF(入力表・参加種目確認!J48=0,"",入力表・参加種目確認!J48)</f>
        <v/>
      </c>
      <c r="D36" s="27" t="str">
        <f>IF(入力表・参加種目確認!N48=0,"",入力表・参加種目確認!N48)</f>
        <v/>
      </c>
      <c r="E36" s="27" t="str">
        <f>RIGHT(入力表・参加種目確認!AA48,2)</f>
        <v/>
      </c>
      <c r="F36" s="27" t="str">
        <f>IF(入力表・参加種目確認!U48=0,"",ASC(入力表・参加種目確認!U48))</f>
        <v/>
      </c>
      <c r="G36" s="27" t="str">
        <f>IF(B36="","",入力表・参加種目確認!$N$8)</f>
        <v/>
      </c>
      <c r="H36" s="27" t="str">
        <f>IF(B36="","",入力表・参加種目確認!$L$4)</f>
        <v/>
      </c>
      <c r="I36" s="27" t="str">
        <f>IF(B36="","",入力表・参加種目確認!AE48)</f>
        <v/>
      </c>
      <c r="J36" s="27" t="str">
        <f>IF(入力表・参加種目確認!AH48="","",入力表・参加種目確認!$E$4&amp;'貼付（事務局）'!B36&amp;"子"&amp;入力表・参加種目確認!AH48)</f>
        <v/>
      </c>
      <c r="K36" s="27" t="str">
        <f t="shared" si="0"/>
        <v/>
      </c>
      <c r="L36" s="27" t="str">
        <f>IF(入力表・参加種目確認!AV48="","",入力表・参加種目確認!$E$4&amp;'貼付（事務局）'!B36&amp;"子"&amp;入力表・参加種目確認!AV48)</f>
        <v/>
      </c>
      <c r="M36" s="27" t="str">
        <f t="shared" si="1"/>
        <v/>
      </c>
      <c r="N36" s="27" t="str">
        <f>IF(入力表・参加種目確認!BJ48="","",入力表・参加種目確認!$E$4&amp;'貼付（事務局）'!B36&amp;"子"&amp;入力表・参加種目確認!BJ48)</f>
        <v/>
      </c>
      <c r="O36" s="27" t="str">
        <f t="shared" si="2"/>
        <v/>
      </c>
      <c r="P36" s="27" t="str">
        <f>IF(入力表・参加種目確認!BX48="","",VLOOKUP(入力表・参加種目確認!$E$4,$BP$2:$BQ$5,2,FALSE)&amp;入力表・参加種目確認!H48&amp;"子"&amp;"4X100mR")</f>
        <v/>
      </c>
      <c r="Q36" s="27" t="str">
        <f>IF(P36="","",H36&amp;P36&amp;入力表・参加種目確認!BX48)</f>
        <v/>
      </c>
      <c r="R36" s="27" t="str">
        <f t="shared" si="3"/>
        <v/>
      </c>
      <c r="S36" s="27" t="str">
        <f>IF(入力表・参加種目確認!CA48="","",VLOOKUP(入力表・参加種目確認!$E$4,$BP$7:$BQ$10,2,FALSE)&amp;入力表・参加種目確認!H48&amp;"子"&amp;"4X400mR")</f>
        <v/>
      </c>
      <c r="T36" s="27" t="str">
        <f>IF(S36="","",H36&amp;S36&amp;入力表・参加種目確認!CA48)</f>
        <v/>
      </c>
      <c r="U36" s="27" t="str">
        <f t="shared" si="4"/>
        <v/>
      </c>
      <c r="V36" s="28"/>
      <c r="W36" s="28"/>
      <c r="X36" s="28"/>
      <c r="Y36" s="28"/>
      <c r="Z36" s="28"/>
      <c r="AA36" s="28"/>
      <c r="AB36" s="28"/>
      <c r="AC36" s="28"/>
      <c r="AD36" s="28"/>
      <c r="AE36" s="28"/>
      <c r="AF36" s="28"/>
      <c r="AG36" s="28"/>
      <c r="AH36" s="28"/>
      <c r="AI36" s="28"/>
      <c r="AJ36" s="7"/>
      <c r="AK36" s="16" t="str">
        <f>IF(入力表・参加種目確認!AN48="","",入力表・参加種目確認!AN48)</f>
        <v/>
      </c>
      <c r="AL36" s="19" t="str">
        <f>IF(入力表・参加種目確認!AO48="","",入力表・参加種目確認!AO48)</f>
        <v/>
      </c>
      <c r="AM36" s="19" t="str">
        <f>IF(ISERROR(VLOOKUP(IF(AL36="","",入力表・参加種目確認!AP48),$BJ$2:$BK$5,2,FALSE)),"",VLOOKUP(IF(AL36="","",入力表・参加種目確認!AS48),$BJ$2:$BK$5,2,FALSE))</f>
        <v/>
      </c>
      <c r="AN36" s="19" t="str">
        <f>IF(入力表・参加種目確認!AQ48="","",入力表・参加種目確認!AQ48)</f>
        <v/>
      </c>
      <c r="AO36" s="19" t="str">
        <f>IF(入力表・参加種目確認!AR48="","",入力表・参加種目確認!AR48)</f>
        <v/>
      </c>
      <c r="AP36" s="19" t="str">
        <f>IF(ISERROR(VLOOKUP(入力表・参加種目確認!AS48,$BJ$2:$BK$5,2,FALSE)),"",VLOOKUP(入力表・参加種目確認!AS48,$BJ$2:$BK$5,2,FALSE))</f>
        <v/>
      </c>
      <c r="AQ36" s="19" t="str">
        <f>IF(入力表・参加種目確認!AT48="","",入力表・参加種目確認!AT48)</f>
        <v/>
      </c>
      <c r="AR36" s="17" t="str">
        <f>IF(入力表・参加種目確認!AU48="","",入力表・参加種目確認!AU48)</f>
        <v/>
      </c>
      <c r="AS36" s="16" t="str">
        <f>IF(入力表・参加種目確認!BB48="","",入力表・参加種目確認!BB48)</f>
        <v/>
      </c>
      <c r="AT36" s="19" t="str">
        <f>IF(入力表・参加種目確認!BC48="","",入力表・参加種目確認!BC48)</f>
        <v/>
      </c>
      <c r="AU36" s="19" t="str">
        <f>IF(ISERROR(VLOOKUP(IF(AT36="","",入力表・参加種目確認!BD48),$BJ$2:$BK$5,2,FALSE)),"",VLOOKUP(IF(AT36="","",入力表・参加種目確認!BD48),$BJ$2:$BK$5,2,FALSE))</f>
        <v/>
      </c>
      <c r="AV36" s="20" t="str">
        <f>IF(入力表・参加種目確認!BE48="","",入力表・参加種目確認!BE48)</f>
        <v/>
      </c>
      <c r="AW36" s="20" t="str">
        <f>IF(入力表・参加種目確認!BF48="","",入力表・参加種目確認!BF48)</f>
        <v/>
      </c>
      <c r="AX36" s="20" t="str">
        <f>IF(ISERROR(VLOOKUP(入力表・参加種目確認!BG48,$BJ$2:$BK$5,2,FALSE)),"",VLOOKUP(入力表・参加種目確認!BG48,$BJ$2:$BK$5,2,FALSE))</f>
        <v/>
      </c>
      <c r="AY36" s="20" t="str">
        <f>IF(入力表・参加種目確認!BH48="","",入力表・参加種目確認!BH48)</f>
        <v/>
      </c>
      <c r="AZ36" s="18" t="str">
        <f>IF(入力表・参加種目確認!BI48="","",入力表・参加種目確認!BI48)</f>
        <v/>
      </c>
      <c r="BA36" s="21" t="str">
        <f>IF(入力表・参加種目確認!BP48="","",入力表・参加種目確認!BP48)</f>
        <v/>
      </c>
      <c r="BB36" s="25" t="str">
        <f>IF(入力表・参加種目確認!BQ48="","",入力表・参加種目確認!BQ48)</f>
        <v/>
      </c>
      <c r="BC36" s="25" t="str">
        <f>IF(ISERROR(VLOOKUP(IF(BB36="","",入力表・参加種目確認!BR48),$BJ$2:$BK$5,2,FALSE)),"",VLOOKUP(IF(BB36="","",入力表・参加種目確認!BR48),$BJ$2:$BK$5,2,FALSE))</f>
        <v/>
      </c>
      <c r="BD36" s="25" t="str">
        <f>IF(入力表・参加種目確認!BS48="","",入力表・参加種目確認!BS48)</f>
        <v/>
      </c>
      <c r="BE36" s="25" t="str">
        <f>IF(入力表・参加種目確認!BT48="","",入力表・参加種目確認!BT48)</f>
        <v/>
      </c>
      <c r="BF36" s="25" t="str">
        <f>IF(ISERROR(VLOOKUP(入力表・参加種目確認!BU48,$BJ$2:$BK$5,2,FALSE)),"",VLOOKUP(入力表・参加種目確認!BU48,$BJ$2:$BK$5,2,FALSE))</f>
        <v/>
      </c>
      <c r="BG36" s="25" t="str">
        <f>IF(入力表・参加種目確認!BV48="","",入力表・参加種目確認!BV48)</f>
        <v/>
      </c>
      <c r="BH36" s="23" t="str">
        <f>IF(入力表・参加種目確認!BW48="","",入力表・参加種目確認!BW48)</f>
        <v/>
      </c>
    </row>
    <row r="37" spans="1:60" ht="6" customHeight="1">
      <c r="A37" s="6">
        <v>36</v>
      </c>
      <c r="B37" s="27" t="str">
        <f>IF(入力表・参加種目確認!H49=0,"",入力表・参加種目確認!H49)</f>
        <v/>
      </c>
      <c r="C37" s="27" t="str">
        <f>IF(入力表・参加種目確認!J49=0,"",入力表・参加種目確認!J49)</f>
        <v/>
      </c>
      <c r="D37" s="27" t="str">
        <f>IF(入力表・参加種目確認!N49=0,"",入力表・参加種目確認!N49)</f>
        <v/>
      </c>
      <c r="E37" s="27" t="str">
        <f>RIGHT(入力表・参加種目確認!AA49,2)</f>
        <v/>
      </c>
      <c r="F37" s="27" t="str">
        <f>IF(入力表・参加種目確認!U49=0,"",ASC(入力表・参加種目確認!U49))</f>
        <v/>
      </c>
      <c r="G37" s="27" t="str">
        <f>IF(B37="","",入力表・参加種目確認!$N$8)</f>
        <v/>
      </c>
      <c r="H37" s="27" t="str">
        <f>IF(B37="","",入力表・参加種目確認!$L$4)</f>
        <v/>
      </c>
      <c r="I37" s="27" t="str">
        <f>IF(B37="","",入力表・参加種目確認!AE49)</f>
        <v/>
      </c>
      <c r="J37" s="27" t="str">
        <f>IF(入力表・参加種目確認!AH49="","",入力表・参加種目確認!$E$4&amp;'貼付（事務局）'!B37&amp;"子"&amp;入力表・参加種目確認!AH49)</f>
        <v/>
      </c>
      <c r="K37" s="27" t="str">
        <f t="shared" si="0"/>
        <v/>
      </c>
      <c r="L37" s="27" t="str">
        <f>IF(入力表・参加種目確認!AV49="","",入力表・参加種目確認!$E$4&amp;'貼付（事務局）'!B37&amp;"子"&amp;入力表・参加種目確認!AV49)</f>
        <v/>
      </c>
      <c r="M37" s="27" t="str">
        <f t="shared" si="1"/>
        <v/>
      </c>
      <c r="N37" s="27" t="str">
        <f>IF(入力表・参加種目確認!BJ49="","",入力表・参加種目確認!$E$4&amp;'貼付（事務局）'!B37&amp;"子"&amp;入力表・参加種目確認!BJ49)</f>
        <v/>
      </c>
      <c r="O37" s="27" t="str">
        <f t="shared" si="2"/>
        <v/>
      </c>
      <c r="P37" s="27" t="str">
        <f>IF(入力表・参加種目確認!BX49="","",VLOOKUP(入力表・参加種目確認!$E$4,$BP$2:$BQ$5,2,FALSE)&amp;入力表・参加種目確認!H49&amp;"子"&amp;"4X100mR")</f>
        <v/>
      </c>
      <c r="Q37" s="27" t="str">
        <f>IF(P37="","",H37&amp;P37&amp;入力表・参加種目確認!BX49)</f>
        <v/>
      </c>
      <c r="R37" s="27" t="str">
        <f t="shared" si="3"/>
        <v/>
      </c>
      <c r="S37" s="27" t="str">
        <f>IF(入力表・参加種目確認!CA49="","",VLOOKUP(入力表・参加種目確認!$E$4,$BP$7:$BQ$10,2,FALSE)&amp;入力表・参加種目確認!H49&amp;"子"&amp;"4X400mR")</f>
        <v/>
      </c>
      <c r="T37" s="27" t="str">
        <f>IF(S37="","",H37&amp;S37&amp;入力表・参加種目確認!CA49)</f>
        <v/>
      </c>
      <c r="U37" s="27" t="str">
        <f t="shared" si="4"/>
        <v/>
      </c>
      <c r="V37" s="28"/>
      <c r="W37" s="28"/>
      <c r="X37" s="28"/>
      <c r="Y37" s="28"/>
      <c r="Z37" s="28"/>
      <c r="AA37" s="28"/>
      <c r="AB37" s="28"/>
      <c r="AC37" s="28"/>
      <c r="AD37" s="28"/>
      <c r="AE37" s="28"/>
      <c r="AF37" s="28"/>
      <c r="AG37" s="28"/>
      <c r="AH37" s="28"/>
      <c r="AI37" s="28"/>
      <c r="AJ37" s="7"/>
      <c r="AK37" s="16" t="str">
        <f>IF(入力表・参加種目確認!AN49="","",入力表・参加種目確認!AN49)</f>
        <v/>
      </c>
      <c r="AL37" s="19" t="str">
        <f>IF(入力表・参加種目確認!AO49="","",入力表・参加種目確認!AO49)</f>
        <v/>
      </c>
      <c r="AM37" s="19" t="str">
        <f>IF(ISERROR(VLOOKUP(IF(AL37="","",入力表・参加種目確認!AP49),$BJ$2:$BK$5,2,FALSE)),"",VLOOKUP(IF(AL37="","",入力表・参加種目確認!AS49),$BJ$2:$BK$5,2,FALSE))</f>
        <v/>
      </c>
      <c r="AN37" s="19" t="str">
        <f>IF(入力表・参加種目確認!AQ49="","",入力表・参加種目確認!AQ49)</f>
        <v/>
      </c>
      <c r="AO37" s="19" t="str">
        <f>IF(入力表・参加種目確認!AR49="","",入力表・参加種目確認!AR49)</f>
        <v/>
      </c>
      <c r="AP37" s="19" t="str">
        <f>IF(ISERROR(VLOOKUP(入力表・参加種目確認!AS49,$BJ$2:$BK$5,2,FALSE)),"",VLOOKUP(入力表・参加種目確認!AS49,$BJ$2:$BK$5,2,FALSE))</f>
        <v/>
      </c>
      <c r="AQ37" s="19" t="str">
        <f>IF(入力表・参加種目確認!AT49="","",入力表・参加種目確認!AT49)</f>
        <v/>
      </c>
      <c r="AR37" s="17" t="str">
        <f>IF(入力表・参加種目確認!AU49="","",入力表・参加種目確認!AU49)</f>
        <v/>
      </c>
      <c r="AS37" s="16" t="str">
        <f>IF(入力表・参加種目確認!BB49="","",入力表・参加種目確認!BB49)</f>
        <v/>
      </c>
      <c r="AT37" s="19" t="str">
        <f>IF(入力表・参加種目確認!BC49="","",入力表・参加種目確認!BC49)</f>
        <v/>
      </c>
      <c r="AU37" s="19" t="str">
        <f>IF(ISERROR(VLOOKUP(IF(AT37="","",入力表・参加種目確認!BD49),$BJ$2:$BK$5,2,FALSE)),"",VLOOKUP(IF(AT37="","",入力表・参加種目確認!BD49),$BJ$2:$BK$5,2,FALSE))</f>
        <v/>
      </c>
      <c r="AV37" s="20" t="str">
        <f>IF(入力表・参加種目確認!BE49="","",入力表・参加種目確認!BE49)</f>
        <v/>
      </c>
      <c r="AW37" s="20" t="str">
        <f>IF(入力表・参加種目確認!BF49="","",入力表・参加種目確認!BF49)</f>
        <v/>
      </c>
      <c r="AX37" s="20" t="str">
        <f>IF(ISERROR(VLOOKUP(入力表・参加種目確認!BG49,$BJ$2:$BK$5,2,FALSE)),"",VLOOKUP(入力表・参加種目確認!BG49,$BJ$2:$BK$5,2,FALSE))</f>
        <v/>
      </c>
      <c r="AY37" s="20" t="str">
        <f>IF(入力表・参加種目確認!BH49="","",入力表・参加種目確認!BH49)</f>
        <v/>
      </c>
      <c r="AZ37" s="18" t="str">
        <f>IF(入力表・参加種目確認!BI49="","",入力表・参加種目確認!BI49)</f>
        <v/>
      </c>
      <c r="BA37" s="21" t="str">
        <f>IF(入力表・参加種目確認!BP49="","",入力表・参加種目確認!BP49)</f>
        <v/>
      </c>
      <c r="BB37" s="25" t="str">
        <f>IF(入力表・参加種目確認!BQ49="","",入力表・参加種目確認!BQ49)</f>
        <v/>
      </c>
      <c r="BC37" s="25" t="str">
        <f>IF(ISERROR(VLOOKUP(IF(BB37="","",入力表・参加種目確認!BR49),$BJ$2:$BK$5,2,FALSE)),"",VLOOKUP(IF(BB37="","",入力表・参加種目確認!BR49),$BJ$2:$BK$5,2,FALSE))</f>
        <v/>
      </c>
      <c r="BD37" s="25" t="str">
        <f>IF(入力表・参加種目確認!BS49="","",入力表・参加種目確認!BS49)</f>
        <v/>
      </c>
      <c r="BE37" s="25" t="str">
        <f>IF(入力表・参加種目確認!BT49="","",入力表・参加種目確認!BT49)</f>
        <v/>
      </c>
      <c r="BF37" s="25" t="str">
        <f>IF(ISERROR(VLOOKUP(入力表・参加種目確認!BU49,$BJ$2:$BK$5,2,FALSE)),"",VLOOKUP(入力表・参加種目確認!BU49,$BJ$2:$BK$5,2,FALSE))</f>
        <v/>
      </c>
      <c r="BG37" s="25" t="str">
        <f>IF(入力表・参加種目確認!BV49="","",入力表・参加種目確認!BV49)</f>
        <v/>
      </c>
      <c r="BH37" s="23" t="str">
        <f>IF(入力表・参加種目確認!BW49="","",入力表・参加種目確認!BW49)</f>
        <v/>
      </c>
    </row>
    <row r="38" spans="1:60" ht="6" customHeight="1">
      <c r="A38" s="6">
        <v>37</v>
      </c>
      <c r="B38" s="27" t="str">
        <f>IF(入力表・参加種目確認!H50=0,"",入力表・参加種目確認!H50)</f>
        <v/>
      </c>
      <c r="C38" s="27" t="str">
        <f>IF(入力表・参加種目確認!J50=0,"",入力表・参加種目確認!J50)</f>
        <v/>
      </c>
      <c r="D38" s="27" t="str">
        <f>IF(入力表・参加種目確認!N50=0,"",入力表・参加種目確認!N50)</f>
        <v/>
      </c>
      <c r="E38" s="27" t="str">
        <f>RIGHT(入力表・参加種目確認!AA50,2)</f>
        <v/>
      </c>
      <c r="F38" s="27" t="str">
        <f>IF(入力表・参加種目確認!U50=0,"",ASC(入力表・参加種目確認!U50))</f>
        <v/>
      </c>
      <c r="G38" s="27" t="str">
        <f>IF(B38="","",入力表・参加種目確認!$N$8)</f>
        <v/>
      </c>
      <c r="H38" s="27" t="str">
        <f>IF(B38="","",入力表・参加種目確認!$L$4)</f>
        <v/>
      </c>
      <c r="I38" s="27" t="str">
        <f>IF(B38="","",入力表・参加種目確認!AE50)</f>
        <v/>
      </c>
      <c r="J38" s="27" t="str">
        <f>IF(入力表・参加種目確認!AH50="","",入力表・参加種目確認!$E$4&amp;'貼付（事務局）'!B38&amp;"子"&amp;入力表・参加種目確認!AH50)</f>
        <v/>
      </c>
      <c r="K38" s="27" t="str">
        <f t="shared" si="0"/>
        <v/>
      </c>
      <c r="L38" s="27" t="str">
        <f>IF(入力表・参加種目確認!AV50="","",入力表・参加種目確認!$E$4&amp;'貼付（事務局）'!B38&amp;"子"&amp;入力表・参加種目確認!AV50)</f>
        <v/>
      </c>
      <c r="M38" s="27" t="str">
        <f t="shared" si="1"/>
        <v/>
      </c>
      <c r="N38" s="27" t="str">
        <f>IF(入力表・参加種目確認!BJ50="","",入力表・参加種目確認!$E$4&amp;'貼付（事務局）'!B38&amp;"子"&amp;入力表・参加種目確認!BJ50)</f>
        <v/>
      </c>
      <c r="O38" s="27" t="str">
        <f t="shared" si="2"/>
        <v/>
      </c>
      <c r="P38" s="27" t="str">
        <f>IF(入力表・参加種目確認!BX50="","",VLOOKUP(入力表・参加種目確認!$E$4,$BP$2:$BQ$5,2,FALSE)&amp;入力表・参加種目確認!H50&amp;"子"&amp;"4X100mR")</f>
        <v/>
      </c>
      <c r="Q38" s="27" t="str">
        <f>IF(P38="","",H38&amp;P38&amp;入力表・参加種目確認!BX50)</f>
        <v/>
      </c>
      <c r="R38" s="27" t="str">
        <f t="shared" si="3"/>
        <v/>
      </c>
      <c r="S38" s="27" t="str">
        <f>IF(入力表・参加種目確認!CA50="","",VLOOKUP(入力表・参加種目確認!$E$4,$BP$7:$BQ$10,2,FALSE)&amp;入力表・参加種目確認!H50&amp;"子"&amp;"4X400mR")</f>
        <v/>
      </c>
      <c r="T38" s="27" t="str">
        <f>IF(S38="","",H38&amp;S38&amp;入力表・参加種目確認!CA50)</f>
        <v/>
      </c>
      <c r="U38" s="27" t="str">
        <f t="shared" si="4"/>
        <v/>
      </c>
      <c r="V38" s="28"/>
      <c r="W38" s="28"/>
      <c r="X38" s="28"/>
      <c r="Y38" s="28"/>
      <c r="Z38" s="28"/>
      <c r="AA38" s="28"/>
      <c r="AB38" s="28"/>
      <c r="AC38" s="28"/>
      <c r="AD38" s="28"/>
      <c r="AE38" s="28"/>
      <c r="AF38" s="28"/>
      <c r="AG38" s="28"/>
      <c r="AH38" s="28"/>
      <c r="AI38" s="28"/>
      <c r="AJ38" s="7"/>
      <c r="AK38" s="16" t="str">
        <f>IF(入力表・参加種目確認!AN50="","",入力表・参加種目確認!AN50)</f>
        <v/>
      </c>
      <c r="AL38" s="19" t="str">
        <f>IF(入力表・参加種目確認!AO50="","",入力表・参加種目確認!AO50)</f>
        <v/>
      </c>
      <c r="AM38" s="19" t="str">
        <f>IF(ISERROR(VLOOKUP(IF(AL38="","",入力表・参加種目確認!AP50),$BJ$2:$BK$5,2,FALSE)),"",VLOOKUP(IF(AL38="","",入力表・参加種目確認!AS50),$BJ$2:$BK$5,2,FALSE))</f>
        <v/>
      </c>
      <c r="AN38" s="19" t="str">
        <f>IF(入力表・参加種目確認!AQ50="","",入力表・参加種目確認!AQ50)</f>
        <v/>
      </c>
      <c r="AO38" s="19" t="str">
        <f>IF(入力表・参加種目確認!AR50="","",入力表・参加種目確認!AR50)</f>
        <v/>
      </c>
      <c r="AP38" s="19" t="str">
        <f>IF(ISERROR(VLOOKUP(入力表・参加種目確認!AS50,$BJ$2:$BK$5,2,FALSE)),"",VLOOKUP(入力表・参加種目確認!AS50,$BJ$2:$BK$5,2,FALSE))</f>
        <v/>
      </c>
      <c r="AQ38" s="19" t="str">
        <f>IF(入力表・参加種目確認!AT50="","",入力表・参加種目確認!AT50)</f>
        <v/>
      </c>
      <c r="AR38" s="17" t="str">
        <f>IF(入力表・参加種目確認!AU50="","",入力表・参加種目確認!AU50)</f>
        <v/>
      </c>
      <c r="AS38" s="16" t="str">
        <f>IF(入力表・参加種目確認!BB50="","",入力表・参加種目確認!BB50)</f>
        <v/>
      </c>
      <c r="AT38" s="19" t="str">
        <f>IF(入力表・参加種目確認!BC50="","",入力表・参加種目確認!BC50)</f>
        <v/>
      </c>
      <c r="AU38" s="19" t="str">
        <f>IF(ISERROR(VLOOKUP(IF(AT38="","",入力表・参加種目確認!BD50),$BJ$2:$BK$5,2,FALSE)),"",VLOOKUP(IF(AT38="","",入力表・参加種目確認!BD50),$BJ$2:$BK$5,2,FALSE))</f>
        <v/>
      </c>
      <c r="AV38" s="20" t="str">
        <f>IF(入力表・参加種目確認!BE50="","",入力表・参加種目確認!BE50)</f>
        <v/>
      </c>
      <c r="AW38" s="20" t="str">
        <f>IF(入力表・参加種目確認!BF50="","",入力表・参加種目確認!BF50)</f>
        <v/>
      </c>
      <c r="AX38" s="20" t="str">
        <f>IF(ISERROR(VLOOKUP(入力表・参加種目確認!BG50,$BJ$2:$BK$5,2,FALSE)),"",VLOOKUP(入力表・参加種目確認!BG50,$BJ$2:$BK$5,2,FALSE))</f>
        <v/>
      </c>
      <c r="AY38" s="20" t="str">
        <f>IF(入力表・参加種目確認!BH50="","",入力表・参加種目確認!BH50)</f>
        <v/>
      </c>
      <c r="AZ38" s="18" t="str">
        <f>IF(入力表・参加種目確認!BI50="","",入力表・参加種目確認!BI50)</f>
        <v/>
      </c>
      <c r="BA38" s="21" t="str">
        <f>IF(入力表・参加種目確認!BP50="","",入力表・参加種目確認!BP50)</f>
        <v/>
      </c>
      <c r="BB38" s="25" t="str">
        <f>IF(入力表・参加種目確認!BQ50="","",入力表・参加種目確認!BQ50)</f>
        <v/>
      </c>
      <c r="BC38" s="25" t="str">
        <f>IF(ISERROR(VLOOKUP(IF(BB38="","",入力表・参加種目確認!BR50),$BJ$2:$BK$5,2,FALSE)),"",VLOOKUP(IF(BB38="","",入力表・参加種目確認!BR50),$BJ$2:$BK$5,2,FALSE))</f>
        <v/>
      </c>
      <c r="BD38" s="25" t="str">
        <f>IF(入力表・参加種目確認!BS50="","",入力表・参加種目確認!BS50)</f>
        <v/>
      </c>
      <c r="BE38" s="25" t="str">
        <f>IF(入力表・参加種目確認!BT50="","",入力表・参加種目確認!BT50)</f>
        <v/>
      </c>
      <c r="BF38" s="25" t="str">
        <f>IF(ISERROR(VLOOKUP(入力表・参加種目確認!BU50,$BJ$2:$BK$5,2,FALSE)),"",VLOOKUP(入力表・参加種目確認!BU50,$BJ$2:$BK$5,2,FALSE))</f>
        <v/>
      </c>
      <c r="BG38" s="25" t="str">
        <f>IF(入力表・参加種目確認!BV50="","",入力表・参加種目確認!BV50)</f>
        <v/>
      </c>
      <c r="BH38" s="23" t="str">
        <f>IF(入力表・参加種目確認!BW50="","",入力表・参加種目確認!BW50)</f>
        <v/>
      </c>
    </row>
    <row r="39" spans="1:60" ht="6" customHeight="1">
      <c r="A39" s="6">
        <v>38</v>
      </c>
      <c r="B39" s="27" t="str">
        <f>IF(入力表・参加種目確認!H51=0,"",入力表・参加種目確認!H51)</f>
        <v/>
      </c>
      <c r="C39" s="27" t="str">
        <f>IF(入力表・参加種目確認!J51=0,"",入力表・参加種目確認!J51)</f>
        <v/>
      </c>
      <c r="D39" s="27" t="str">
        <f>IF(入力表・参加種目確認!N51=0,"",入力表・参加種目確認!N51)</f>
        <v/>
      </c>
      <c r="E39" s="27" t="str">
        <f>RIGHT(入力表・参加種目確認!AA51,2)</f>
        <v/>
      </c>
      <c r="F39" s="27" t="str">
        <f>IF(入力表・参加種目確認!U51=0,"",ASC(入力表・参加種目確認!U51))</f>
        <v/>
      </c>
      <c r="G39" s="27" t="str">
        <f>IF(B39="","",入力表・参加種目確認!$N$8)</f>
        <v/>
      </c>
      <c r="H39" s="27" t="str">
        <f>IF(B39="","",入力表・参加種目確認!$L$4)</f>
        <v/>
      </c>
      <c r="I39" s="27" t="str">
        <f>IF(B39="","",入力表・参加種目確認!AE51)</f>
        <v/>
      </c>
      <c r="J39" s="27" t="str">
        <f>IF(入力表・参加種目確認!AH51="","",入力表・参加種目確認!$E$4&amp;'貼付（事務局）'!B39&amp;"子"&amp;入力表・参加種目確認!AH51)</f>
        <v/>
      </c>
      <c r="K39" s="27" t="str">
        <f t="shared" si="0"/>
        <v/>
      </c>
      <c r="L39" s="27" t="str">
        <f>IF(入力表・参加種目確認!AV51="","",入力表・参加種目確認!$E$4&amp;'貼付（事務局）'!B39&amp;"子"&amp;入力表・参加種目確認!AV51)</f>
        <v/>
      </c>
      <c r="M39" s="27" t="str">
        <f t="shared" si="1"/>
        <v/>
      </c>
      <c r="N39" s="27" t="str">
        <f>IF(入力表・参加種目確認!BJ51="","",入力表・参加種目確認!$E$4&amp;'貼付（事務局）'!B39&amp;"子"&amp;入力表・参加種目確認!BJ51)</f>
        <v/>
      </c>
      <c r="O39" s="27" t="str">
        <f t="shared" si="2"/>
        <v/>
      </c>
      <c r="P39" s="27" t="str">
        <f>IF(入力表・参加種目確認!BX51="","",VLOOKUP(入力表・参加種目確認!$E$4,$BP$2:$BQ$5,2,FALSE)&amp;入力表・参加種目確認!H51&amp;"子"&amp;"4X100mR")</f>
        <v/>
      </c>
      <c r="Q39" s="27" t="str">
        <f>IF(P39="","",H39&amp;P39&amp;入力表・参加種目確認!BX51)</f>
        <v/>
      </c>
      <c r="R39" s="27" t="str">
        <f t="shared" si="3"/>
        <v/>
      </c>
      <c r="S39" s="27" t="str">
        <f>IF(入力表・参加種目確認!CA51="","",VLOOKUP(入力表・参加種目確認!$E$4,$BP$7:$BQ$10,2,FALSE)&amp;入力表・参加種目確認!H51&amp;"子"&amp;"4X400mR")</f>
        <v/>
      </c>
      <c r="T39" s="27" t="str">
        <f>IF(S39="","",H39&amp;S39&amp;入力表・参加種目確認!CA51)</f>
        <v/>
      </c>
      <c r="U39" s="27" t="str">
        <f t="shared" si="4"/>
        <v/>
      </c>
      <c r="V39" s="28"/>
      <c r="W39" s="28"/>
      <c r="X39" s="28"/>
      <c r="Y39" s="28"/>
      <c r="Z39" s="28"/>
      <c r="AA39" s="28"/>
      <c r="AB39" s="28"/>
      <c r="AC39" s="28"/>
      <c r="AD39" s="28"/>
      <c r="AE39" s="28"/>
      <c r="AF39" s="28"/>
      <c r="AG39" s="28"/>
      <c r="AH39" s="28"/>
      <c r="AI39" s="28"/>
      <c r="AJ39" s="7"/>
      <c r="AK39" s="16" t="str">
        <f>IF(入力表・参加種目確認!AN51="","",入力表・参加種目確認!AN51)</f>
        <v/>
      </c>
      <c r="AL39" s="19" t="str">
        <f>IF(入力表・参加種目確認!AO51="","",入力表・参加種目確認!AO51)</f>
        <v/>
      </c>
      <c r="AM39" s="19" t="str">
        <f>IF(ISERROR(VLOOKUP(IF(AL39="","",入力表・参加種目確認!AP51),$BJ$2:$BK$5,2,FALSE)),"",VLOOKUP(IF(AL39="","",入力表・参加種目確認!AS51),$BJ$2:$BK$5,2,FALSE))</f>
        <v/>
      </c>
      <c r="AN39" s="19" t="str">
        <f>IF(入力表・参加種目確認!AQ51="","",入力表・参加種目確認!AQ51)</f>
        <v/>
      </c>
      <c r="AO39" s="19" t="str">
        <f>IF(入力表・参加種目確認!AR51="","",入力表・参加種目確認!AR51)</f>
        <v/>
      </c>
      <c r="AP39" s="19" t="str">
        <f>IF(ISERROR(VLOOKUP(入力表・参加種目確認!AS51,$BJ$2:$BK$5,2,FALSE)),"",VLOOKUP(入力表・参加種目確認!AS51,$BJ$2:$BK$5,2,FALSE))</f>
        <v/>
      </c>
      <c r="AQ39" s="19" t="str">
        <f>IF(入力表・参加種目確認!AT51="","",入力表・参加種目確認!AT51)</f>
        <v/>
      </c>
      <c r="AR39" s="17" t="str">
        <f>IF(入力表・参加種目確認!AU51="","",入力表・参加種目確認!AU51)</f>
        <v/>
      </c>
      <c r="AS39" s="16" t="str">
        <f>IF(入力表・参加種目確認!BB51="","",入力表・参加種目確認!BB51)</f>
        <v/>
      </c>
      <c r="AT39" s="19" t="str">
        <f>IF(入力表・参加種目確認!BC51="","",入力表・参加種目確認!BC51)</f>
        <v/>
      </c>
      <c r="AU39" s="19" t="str">
        <f>IF(ISERROR(VLOOKUP(IF(AT39="","",入力表・参加種目確認!BD51),$BJ$2:$BK$5,2,FALSE)),"",VLOOKUP(IF(AT39="","",入力表・参加種目確認!BD51),$BJ$2:$BK$5,2,FALSE))</f>
        <v/>
      </c>
      <c r="AV39" s="20" t="str">
        <f>IF(入力表・参加種目確認!BE51="","",入力表・参加種目確認!BE51)</f>
        <v/>
      </c>
      <c r="AW39" s="20" t="str">
        <f>IF(入力表・参加種目確認!BF51="","",入力表・参加種目確認!BF51)</f>
        <v/>
      </c>
      <c r="AX39" s="20" t="str">
        <f>IF(ISERROR(VLOOKUP(入力表・参加種目確認!BG51,$BJ$2:$BK$5,2,FALSE)),"",VLOOKUP(入力表・参加種目確認!BG51,$BJ$2:$BK$5,2,FALSE))</f>
        <v/>
      </c>
      <c r="AY39" s="20" t="str">
        <f>IF(入力表・参加種目確認!BH51="","",入力表・参加種目確認!BH51)</f>
        <v/>
      </c>
      <c r="AZ39" s="18" t="str">
        <f>IF(入力表・参加種目確認!BI51="","",入力表・参加種目確認!BI51)</f>
        <v/>
      </c>
      <c r="BA39" s="21" t="str">
        <f>IF(入力表・参加種目確認!BP51="","",入力表・参加種目確認!BP51)</f>
        <v/>
      </c>
      <c r="BB39" s="25" t="str">
        <f>IF(入力表・参加種目確認!BQ51="","",入力表・参加種目確認!BQ51)</f>
        <v/>
      </c>
      <c r="BC39" s="25" t="str">
        <f>IF(ISERROR(VLOOKUP(IF(BB39="","",入力表・参加種目確認!BR51),$BJ$2:$BK$5,2,FALSE)),"",VLOOKUP(IF(BB39="","",入力表・参加種目確認!BR51),$BJ$2:$BK$5,2,FALSE))</f>
        <v/>
      </c>
      <c r="BD39" s="25" t="str">
        <f>IF(入力表・参加種目確認!BS51="","",入力表・参加種目確認!BS51)</f>
        <v/>
      </c>
      <c r="BE39" s="25" t="str">
        <f>IF(入力表・参加種目確認!BT51="","",入力表・参加種目確認!BT51)</f>
        <v/>
      </c>
      <c r="BF39" s="25" t="str">
        <f>IF(ISERROR(VLOOKUP(入力表・参加種目確認!BU51,$BJ$2:$BK$5,2,FALSE)),"",VLOOKUP(入力表・参加種目確認!BU51,$BJ$2:$BK$5,2,FALSE))</f>
        <v/>
      </c>
      <c r="BG39" s="25" t="str">
        <f>IF(入力表・参加種目確認!BV51="","",入力表・参加種目確認!BV51)</f>
        <v/>
      </c>
      <c r="BH39" s="23" t="str">
        <f>IF(入力表・参加種目確認!BW51="","",入力表・参加種目確認!BW51)</f>
        <v/>
      </c>
    </row>
    <row r="40" spans="1:60" ht="6" customHeight="1">
      <c r="A40" s="6">
        <v>39</v>
      </c>
      <c r="B40" s="27" t="str">
        <f>IF(入力表・参加種目確認!H52=0,"",入力表・参加種目確認!H52)</f>
        <v/>
      </c>
      <c r="C40" s="27" t="str">
        <f>IF(入力表・参加種目確認!J52=0,"",入力表・参加種目確認!J52)</f>
        <v/>
      </c>
      <c r="D40" s="27" t="str">
        <f>IF(入力表・参加種目確認!N52=0,"",入力表・参加種目確認!N52)</f>
        <v/>
      </c>
      <c r="E40" s="27" t="str">
        <f>RIGHT(入力表・参加種目確認!AA52,2)</f>
        <v/>
      </c>
      <c r="F40" s="27" t="str">
        <f>IF(入力表・参加種目確認!U52=0,"",ASC(入力表・参加種目確認!U52))</f>
        <v/>
      </c>
      <c r="G40" s="27" t="str">
        <f>IF(B40="","",入力表・参加種目確認!$N$8)</f>
        <v/>
      </c>
      <c r="H40" s="27" t="str">
        <f>IF(B40="","",入力表・参加種目確認!$L$4)</f>
        <v/>
      </c>
      <c r="I40" s="27" t="str">
        <f>IF(B40="","",入力表・参加種目確認!AE52)</f>
        <v/>
      </c>
      <c r="J40" s="27" t="str">
        <f>IF(入力表・参加種目確認!AH52="","",入力表・参加種目確認!$E$4&amp;'貼付（事務局）'!B40&amp;"子"&amp;入力表・参加種目確認!AH52)</f>
        <v/>
      </c>
      <c r="K40" s="27" t="str">
        <f t="shared" si="0"/>
        <v/>
      </c>
      <c r="L40" s="27" t="str">
        <f>IF(入力表・参加種目確認!AV52="","",入力表・参加種目確認!$E$4&amp;'貼付（事務局）'!B40&amp;"子"&amp;入力表・参加種目確認!AV52)</f>
        <v/>
      </c>
      <c r="M40" s="27" t="str">
        <f t="shared" si="1"/>
        <v/>
      </c>
      <c r="N40" s="27" t="str">
        <f>IF(入力表・参加種目確認!BJ52="","",入力表・参加種目確認!$E$4&amp;'貼付（事務局）'!B40&amp;"子"&amp;入力表・参加種目確認!BJ52)</f>
        <v/>
      </c>
      <c r="O40" s="27" t="str">
        <f t="shared" si="2"/>
        <v/>
      </c>
      <c r="P40" s="27" t="str">
        <f>IF(入力表・参加種目確認!BX52="","",VLOOKUP(入力表・参加種目確認!$E$4,$BP$2:$BQ$5,2,FALSE)&amp;入力表・参加種目確認!H52&amp;"子"&amp;"4X100mR")</f>
        <v/>
      </c>
      <c r="Q40" s="27" t="str">
        <f>IF(P40="","",H40&amp;P40&amp;入力表・参加種目確認!BX52)</f>
        <v/>
      </c>
      <c r="R40" s="27" t="str">
        <f t="shared" si="3"/>
        <v/>
      </c>
      <c r="S40" s="27" t="str">
        <f>IF(入力表・参加種目確認!CA52="","",VLOOKUP(入力表・参加種目確認!$E$4,$BP$7:$BQ$10,2,FALSE)&amp;入力表・参加種目確認!H52&amp;"子"&amp;"4X400mR")</f>
        <v/>
      </c>
      <c r="T40" s="27" t="str">
        <f>IF(S40="","",H40&amp;S40&amp;入力表・参加種目確認!CA52)</f>
        <v/>
      </c>
      <c r="U40" s="27" t="str">
        <f t="shared" si="4"/>
        <v/>
      </c>
      <c r="V40" s="28"/>
      <c r="W40" s="28"/>
      <c r="X40" s="28"/>
      <c r="Y40" s="28"/>
      <c r="Z40" s="28"/>
      <c r="AA40" s="28"/>
      <c r="AB40" s="28"/>
      <c r="AC40" s="28"/>
      <c r="AD40" s="28"/>
      <c r="AE40" s="28"/>
      <c r="AF40" s="28"/>
      <c r="AG40" s="28"/>
      <c r="AH40" s="28"/>
      <c r="AI40" s="28"/>
      <c r="AJ40" s="7"/>
      <c r="AK40" s="16" t="str">
        <f>IF(入力表・参加種目確認!AN52="","",入力表・参加種目確認!AN52)</f>
        <v/>
      </c>
      <c r="AL40" s="19" t="str">
        <f>IF(入力表・参加種目確認!AO52="","",入力表・参加種目確認!AO52)</f>
        <v/>
      </c>
      <c r="AM40" s="19" t="str">
        <f>IF(ISERROR(VLOOKUP(IF(AL40="","",入力表・参加種目確認!AP52),$BJ$2:$BK$5,2,FALSE)),"",VLOOKUP(IF(AL40="","",入力表・参加種目確認!AS52),$BJ$2:$BK$5,2,FALSE))</f>
        <v/>
      </c>
      <c r="AN40" s="19" t="str">
        <f>IF(入力表・参加種目確認!AQ52="","",入力表・参加種目確認!AQ52)</f>
        <v/>
      </c>
      <c r="AO40" s="19" t="str">
        <f>IF(入力表・参加種目確認!AR52="","",入力表・参加種目確認!AR52)</f>
        <v/>
      </c>
      <c r="AP40" s="19" t="str">
        <f>IF(ISERROR(VLOOKUP(入力表・参加種目確認!AS52,$BJ$2:$BK$5,2,FALSE)),"",VLOOKUP(入力表・参加種目確認!AS52,$BJ$2:$BK$5,2,FALSE))</f>
        <v/>
      </c>
      <c r="AQ40" s="19" t="str">
        <f>IF(入力表・参加種目確認!AT52="","",入力表・参加種目確認!AT52)</f>
        <v/>
      </c>
      <c r="AR40" s="17" t="str">
        <f>IF(入力表・参加種目確認!AU52="","",入力表・参加種目確認!AU52)</f>
        <v/>
      </c>
      <c r="AS40" s="16" t="str">
        <f>IF(入力表・参加種目確認!BB52="","",入力表・参加種目確認!BB52)</f>
        <v/>
      </c>
      <c r="AT40" s="19" t="str">
        <f>IF(入力表・参加種目確認!BC52="","",入力表・参加種目確認!BC52)</f>
        <v/>
      </c>
      <c r="AU40" s="19" t="str">
        <f>IF(ISERROR(VLOOKUP(IF(AT40="","",入力表・参加種目確認!BD52),$BJ$2:$BK$5,2,FALSE)),"",VLOOKUP(IF(AT40="","",入力表・参加種目確認!BD52),$BJ$2:$BK$5,2,FALSE))</f>
        <v/>
      </c>
      <c r="AV40" s="20" t="str">
        <f>IF(入力表・参加種目確認!BE52="","",入力表・参加種目確認!BE52)</f>
        <v/>
      </c>
      <c r="AW40" s="20" t="str">
        <f>IF(入力表・参加種目確認!BF52="","",入力表・参加種目確認!BF52)</f>
        <v/>
      </c>
      <c r="AX40" s="20" t="str">
        <f>IF(ISERROR(VLOOKUP(入力表・参加種目確認!BG52,$BJ$2:$BK$5,2,FALSE)),"",VLOOKUP(入力表・参加種目確認!BG52,$BJ$2:$BK$5,2,FALSE))</f>
        <v/>
      </c>
      <c r="AY40" s="20" t="str">
        <f>IF(入力表・参加種目確認!BH52="","",入力表・参加種目確認!BH52)</f>
        <v/>
      </c>
      <c r="AZ40" s="18" t="str">
        <f>IF(入力表・参加種目確認!BI52="","",入力表・参加種目確認!BI52)</f>
        <v/>
      </c>
      <c r="BA40" s="21" t="str">
        <f>IF(入力表・参加種目確認!BP52="","",入力表・参加種目確認!BP52)</f>
        <v/>
      </c>
      <c r="BB40" s="25" t="str">
        <f>IF(入力表・参加種目確認!BQ52="","",入力表・参加種目確認!BQ52)</f>
        <v/>
      </c>
      <c r="BC40" s="25" t="str">
        <f>IF(ISERROR(VLOOKUP(IF(BB40="","",入力表・参加種目確認!BR52),$BJ$2:$BK$5,2,FALSE)),"",VLOOKUP(IF(BB40="","",入力表・参加種目確認!BR52),$BJ$2:$BK$5,2,FALSE))</f>
        <v/>
      </c>
      <c r="BD40" s="25" t="str">
        <f>IF(入力表・参加種目確認!BS52="","",入力表・参加種目確認!BS52)</f>
        <v/>
      </c>
      <c r="BE40" s="25" t="str">
        <f>IF(入力表・参加種目確認!BT52="","",入力表・参加種目確認!BT52)</f>
        <v/>
      </c>
      <c r="BF40" s="25" t="str">
        <f>IF(ISERROR(VLOOKUP(入力表・参加種目確認!BU52,$BJ$2:$BK$5,2,FALSE)),"",VLOOKUP(入力表・参加種目確認!BU52,$BJ$2:$BK$5,2,FALSE))</f>
        <v/>
      </c>
      <c r="BG40" s="25" t="str">
        <f>IF(入力表・参加種目確認!BV52="","",入力表・参加種目確認!BV52)</f>
        <v/>
      </c>
      <c r="BH40" s="23" t="str">
        <f>IF(入力表・参加種目確認!BW52="","",入力表・参加種目確認!BW52)</f>
        <v/>
      </c>
    </row>
    <row r="41" spans="1:60" ht="6" customHeight="1">
      <c r="A41" s="6">
        <v>40</v>
      </c>
      <c r="B41" s="27" t="str">
        <f>IF(入力表・参加種目確認!H53=0,"",入力表・参加種目確認!H53)</f>
        <v/>
      </c>
      <c r="C41" s="27" t="str">
        <f>IF(入力表・参加種目確認!J53=0,"",入力表・参加種目確認!J53)</f>
        <v/>
      </c>
      <c r="D41" s="27" t="str">
        <f>IF(入力表・参加種目確認!N53=0,"",入力表・参加種目確認!N53)</f>
        <v/>
      </c>
      <c r="E41" s="27" t="str">
        <f>RIGHT(入力表・参加種目確認!AA53,2)</f>
        <v/>
      </c>
      <c r="F41" s="27" t="str">
        <f>IF(入力表・参加種目確認!U53=0,"",ASC(入力表・参加種目確認!U53))</f>
        <v/>
      </c>
      <c r="G41" s="27" t="str">
        <f>IF(B41="","",入力表・参加種目確認!$N$8)</f>
        <v/>
      </c>
      <c r="H41" s="27" t="str">
        <f>IF(B41="","",入力表・参加種目確認!$L$4)</f>
        <v/>
      </c>
      <c r="I41" s="27" t="str">
        <f>IF(B41="","",入力表・参加種目確認!AE53)</f>
        <v/>
      </c>
      <c r="J41" s="27" t="str">
        <f>IF(入力表・参加種目確認!AH53="","",入力表・参加種目確認!$E$4&amp;'貼付（事務局）'!B41&amp;"子"&amp;入力表・参加種目確認!AH53)</f>
        <v/>
      </c>
      <c r="K41" s="27" t="str">
        <f t="shared" si="0"/>
        <v/>
      </c>
      <c r="L41" s="27" t="str">
        <f>IF(入力表・参加種目確認!AV53="","",入力表・参加種目確認!$E$4&amp;'貼付（事務局）'!B41&amp;"子"&amp;入力表・参加種目確認!AV53)</f>
        <v/>
      </c>
      <c r="M41" s="27" t="str">
        <f t="shared" si="1"/>
        <v/>
      </c>
      <c r="N41" s="27" t="str">
        <f>IF(入力表・参加種目確認!BJ53="","",入力表・参加種目確認!$E$4&amp;'貼付（事務局）'!B41&amp;"子"&amp;入力表・参加種目確認!BJ53)</f>
        <v/>
      </c>
      <c r="O41" s="27" t="str">
        <f t="shared" si="2"/>
        <v/>
      </c>
      <c r="P41" s="27" t="str">
        <f>IF(入力表・参加種目確認!BX53="","",VLOOKUP(入力表・参加種目確認!$E$4,$BP$2:$BQ$5,2,FALSE)&amp;入力表・参加種目確認!H53&amp;"子"&amp;"4X100mR")</f>
        <v/>
      </c>
      <c r="Q41" s="27" t="str">
        <f>IF(P41="","",H41&amp;P41&amp;入力表・参加種目確認!BX53)</f>
        <v/>
      </c>
      <c r="R41" s="27" t="str">
        <f t="shared" si="3"/>
        <v/>
      </c>
      <c r="S41" s="27" t="str">
        <f>IF(入力表・参加種目確認!CA53="","",VLOOKUP(入力表・参加種目確認!$E$4,$BP$7:$BQ$10,2,FALSE)&amp;入力表・参加種目確認!H53&amp;"子"&amp;"4X400mR")</f>
        <v/>
      </c>
      <c r="T41" s="27" t="str">
        <f>IF(S41="","",H41&amp;S41&amp;入力表・参加種目確認!CA53)</f>
        <v/>
      </c>
      <c r="U41" s="27" t="str">
        <f t="shared" si="4"/>
        <v/>
      </c>
      <c r="V41" s="28"/>
      <c r="W41" s="28"/>
      <c r="X41" s="28"/>
      <c r="Y41" s="28"/>
      <c r="Z41" s="28"/>
      <c r="AA41" s="28"/>
      <c r="AB41" s="28"/>
      <c r="AC41" s="28"/>
      <c r="AD41" s="28"/>
      <c r="AE41" s="28"/>
      <c r="AF41" s="28"/>
      <c r="AG41" s="28"/>
      <c r="AH41" s="28"/>
      <c r="AI41" s="28"/>
      <c r="AJ41" s="7"/>
      <c r="AK41" s="16" t="str">
        <f>IF(入力表・参加種目確認!AN53="","",入力表・参加種目確認!AN53)</f>
        <v/>
      </c>
      <c r="AL41" s="19" t="str">
        <f>IF(入力表・参加種目確認!AO53="","",入力表・参加種目確認!AO53)</f>
        <v/>
      </c>
      <c r="AM41" s="19" t="str">
        <f>IF(ISERROR(VLOOKUP(IF(AL41="","",入力表・参加種目確認!AP53),$BJ$2:$BK$5,2,FALSE)),"",VLOOKUP(IF(AL41="","",入力表・参加種目確認!AS53),$BJ$2:$BK$5,2,FALSE))</f>
        <v/>
      </c>
      <c r="AN41" s="19" t="str">
        <f>IF(入力表・参加種目確認!AQ53="","",入力表・参加種目確認!AQ53)</f>
        <v/>
      </c>
      <c r="AO41" s="19" t="str">
        <f>IF(入力表・参加種目確認!AR53="","",入力表・参加種目確認!AR53)</f>
        <v/>
      </c>
      <c r="AP41" s="19" t="str">
        <f>IF(ISERROR(VLOOKUP(入力表・参加種目確認!AS53,$BJ$2:$BK$5,2,FALSE)),"",VLOOKUP(入力表・参加種目確認!AS53,$BJ$2:$BK$5,2,FALSE))</f>
        <v/>
      </c>
      <c r="AQ41" s="19" t="str">
        <f>IF(入力表・参加種目確認!AT53="","",入力表・参加種目確認!AT53)</f>
        <v/>
      </c>
      <c r="AR41" s="17" t="str">
        <f>IF(入力表・参加種目確認!AU53="","",入力表・参加種目確認!AU53)</f>
        <v/>
      </c>
      <c r="AS41" s="16" t="str">
        <f>IF(入力表・参加種目確認!BB53="","",入力表・参加種目確認!BB53)</f>
        <v/>
      </c>
      <c r="AT41" s="19" t="str">
        <f>IF(入力表・参加種目確認!BC53="","",入力表・参加種目確認!BC53)</f>
        <v/>
      </c>
      <c r="AU41" s="19" t="str">
        <f>IF(ISERROR(VLOOKUP(IF(AT41="","",入力表・参加種目確認!BD53),$BJ$2:$BK$5,2,FALSE)),"",VLOOKUP(IF(AT41="","",入力表・参加種目確認!BD53),$BJ$2:$BK$5,2,FALSE))</f>
        <v/>
      </c>
      <c r="AV41" s="20" t="str">
        <f>IF(入力表・参加種目確認!BE53="","",入力表・参加種目確認!BE53)</f>
        <v/>
      </c>
      <c r="AW41" s="20" t="str">
        <f>IF(入力表・参加種目確認!BF53="","",入力表・参加種目確認!BF53)</f>
        <v/>
      </c>
      <c r="AX41" s="20" t="str">
        <f>IF(ISERROR(VLOOKUP(入力表・参加種目確認!BG53,$BJ$2:$BK$5,2,FALSE)),"",VLOOKUP(入力表・参加種目確認!BG53,$BJ$2:$BK$5,2,FALSE))</f>
        <v/>
      </c>
      <c r="AY41" s="20" t="str">
        <f>IF(入力表・参加種目確認!BH53="","",入力表・参加種目確認!BH53)</f>
        <v/>
      </c>
      <c r="AZ41" s="18" t="str">
        <f>IF(入力表・参加種目確認!BI53="","",入力表・参加種目確認!BI53)</f>
        <v/>
      </c>
      <c r="BA41" s="21" t="str">
        <f>IF(入力表・参加種目確認!BP53="","",入力表・参加種目確認!BP53)</f>
        <v/>
      </c>
      <c r="BB41" s="25" t="str">
        <f>IF(入力表・参加種目確認!BQ53="","",入力表・参加種目確認!BQ53)</f>
        <v/>
      </c>
      <c r="BC41" s="25" t="str">
        <f>IF(ISERROR(VLOOKUP(IF(BB41="","",入力表・参加種目確認!BR53),$BJ$2:$BK$5,2,FALSE)),"",VLOOKUP(IF(BB41="","",入力表・参加種目確認!BR53),$BJ$2:$BK$5,2,FALSE))</f>
        <v/>
      </c>
      <c r="BD41" s="25" t="str">
        <f>IF(入力表・参加種目確認!BS53="","",入力表・参加種目確認!BS53)</f>
        <v/>
      </c>
      <c r="BE41" s="25" t="str">
        <f>IF(入力表・参加種目確認!BT53="","",入力表・参加種目確認!BT53)</f>
        <v/>
      </c>
      <c r="BF41" s="25" t="str">
        <f>IF(ISERROR(VLOOKUP(入力表・参加種目確認!BU53,$BJ$2:$BK$5,2,FALSE)),"",VLOOKUP(入力表・参加種目確認!BU53,$BJ$2:$BK$5,2,FALSE))</f>
        <v/>
      </c>
      <c r="BG41" s="25" t="str">
        <f>IF(入力表・参加種目確認!BV53="","",入力表・参加種目確認!BV53)</f>
        <v/>
      </c>
      <c r="BH41" s="23" t="str">
        <f>IF(入力表・参加種目確認!BW53="","",入力表・参加種目確認!BW53)</f>
        <v/>
      </c>
    </row>
    <row r="42" spans="1:60" ht="13.5" customHeight="1"/>
    <row r="43" spans="1:60" ht="12.75" hidden="1" customHeight="1">
      <c r="F43" s="1"/>
      <c r="G43" s="3"/>
      <c r="H43" s="4"/>
      <c r="I43" s="4"/>
      <c r="J43" s="4"/>
      <c r="K43" s="4"/>
    </row>
    <row r="44" spans="1:60" ht="12.75" hidden="1" customHeight="1">
      <c r="F44" s="1"/>
      <c r="G44" s="3"/>
      <c r="H44" s="4"/>
      <c r="I44" s="4"/>
      <c r="J44" s="4"/>
      <c r="K44" s="4"/>
    </row>
    <row r="45" spans="1:60" hidden="1">
      <c r="F45" s="1"/>
      <c r="G45" s="3"/>
      <c r="H45" s="4"/>
      <c r="I45" s="4"/>
      <c r="J45" s="4"/>
      <c r="K45" s="4"/>
    </row>
    <row r="46" spans="1:60" hidden="1">
      <c r="F46" s="1"/>
      <c r="G46" s="3"/>
      <c r="H46" s="4"/>
      <c r="I46" s="4"/>
      <c r="J46" s="4"/>
      <c r="K46" s="4"/>
    </row>
    <row r="47" spans="1:60" hidden="1">
      <c r="F47" s="1"/>
      <c r="G47" s="3"/>
      <c r="H47" s="4"/>
      <c r="I47" s="4"/>
      <c r="J47" s="4"/>
      <c r="K47" s="4"/>
    </row>
    <row r="48" spans="1:60" hidden="1">
      <c r="F48" s="1"/>
      <c r="G48" s="3"/>
      <c r="H48" s="4"/>
      <c r="I48" s="4"/>
      <c r="J48" s="4"/>
      <c r="K48" s="4"/>
    </row>
    <row r="49" spans="6:11" hidden="1">
      <c r="F49" s="1"/>
      <c r="G49" s="3"/>
      <c r="H49" s="4"/>
      <c r="I49" s="4"/>
      <c r="J49" s="4"/>
      <c r="K49" s="4"/>
    </row>
    <row r="50" spans="6:11" hidden="1">
      <c r="G50" s="3"/>
      <c r="H50" s="4"/>
      <c r="I50" s="4"/>
      <c r="J50" s="4"/>
      <c r="K50" s="4"/>
    </row>
    <row r="51" spans="6:11" hidden="1">
      <c r="G51" s="3"/>
      <c r="H51" s="4"/>
      <c r="I51" s="4"/>
      <c r="J51" s="4"/>
      <c r="K51" s="4"/>
    </row>
    <row r="52" spans="6:11" hidden="1">
      <c r="G52" s="3"/>
      <c r="H52" s="4"/>
      <c r="I52" s="4"/>
      <c r="J52" s="4"/>
      <c r="K52" s="4"/>
    </row>
    <row r="53" spans="6:11" hidden="1">
      <c r="G53" s="3"/>
      <c r="H53" s="4"/>
      <c r="I53" s="4"/>
      <c r="J53" s="4"/>
      <c r="K53" s="4"/>
    </row>
    <row r="54" spans="6:11" hidden="1">
      <c r="H54" s="4"/>
      <c r="I54" s="4"/>
      <c r="J54" s="4"/>
      <c r="K54" s="4"/>
    </row>
    <row r="55" spans="6:11" hidden="1">
      <c r="H55" s="4"/>
      <c r="I55" s="4"/>
      <c r="J55" s="4"/>
      <c r="K55" s="4"/>
    </row>
    <row r="56" spans="6:11" hidden="1">
      <c r="H56" s="4"/>
      <c r="I56" s="4"/>
      <c r="J56" s="4"/>
      <c r="K56" s="4"/>
    </row>
    <row r="57" spans="6:11" hidden="1">
      <c r="H57" s="4"/>
      <c r="I57" s="4"/>
      <c r="J57" s="4"/>
      <c r="K57" s="4"/>
    </row>
    <row r="58" spans="6:11" hidden="1">
      <c r="H58" s="4"/>
      <c r="I58" s="4"/>
      <c r="J58" s="4"/>
      <c r="K58" s="4"/>
    </row>
    <row r="59" spans="6:11" hidden="1">
      <c r="H59" s="4"/>
      <c r="I59" s="4"/>
      <c r="J59" s="4"/>
      <c r="K59" s="4"/>
    </row>
  </sheetData>
  <sheetProtection selectLockedCells="1"/>
  <mergeCells count="5">
    <mergeCell ref="AK1:AR1"/>
    <mergeCell ref="AS1:AZ1"/>
    <mergeCell ref="BA1:BH1"/>
    <mergeCell ref="P1:Q1"/>
    <mergeCell ref="S1:T1"/>
  </mergeCells>
  <phoneticPr fontId="4"/>
  <printOptions horizontalCentered="1" verticalCentered="1"/>
  <pageMargins left="0.43307086614173229" right="0.43307086614173229" top="0.47244094488188981" bottom="0.47244094488188981" header="0.31496062992125984"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Button 2">
              <controlPr defaultSize="0" print="0" autoFill="0" autoPict="0" macro="[0]!Macro1">
                <anchor moveWithCells="1" sizeWithCells="1">
                  <from>
                    <xdr:col>30</xdr:col>
                    <xdr:colOff>47625</xdr:colOff>
                    <xdr:row>9</xdr:row>
                    <xdr:rowOff>0</xdr:rowOff>
                  </from>
                  <to>
                    <xdr:col>35</xdr:col>
                    <xdr:colOff>0</xdr:colOff>
                    <xdr:row>12</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J208"/>
  <sheetViews>
    <sheetView showGridLines="0" topLeftCell="A136" zoomScale="85" zoomScaleNormal="85" workbookViewId="0">
      <selection activeCell="N151" sqref="N151"/>
    </sheetView>
  </sheetViews>
  <sheetFormatPr defaultColWidth="9" defaultRowHeight="17.25" zeroHeight="1"/>
  <cols>
    <col min="1" max="49" width="3.125" style="92" customWidth="1"/>
    <col min="50" max="62" width="4.25" style="92" customWidth="1"/>
    <col min="63" max="16384" width="9" style="92"/>
  </cols>
  <sheetData>
    <row r="1" spans="1:38" ht="21" customHeight="1" thickBot="1">
      <c r="A1" s="91">
        <v>1</v>
      </c>
      <c r="B1" s="352" t="s">
        <v>190</v>
      </c>
      <c r="C1" s="353"/>
      <c r="D1" s="353"/>
      <c r="E1" s="353"/>
      <c r="F1" s="353"/>
      <c r="G1" s="353"/>
      <c r="H1" s="353"/>
      <c r="I1" s="353"/>
      <c r="J1" s="353"/>
      <c r="K1" s="354"/>
      <c r="M1" s="348" t="s">
        <v>848</v>
      </c>
      <c r="N1" s="349"/>
      <c r="O1" s="349"/>
      <c r="P1" s="349"/>
      <c r="Q1" s="349"/>
      <c r="R1" s="349"/>
      <c r="S1" s="349"/>
      <c r="T1" s="349"/>
      <c r="U1" s="349"/>
      <c r="V1" s="350"/>
      <c r="W1" s="92" t="s">
        <v>370</v>
      </c>
      <c r="X1" s="359" t="s">
        <v>369</v>
      </c>
      <c r="Y1" s="359"/>
      <c r="Z1" s="359"/>
      <c r="AA1" s="359"/>
      <c r="AB1" s="359"/>
      <c r="AC1" s="359"/>
      <c r="AD1" s="359"/>
      <c r="AE1" s="359"/>
      <c r="AF1" s="359"/>
      <c r="AG1" s="359"/>
      <c r="AH1" s="359"/>
      <c r="AI1" s="359"/>
      <c r="AJ1" s="359"/>
      <c r="AK1" s="359"/>
      <c r="AL1" s="359"/>
    </row>
    <row r="2" spans="1:38" ht="15.75" customHeight="1"/>
    <row r="3" spans="1:38" ht="15.75" customHeight="1">
      <c r="B3" s="358" t="s">
        <v>106</v>
      </c>
      <c r="C3" s="358"/>
      <c r="D3" s="358"/>
      <c r="E3" s="358"/>
      <c r="F3" s="358"/>
      <c r="G3" s="358"/>
      <c r="H3" s="358"/>
      <c r="I3" s="358"/>
      <c r="J3" s="358"/>
      <c r="K3" s="358"/>
      <c r="P3" s="93"/>
    </row>
    <row r="4" spans="1:38" ht="15.75" customHeight="1">
      <c r="B4" s="351"/>
      <c r="C4" s="351"/>
      <c r="D4" s="351"/>
      <c r="E4" s="351"/>
      <c r="F4" s="351"/>
      <c r="G4" s="351"/>
      <c r="H4" s="351"/>
      <c r="I4" s="351"/>
      <c r="J4" s="351"/>
      <c r="K4" s="351"/>
    </row>
    <row r="5" spans="1:38" ht="15.75" customHeight="1">
      <c r="B5" s="351" t="s">
        <v>849</v>
      </c>
      <c r="C5" s="351"/>
      <c r="D5" s="351"/>
      <c r="E5" s="351"/>
      <c r="F5" s="351"/>
      <c r="G5" s="351"/>
      <c r="H5" s="351"/>
      <c r="I5" s="351"/>
      <c r="J5" s="351"/>
      <c r="K5" s="351"/>
    </row>
    <row r="6" spans="1:38" ht="15.75" customHeight="1">
      <c r="B6" s="351" t="s">
        <v>622</v>
      </c>
      <c r="C6" s="351"/>
      <c r="D6" s="351"/>
      <c r="E6" s="351"/>
      <c r="F6" s="351"/>
      <c r="G6" s="351"/>
      <c r="H6" s="351"/>
      <c r="I6" s="351"/>
      <c r="J6" s="351"/>
      <c r="K6" s="351"/>
    </row>
    <row r="7" spans="1:38" ht="15.75" customHeight="1">
      <c r="B7" s="351" t="s">
        <v>107</v>
      </c>
      <c r="C7" s="351"/>
      <c r="D7" s="351"/>
      <c r="E7" s="351"/>
      <c r="F7" s="351"/>
      <c r="G7" s="351"/>
      <c r="H7" s="351"/>
      <c r="I7" s="351"/>
      <c r="J7" s="351"/>
      <c r="K7" s="351"/>
      <c r="O7" s="94"/>
    </row>
    <row r="8" spans="1:38" ht="15.75" customHeight="1">
      <c r="B8" s="351" t="s">
        <v>108</v>
      </c>
      <c r="C8" s="351"/>
      <c r="D8" s="351"/>
      <c r="E8" s="351"/>
      <c r="F8" s="351"/>
      <c r="G8" s="351"/>
      <c r="H8" s="351"/>
      <c r="I8" s="351"/>
      <c r="J8" s="351"/>
      <c r="K8" s="351"/>
      <c r="O8" s="94"/>
    </row>
    <row r="9" spans="1:38" ht="15.75" customHeight="1">
      <c r="B9" s="351"/>
      <c r="C9" s="351"/>
      <c r="D9" s="351"/>
      <c r="E9" s="351"/>
      <c r="F9" s="351"/>
      <c r="G9" s="351"/>
      <c r="H9" s="351"/>
      <c r="I9" s="351"/>
      <c r="J9" s="351"/>
      <c r="K9" s="351"/>
      <c r="O9" s="94"/>
    </row>
    <row r="10" spans="1:38" ht="15.75" customHeight="1">
      <c r="B10" s="351" t="s">
        <v>191</v>
      </c>
      <c r="C10" s="351"/>
      <c r="D10" s="351"/>
      <c r="E10" s="351"/>
      <c r="F10" s="351"/>
      <c r="G10" s="351"/>
      <c r="H10" s="351"/>
      <c r="I10" s="351"/>
      <c r="J10" s="351"/>
      <c r="K10" s="351"/>
      <c r="O10" s="94"/>
    </row>
    <row r="11" spans="1:38" ht="15.75" customHeight="1">
      <c r="B11" s="351"/>
      <c r="C11" s="351"/>
      <c r="D11" s="351"/>
      <c r="E11" s="351"/>
      <c r="F11" s="351"/>
      <c r="G11" s="351"/>
      <c r="H11" s="351"/>
      <c r="I11" s="351"/>
      <c r="J11" s="351"/>
      <c r="K11" s="351"/>
    </row>
    <row r="12" spans="1:38" ht="15.75" customHeight="1">
      <c r="B12" s="351" t="s">
        <v>122</v>
      </c>
      <c r="C12" s="351"/>
      <c r="D12" s="351"/>
      <c r="E12" s="351"/>
      <c r="F12" s="351"/>
      <c r="G12" s="351"/>
      <c r="H12" s="351"/>
      <c r="I12" s="351"/>
      <c r="J12" s="351"/>
      <c r="K12" s="351"/>
    </row>
    <row r="13" spans="1:38" ht="15.75" customHeight="1">
      <c r="B13" s="351" t="s">
        <v>205</v>
      </c>
      <c r="C13" s="351"/>
      <c r="D13" s="351"/>
      <c r="E13" s="351"/>
      <c r="F13" s="351"/>
      <c r="G13" s="351"/>
      <c r="H13" s="351"/>
      <c r="I13" s="351"/>
      <c r="J13" s="351"/>
      <c r="K13" s="351"/>
    </row>
    <row r="14" spans="1:38" ht="15.75" customHeight="1">
      <c r="B14" s="351" t="s">
        <v>368</v>
      </c>
      <c r="C14" s="351"/>
      <c r="D14" s="351"/>
      <c r="E14" s="351"/>
      <c r="F14" s="351"/>
      <c r="G14" s="351"/>
      <c r="H14" s="351"/>
      <c r="I14" s="351"/>
      <c r="J14" s="351"/>
      <c r="K14" s="351"/>
    </row>
    <row r="15" spans="1:38" ht="15.75" customHeight="1">
      <c r="B15" s="351"/>
      <c r="C15" s="351"/>
      <c r="D15" s="351"/>
      <c r="E15" s="351"/>
      <c r="F15" s="351"/>
      <c r="G15" s="351"/>
      <c r="H15" s="351"/>
      <c r="I15" s="351"/>
      <c r="J15" s="351"/>
      <c r="K15" s="351"/>
    </row>
    <row r="16" spans="1:38" ht="15.75" customHeight="1">
      <c r="B16" s="351"/>
      <c r="C16" s="351"/>
      <c r="D16" s="351"/>
      <c r="E16" s="351"/>
      <c r="F16" s="351"/>
      <c r="G16" s="351"/>
      <c r="H16" s="351"/>
      <c r="I16" s="351"/>
      <c r="J16" s="351"/>
      <c r="K16" s="351"/>
    </row>
    <row r="17" spans="1:47" ht="15.75" customHeight="1">
      <c r="B17" s="351"/>
      <c r="C17" s="351"/>
      <c r="D17" s="351"/>
      <c r="E17" s="351"/>
      <c r="F17" s="351"/>
      <c r="G17" s="351"/>
      <c r="H17" s="351"/>
      <c r="I17" s="351"/>
      <c r="J17" s="351"/>
      <c r="K17" s="351"/>
    </row>
    <row r="18" spans="1:47" ht="15.75" customHeight="1">
      <c r="B18" s="351"/>
      <c r="C18" s="351"/>
      <c r="D18" s="351"/>
      <c r="E18" s="351"/>
      <c r="F18" s="351"/>
      <c r="G18" s="351"/>
      <c r="H18" s="351"/>
      <c r="I18" s="351"/>
      <c r="J18" s="351"/>
      <c r="K18" s="351"/>
    </row>
    <row r="19" spans="1:47" ht="15.75" customHeight="1">
      <c r="B19" s="351"/>
      <c r="C19" s="351"/>
      <c r="D19" s="351"/>
      <c r="E19" s="351"/>
      <c r="F19" s="351"/>
      <c r="G19" s="351"/>
      <c r="H19" s="351"/>
      <c r="I19" s="351"/>
      <c r="J19" s="351"/>
      <c r="K19" s="351"/>
    </row>
    <row r="20" spans="1:47" ht="7.5" customHeight="1" thickBot="1"/>
    <row r="21" spans="1:47" ht="21" customHeight="1" thickBot="1">
      <c r="A21" s="91">
        <v>2</v>
      </c>
      <c r="B21" s="355" t="s">
        <v>193</v>
      </c>
      <c r="C21" s="355"/>
      <c r="D21" s="355"/>
      <c r="E21" s="355"/>
      <c r="F21" s="355"/>
      <c r="G21" s="355"/>
      <c r="H21" s="355"/>
      <c r="I21" s="355"/>
      <c r="J21" s="355"/>
      <c r="K21" s="356"/>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row>
    <row r="22" spans="1:47" ht="15.75" customHeight="1" thickBot="1">
      <c r="N22" s="95"/>
      <c r="O22" s="95"/>
      <c r="P22" s="95"/>
      <c r="Q22" s="96">
        <v>1</v>
      </c>
      <c r="R22" s="96">
        <v>2</v>
      </c>
      <c r="S22" s="96">
        <v>3</v>
      </c>
      <c r="T22" s="96">
        <v>4</v>
      </c>
      <c r="U22" s="96">
        <v>5</v>
      </c>
      <c r="V22" s="96">
        <v>6</v>
      </c>
      <c r="W22" s="96">
        <v>7</v>
      </c>
      <c r="X22" s="96">
        <v>8</v>
      </c>
      <c r="Y22" s="96">
        <v>9</v>
      </c>
      <c r="Z22" s="96">
        <v>10</v>
      </c>
      <c r="AA22" s="96">
        <v>11</v>
      </c>
      <c r="AB22" s="96">
        <v>12</v>
      </c>
      <c r="AC22" s="96"/>
      <c r="AD22" s="96"/>
      <c r="AE22" s="96"/>
      <c r="AF22" s="96"/>
      <c r="AG22" s="96"/>
      <c r="AH22" s="96"/>
      <c r="AI22" s="96"/>
      <c r="AJ22" s="96"/>
      <c r="AK22" s="97"/>
      <c r="AL22" s="97"/>
      <c r="AM22" s="97"/>
      <c r="AN22" s="97"/>
      <c r="AO22" s="97"/>
      <c r="AP22" s="97"/>
      <c r="AQ22" s="97"/>
      <c r="AR22" s="97"/>
      <c r="AS22" s="97"/>
      <c r="AT22" s="97"/>
      <c r="AU22" s="97"/>
    </row>
    <row r="23" spans="1:47" ht="15.75" customHeight="1" thickBot="1">
      <c r="A23" s="93"/>
      <c r="B23" s="98">
        <v>9</v>
      </c>
      <c r="C23" s="99" t="s">
        <v>194</v>
      </c>
      <c r="D23" s="98">
        <v>14</v>
      </c>
      <c r="E23" s="99" t="s">
        <v>195</v>
      </c>
      <c r="F23" s="99" t="s">
        <v>196</v>
      </c>
      <c r="G23" s="98" t="s">
        <v>208</v>
      </c>
      <c r="H23" s="99" t="s">
        <v>197</v>
      </c>
      <c r="I23" s="98">
        <v>17</v>
      </c>
      <c r="J23" s="99" t="s">
        <v>198</v>
      </c>
      <c r="K23" s="136" t="s">
        <v>620</v>
      </c>
      <c r="N23" s="95"/>
      <c r="O23" s="95"/>
      <c r="P23" s="95"/>
      <c r="Q23" s="96">
        <v>1</v>
      </c>
      <c r="R23" s="96">
        <v>2</v>
      </c>
      <c r="S23" s="96">
        <v>3</v>
      </c>
      <c r="T23" s="96">
        <v>4</v>
      </c>
      <c r="U23" s="96">
        <v>5</v>
      </c>
      <c r="V23" s="96">
        <v>6</v>
      </c>
      <c r="W23" s="96">
        <v>7</v>
      </c>
      <c r="X23" s="96">
        <v>8</v>
      </c>
      <c r="Y23" s="96">
        <v>9</v>
      </c>
      <c r="Z23" s="96">
        <v>10</v>
      </c>
      <c r="AA23" s="96">
        <v>11</v>
      </c>
      <c r="AB23" s="96">
        <v>12</v>
      </c>
      <c r="AC23" s="96">
        <v>13</v>
      </c>
      <c r="AD23" s="96">
        <v>14</v>
      </c>
      <c r="AE23" s="96">
        <v>15</v>
      </c>
      <c r="AF23" s="96">
        <v>16</v>
      </c>
      <c r="AG23" s="96">
        <v>17</v>
      </c>
      <c r="AH23" s="96">
        <v>18</v>
      </c>
      <c r="AI23" s="96">
        <v>19</v>
      </c>
      <c r="AJ23" s="96">
        <v>20</v>
      </c>
      <c r="AK23" s="96">
        <v>21</v>
      </c>
      <c r="AL23" s="96">
        <v>22</v>
      </c>
      <c r="AM23" s="96">
        <v>23</v>
      </c>
      <c r="AN23" s="96">
        <v>24</v>
      </c>
      <c r="AO23" s="96">
        <v>25</v>
      </c>
      <c r="AP23" s="96">
        <v>26</v>
      </c>
      <c r="AQ23" s="96">
        <v>27</v>
      </c>
      <c r="AR23" s="96">
        <v>28</v>
      </c>
      <c r="AS23" s="96">
        <v>29</v>
      </c>
      <c r="AT23" s="96">
        <v>30</v>
      </c>
      <c r="AU23" s="96">
        <v>31</v>
      </c>
    </row>
    <row r="24" spans="1:47" ht="7.5" customHeight="1" thickBot="1">
      <c r="A24" s="93"/>
      <c r="B24" s="94"/>
      <c r="C24" s="94"/>
      <c r="D24" s="94"/>
      <c r="E24" s="94"/>
      <c r="F24" s="94"/>
      <c r="G24" s="94"/>
      <c r="H24" s="94"/>
      <c r="I24" s="94"/>
      <c r="J24" s="94"/>
      <c r="K24" s="94"/>
      <c r="N24" s="95"/>
      <c r="O24" s="95"/>
      <c r="P24" s="95"/>
      <c r="Q24" s="96" t="s">
        <v>206</v>
      </c>
      <c r="R24" s="96" t="s">
        <v>207</v>
      </c>
      <c r="S24" s="96" t="s">
        <v>208</v>
      </c>
      <c r="T24" s="96" t="s">
        <v>209</v>
      </c>
      <c r="U24" s="96" t="s">
        <v>210</v>
      </c>
      <c r="V24" s="96" t="s">
        <v>211</v>
      </c>
      <c r="W24" s="96" t="s">
        <v>212</v>
      </c>
      <c r="X24" s="96"/>
      <c r="Y24" s="96"/>
      <c r="Z24" s="96"/>
      <c r="AA24" s="96"/>
      <c r="AB24" s="96"/>
      <c r="AC24" s="96"/>
      <c r="AD24" s="96"/>
      <c r="AE24" s="96"/>
      <c r="AF24" s="96"/>
      <c r="AG24" s="96"/>
      <c r="AH24" s="96"/>
      <c r="AI24" s="96"/>
      <c r="AJ24" s="96"/>
      <c r="AK24" s="97"/>
      <c r="AL24" s="97"/>
      <c r="AM24" s="97"/>
      <c r="AN24" s="97"/>
      <c r="AO24" s="97"/>
      <c r="AP24" s="97"/>
      <c r="AQ24" s="97"/>
      <c r="AR24" s="97"/>
      <c r="AS24" s="97"/>
      <c r="AT24" s="97"/>
      <c r="AU24" s="97"/>
    </row>
    <row r="25" spans="1:47" ht="15.75" hidden="1" customHeight="1">
      <c r="A25" s="93"/>
      <c r="B25" s="94"/>
      <c r="C25" s="94"/>
      <c r="D25" s="94"/>
      <c r="E25" s="94"/>
      <c r="F25" s="94"/>
      <c r="G25" s="94"/>
      <c r="H25" s="94"/>
      <c r="I25" s="94"/>
      <c r="J25" s="94"/>
      <c r="K25" s="94"/>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row>
    <row r="26" spans="1:47" ht="15.75" hidden="1" customHeight="1">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row>
    <row r="27" spans="1:47" ht="21" customHeight="1" thickBot="1">
      <c r="A27" s="91">
        <v>3</v>
      </c>
      <c r="B27" s="355" t="s">
        <v>129</v>
      </c>
      <c r="C27" s="355"/>
      <c r="D27" s="355"/>
      <c r="E27" s="355"/>
      <c r="F27" s="355"/>
      <c r="G27" s="355"/>
      <c r="H27" s="355"/>
      <c r="I27" s="355"/>
      <c r="J27" s="355"/>
      <c r="K27" s="356"/>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row>
    <row r="28" spans="1:47" ht="15.75" customHeight="1" thickBot="1">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row>
    <row r="29" spans="1:47" ht="15.75" customHeight="1" thickBot="1">
      <c r="B29" s="344" t="s">
        <v>213</v>
      </c>
      <c r="C29" s="344"/>
      <c r="D29" s="345"/>
      <c r="E29" s="364"/>
      <c r="F29" s="365"/>
      <c r="G29" s="366"/>
      <c r="H29" s="360" t="s">
        <v>216</v>
      </c>
      <c r="I29" s="344"/>
      <c r="J29" s="345"/>
      <c r="K29" s="361">
        <v>800</v>
      </c>
      <c r="L29" s="362"/>
      <c r="M29" s="363"/>
      <c r="N29" s="360" t="s">
        <v>219</v>
      </c>
      <c r="O29" s="344"/>
      <c r="P29" s="345"/>
      <c r="Q29" s="364">
        <v>1000</v>
      </c>
      <c r="R29" s="365"/>
      <c r="S29" s="366"/>
      <c r="T29" s="360" t="s">
        <v>222</v>
      </c>
      <c r="U29" s="344"/>
      <c r="V29" s="345"/>
      <c r="W29" s="364">
        <v>1200</v>
      </c>
      <c r="X29" s="365"/>
      <c r="Y29" s="366"/>
      <c r="Z29" s="360" t="s">
        <v>225</v>
      </c>
      <c r="AA29" s="344"/>
      <c r="AB29" s="345"/>
      <c r="AC29" s="364">
        <v>1200</v>
      </c>
      <c r="AD29" s="365"/>
      <c r="AE29" s="366"/>
      <c r="AF29" s="360" t="s">
        <v>152</v>
      </c>
      <c r="AG29" s="344"/>
      <c r="AH29" s="345"/>
      <c r="AI29" s="364">
        <v>1000</v>
      </c>
      <c r="AJ29" s="365"/>
      <c r="AK29" s="366"/>
      <c r="AL29" s="95"/>
      <c r="AM29" s="95"/>
      <c r="AN29" s="95"/>
    </row>
    <row r="30" spans="1:47" ht="15.75" customHeight="1" thickBot="1">
      <c r="B30" s="344" t="s">
        <v>214</v>
      </c>
      <c r="C30" s="344"/>
      <c r="D30" s="345"/>
      <c r="E30" s="364"/>
      <c r="F30" s="365"/>
      <c r="G30" s="366"/>
      <c r="H30" s="360" t="s">
        <v>217</v>
      </c>
      <c r="I30" s="344"/>
      <c r="J30" s="345"/>
      <c r="K30" s="364">
        <v>1000</v>
      </c>
      <c r="L30" s="365"/>
      <c r="M30" s="366"/>
      <c r="N30" s="360" t="s">
        <v>220</v>
      </c>
      <c r="O30" s="344"/>
      <c r="P30" s="345"/>
      <c r="Q30" s="364">
        <v>1200</v>
      </c>
      <c r="R30" s="365"/>
      <c r="S30" s="366"/>
      <c r="T30" s="360" t="s">
        <v>223</v>
      </c>
      <c r="U30" s="344"/>
      <c r="V30" s="345"/>
      <c r="W30" s="364">
        <v>1500</v>
      </c>
      <c r="X30" s="365"/>
      <c r="Y30" s="366"/>
      <c r="Z30" s="360" t="s">
        <v>226</v>
      </c>
      <c r="AA30" s="344"/>
      <c r="AB30" s="345"/>
      <c r="AC30" s="364">
        <v>1500</v>
      </c>
      <c r="AD30" s="365"/>
      <c r="AE30" s="366"/>
      <c r="AF30" s="360" t="s">
        <v>141</v>
      </c>
      <c r="AG30" s="344"/>
      <c r="AH30" s="345"/>
      <c r="AI30" s="364">
        <v>1200</v>
      </c>
      <c r="AJ30" s="365"/>
      <c r="AK30" s="366"/>
      <c r="AL30" s="95"/>
      <c r="AM30" s="95"/>
      <c r="AN30" s="95"/>
    </row>
    <row r="31" spans="1:47" ht="15.75" customHeight="1" thickBot="1">
      <c r="B31" s="344" t="s">
        <v>215</v>
      </c>
      <c r="C31" s="344"/>
      <c r="D31" s="345"/>
      <c r="E31" s="364"/>
      <c r="F31" s="365"/>
      <c r="G31" s="366"/>
      <c r="H31" s="360" t="s">
        <v>218</v>
      </c>
      <c r="I31" s="344"/>
      <c r="J31" s="345"/>
      <c r="K31" s="364"/>
      <c r="L31" s="365"/>
      <c r="M31" s="366"/>
      <c r="N31" s="360" t="s">
        <v>221</v>
      </c>
      <c r="O31" s="344"/>
      <c r="P31" s="345"/>
      <c r="Q31" s="364"/>
      <c r="R31" s="365"/>
      <c r="S31" s="366"/>
      <c r="T31" s="360" t="s">
        <v>224</v>
      </c>
      <c r="U31" s="344"/>
      <c r="V31" s="345"/>
      <c r="W31" s="364"/>
      <c r="X31" s="365"/>
      <c r="Y31" s="366"/>
      <c r="Z31" s="360" t="s">
        <v>227</v>
      </c>
      <c r="AA31" s="344"/>
      <c r="AB31" s="345"/>
      <c r="AC31" s="364"/>
      <c r="AD31" s="365"/>
      <c r="AE31" s="366"/>
      <c r="AF31" s="360" t="s">
        <v>142</v>
      </c>
      <c r="AG31" s="344"/>
      <c r="AH31" s="345"/>
      <c r="AI31" s="364">
        <v>2000</v>
      </c>
      <c r="AJ31" s="365"/>
      <c r="AK31" s="366"/>
      <c r="AL31" s="95"/>
      <c r="AM31" s="95"/>
      <c r="AN31" s="95"/>
    </row>
    <row r="32" spans="1:47" ht="15.75" customHeight="1" thickBot="1">
      <c r="B32" s="346" t="s">
        <v>216</v>
      </c>
      <c r="C32" s="346"/>
      <c r="D32" s="346"/>
      <c r="E32" s="357">
        <f>K29</f>
        <v>800</v>
      </c>
      <c r="F32" s="357"/>
      <c r="G32" s="357"/>
      <c r="H32" s="367" t="s">
        <v>371</v>
      </c>
      <c r="I32" s="367"/>
      <c r="J32" s="367"/>
      <c r="K32" s="368"/>
      <c r="L32" s="368"/>
      <c r="M32" s="368"/>
      <c r="N32" s="367"/>
      <c r="O32" s="367"/>
      <c r="P32" s="367"/>
      <c r="Q32" s="368"/>
      <c r="R32" s="368"/>
      <c r="S32" s="368"/>
      <c r="T32" s="367"/>
      <c r="U32" s="367"/>
      <c r="V32" s="367"/>
      <c r="W32" s="368"/>
      <c r="X32" s="368"/>
      <c r="Y32" s="368"/>
      <c r="Z32" s="367"/>
      <c r="AA32" s="367"/>
      <c r="AB32" s="367"/>
      <c r="AC32" s="368"/>
      <c r="AD32" s="368"/>
      <c r="AE32" s="368"/>
      <c r="AF32" s="344" t="s">
        <v>143</v>
      </c>
      <c r="AG32" s="344"/>
      <c r="AH32" s="345"/>
      <c r="AI32" s="364">
        <v>2000</v>
      </c>
      <c r="AJ32" s="365"/>
      <c r="AK32" s="366"/>
      <c r="AL32" s="95"/>
      <c r="AM32" s="95"/>
      <c r="AN32" s="95"/>
    </row>
    <row r="33" spans="2:40" ht="7.5" customHeight="1" thickBot="1">
      <c r="B33" s="347" t="s">
        <v>217</v>
      </c>
      <c r="C33" s="347"/>
      <c r="D33" s="347"/>
      <c r="E33" s="347">
        <f t="shared" ref="E33:E34" si="0">K30</f>
        <v>1000</v>
      </c>
      <c r="F33" s="347"/>
      <c r="G33" s="347"/>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row>
    <row r="34" spans="2:40" ht="15.75" hidden="1" customHeight="1">
      <c r="B34" s="347" t="s">
        <v>218</v>
      </c>
      <c r="C34" s="347"/>
      <c r="D34" s="347"/>
      <c r="E34" s="347">
        <f t="shared" si="0"/>
        <v>0</v>
      </c>
      <c r="F34" s="347"/>
      <c r="G34" s="347"/>
    </row>
    <row r="35" spans="2:40" ht="15.75" hidden="1" customHeight="1">
      <c r="B35" s="347" t="s">
        <v>219</v>
      </c>
      <c r="C35" s="347"/>
      <c r="D35" s="347"/>
      <c r="E35" s="347">
        <f>Q29</f>
        <v>1000</v>
      </c>
      <c r="F35" s="347"/>
      <c r="G35" s="347"/>
    </row>
    <row r="36" spans="2:40" ht="15.75" hidden="1" customHeight="1">
      <c r="B36" s="347" t="s">
        <v>220</v>
      </c>
      <c r="C36" s="347"/>
      <c r="D36" s="347"/>
      <c r="E36" s="347">
        <f t="shared" ref="E36:E37" si="1">Q30</f>
        <v>1200</v>
      </c>
      <c r="F36" s="347"/>
      <c r="G36" s="347"/>
    </row>
    <row r="37" spans="2:40" ht="15.75" hidden="1" customHeight="1">
      <c r="B37" s="347" t="s">
        <v>221</v>
      </c>
      <c r="C37" s="347"/>
      <c r="D37" s="347"/>
      <c r="E37" s="347">
        <f t="shared" si="1"/>
        <v>0</v>
      </c>
      <c r="F37" s="347"/>
      <c r="G37" s="347"/>
    </row>
    <row r="38" spans="2:40" ht="15.75" hidden="1" customHeight="1">
      <c r="B38" s="347" t="s">
        <v>222</v>
      </c>
      <c r="C38" s="347"/>
      <c r="D38" s="347"/>
      <c r="E38" s="347">
        <f>W29</f>
        <v>1200</v>
      </c>
      <c r="F38" s="347"/>
      <c r="G38" s="347"/>
    </row>
    <row r="39" spans="2:40" ht="15.75" hidden="1" customHeight="1">
      <c r="B39" s="347" t="s">
        <v>223</v>
      </c>
      <c r="C39" s="347"/>
      <c r="D39" s="347"/>
      <c r="E39" s="347">
        <f t="shared" ref="E39:E40" si="2">W30</f>
        <v>1500</v>
      </c>
      <c r="F39" s="347"/>
      <c r="G39" s="347"/>
    </row>
    <row r="40" spans="2:40" ht="15.75" hidden="1" customHeight="1">
      <c r="B40" s="347" t="s">
        <v>224</v>
      </c>
      <c r="C40" s="347"/>
      <c r="D40" s="347"/>
      <c r="E40" s="347">
        <f t="shared" si="2"/>
        <v>0</v>
      </c>
      <c r="F40" s="347"/>
      <c r="G40" s="347"/>
    </row>
    <row r="41" spans="2:40" ht="15.75" hidden="1" customHeight="1">
      <c r="B41" s="347" t="s">
        <v>225</v>
      </c>
      <c r="C41" s="347"/>
      <c r="D41" s="347"/>
      <c r="E41" s="347">
        <f>AC29</f>
        <v>1200</v>
      </c>
      <c r="F41" s="347"/>
      <c r="G41" s="347"/>
    </row>
    <row r="42" spans="2:40" ht="15.75" hidden="1" customHeight="1">
      <c r="B42" s="347" t="s">
        <v>226</v>
      </c>
      <c r="C42" s="347"/>
      <c r="D42" s="347"/>
      <c r="E42" s="347">
        <f t="shared" ref="E42:E43" si="3">AC30</f>
        <v>1500</v>
      </c>
      <c r="F42" s="347"/>
      <c r="G42" s="347"/>
    </row>
    <row r="43" spans="2:40" ht="15.75" hidden="1" customHeight="1">
      <c r="B43" s="347" t="s">
        <v>227</v>
      </c>
      <c r="C43" s="347"/>
      <c r="D43" s="347"/>
      <c r="E43" s="347">
        <f t="shared" si="3"/>
        <v>0</v>
      </c>
      <c r="F43" s="347"/>
      <c r="G43" s="347"/>
    </row>
    <row r="44" spans="2:40" ht="15.75" hidden="1" customHeight="1">
      <c r="B44" s="347" t="s">
        <v>152</v>
      </c>
      <c r="C44" s="347"/>
      <c r="D44" s="347"/>
      <c r="E44" s="347">
        <f>AI29</f>
        <v>1000</v>
      </c>
      <c r="F44" s="347"/>
      <c r="G44" s="347"/>
    </row>
    <row r="45" spans="2:40" ht="15.75" hidden="1" customHeight="1">
      <c r="B45" s="347" t="s">
        <v>141</v>
      </c>
      <c r="C45" s="347"/>
      <c r="D45" s="347"/>
      <c r="E45" s="347">
        <f t="shared" ref="E45:E47" si="4">AI30</f>
        <v>1200</v>
      </c>
      <c r="F45" s="347"/>
      <c r="G45" s="347"/>
      <c r="H45" s="94"/>
    </row>
    <row r="46" spans="2:40" ht="15.75" hidden="1" customHeight="1">
      <c r="B46" s="347" t="s">
        <v>142</v>
      </c>
      <c r="C46" s="347"/>
      <c r="D46" s="347"/>
      <c r="E46" s="347">
        <f t="shared" si="4"/>
        <v>2000</v>
      </c>
      <c r="F46" s="347"/>
      <c r="G46" s="347"/>
      <c r="H46" s="94"/>
    </row>
    <row r="47" spans="2:40" ht="15.75" hidden="1" customHeight="1">
      <c r="B47" s="347" t="s">
        <v>143</v>
      </c>
      <c r="C47" s="347"/>
      <c r="D47" s="347"/>
      <c r="E47" s="347">
        <f t="shared" si="4"/>
        <v>2000</v>
      </c>
      <c r="F47" s="347"/>
      <c r="G47" s="347"/>
      <c r="H47" s="94"/>
    </row>
    <row r="48" spans="2:40" ht="15.75" hidden="1" customHeight="1"/>
    <row r="49" spans="1:62" ht="21" customHeight="1" thickBot="1">
      <c r="A49" s="91">
        <v>4</v>
      </c>
      <c r="B49" s="355" t="s">
        <v>559</v>
      </c>
      <c r="C49" s="355"/>
      <c r="D49" s="355"/>
      <c r="E49" s="355"/>
      <c r="F49" s="355"/>
      <c r="G49" s="355"/>
      <c r="H49" s="355"/>
      <c r="I49" s="355"/>
      <c r="J49" s="355"/>
      <c r="K49" s="356"/>
    </row>
    <row r="50" spans="1:62" ht="6" customHeight="1">
      <c r="A50" s="94"/>
      <c r="B50" s="94"/>
      <c r="C50" s="94"/>
      <c r="D50" s="94"/>
      <c r="E50" s="94"/>
      <c r="F50" s="94"/>
      <c r="G50" s="94"/>
      <c r="H50" s="94"/>
      <c r="I50" s="94"/>
      <c r="J50" s="94"/>
      <c r="K50" s="94"/>
      <c r="L50" s="100"/>
      <c r="M50" s="100"/>
      <c r="N50" s="100"/>
    </row>
    <row r="51" spans="1:62" ht="15.75" customHeight="1">
      <c r="B51" s="373" t="s">
        <v>372</v>
      </c>
      <c r="C51" s="373"/>
      <c r="D51" s="373"/>
      <c r="E51" s="373"/>
      <c r="F51" s="373"/>
      <c r="G51" s="373"/>
      <c r="H51" s="373"/>
      <c r="I51" s="373"/>
      <c r="J51" s="373"/>
      <c r="K51" s="373"/>
      <c r="L51" s="373"/>
      <c r="M51" s="56"/>
      <c r="N51" s="374" t="s">
        <v>473</v>
      </c>
      <c r="O51" s="374"/>
      <c r="P51" s="374"/>
      <c r="Q51" s="374"/>
      <c r="R51" s="374"/>
      <c r="S51" s="374"/>
      <c r="T51" s="374"/>
      <c r="U51" s="374"/>
      <c r="V51" s="374"/>
      <c r="W51" s="374"/>
      <c r="X51" s="374"/>
      <c r="Y51" s="53"/>
      <c r="Z51" s="67"/>
      <c r="AA51" s="67"/>
      <c r="AB51" s="67"/>
      <c r="AC51" s="67"/>
      <c r="AD51" s="53"/>
      <c r="AE51" s="53"/>
      <c r="AF51" s="53"/>
      <c r="AG51" s="53"/>
      <c r="AH51" s="53"/>
      <c r="AI51" s="54"/>
      <c r="AJ51" s="54"/>
      <c r="AK51" s="54"/>
      <c r="AL51" s="54"/>
      <c r="AM51" s="53"/>
      <c r="AN51" s="53"/>
      <c r="AO51" s="53"/>
      <c r="AP51" s="53"/>
      <c r="AQ51" s="53"/>
      <c r="AR51" s="53"/>
      <c r="AS51" s="53"/>
      <c r="AT51" s="53"/>
      <c r="AU51" s="53"/>
      <c r="AV51" s="53"/>
    </row>
    <row r="52" spans="1:62" ht="15.75" customHeight="1">
      <c r="B52" s="66">
        <f>COUNTIF(B55:B201,1)</f>
        <v>28</v>
      </c>
      <c r="C52" s="66">
        <f t="shared" ref="C52:D52" si="5">COUNTIF(C55:C201,1)</f>
        <v>9</v>
      </c>
      <c r="D52" s="66">
        <f t="shared" si="5"/>
        <v>9</v>
      </c>
      <c r="E52" s="66">
        <f>COUNTIF(E55:E201,1)</f>
        <v>9</v>
      </c>
      <c r="F52" s="382" t="s">
        <v>373</v>
      </c>
      <c r="G52" s="382"/>
      <c r="H52" s="382"/>
      <c r="I52" s="382"/>
      <c r="J52" s="382"/>
      <c r="K52" s="382"/>
      <c r="L52" s="382"/>
      <c r="M52" s="53"/>
      <c r="N52" s="65">
        <f t="shared" ref="N52:Q52" si="6">COUNTIF(N55:N201,1)</f>
        <v>27</v>
      </c>
      <c r="O52" s="65">
        <f t="shared" si="6"/>
        <v>9</v>
      </c>
      <c r="P52" s="65">
        <f t="shared" si="6"/>
        <v>9</v>
      </c>
      <c r="Q52" s="65">
        <f t="shared" si="6"/>
        <v>9</v>
      </c>
      <c r="R52" s="383" t="s">
        <v>373</v>
      </c>
      <c r="S52" s="383"/>
      <c r="T52" s="383"/>
      <c r="U52" s="383"/>
      <c r="V52" s="383"/>
      <c r="W52" s="383"/>
      <c r="X52" s="383"/>
      <c r="Y52" s="56"/>
      <c r="Z52" s="106" t="str">
        <f>IF(B52=MAX(Z55:Z201),"○","×")</f>
        <v>○</v>
      </c>
      <c r="AA52" s="106" t="str">
        <f t="shared" ref="AA52:AC52" si="7">IF(C52=MAX(AA55:AA201),"○","×")</f>
        <v>○</v>
      </c>
      <c r="AB52" s="106" t="str">
        <f t="shared" si="7"/>
        <v>○</v>
      </c>
      <c r="AC52" s="106" t="str">
        <f t="shared" si="7"/>
        <v>○</v>
      </c>
      <c r="AD52" s="106"/>
      <c r="AE52" s="106"/>
      <c r="AF52" s="106"/>
      <c r="AG52" s="106"/>
      <c r="AH52" s="106"/>
      <c r="AI52" s="106"/>
      <c r="AJ52" s="56"/>
      <c r="AK52" s="56"/>
      <c r="AL52" s="106" t="str">
        <f>IF(N52=MAX(AL55:AL201),"○","×")</f>
        <v>○</v>
      </c>
      <c r="AM52" s="106" t="str">
        <f t="shared" ref="AM52" si="8">IF(O52=MAX(AM55:AM201),"○","×")</f>
        <v>○</v>
      </c>
      <c r="AN52" s="106" t="str">
        <f t="shared" ref="AN52" si="9">IF(P52=MAX(AN55:AN201),"○","×")</f>
        <v>○</v>
      </c>
      <c r="AO52" s="106" t="str">
        <f t="shared" ref="AO52" si="10">IF(Q52=MAX(AO55:AO201),"○","×")</f>
        <v>○</v>
      </c>
      <c r="AP52" s="106"/>
      <c r="AQ52" s="106"/>
      <c r="AR52" s="106"/>
      <c r="AS52" s="106"/>
      <c r="AT52" s="106"/>
      <c r="AU52" s="106"/>
      <c r="AV52" s="56"/>
      <c r="AW52" s="101"/>
      <c r="AX52" s="101"/>
      <c r="AY52" s="101"/>
      <c r="AZ52" s="101"/>
      <c r="BA52" s="101"/>
      <c r="BB52" s="101"/>
      <c r="BC52" s="101"/>
      <c r="BD52" s="101"/>
      <c r="BE52" s="101"/>
      <c r="BF52" s="101"/>
      <c r="BG52" s="101"/>
      <c r="BH52" s="101"/>
      <c r="BI52" s="101"/>
      <c r="BJ52" s="101"/>
    </row>
    <row r="53" spans="1:62" ht="15.75" customHeight="1">
      <c r="B53" s="369" t="s">
        <v>123</v>
      </c>
      <c r="C53" s="369" t="s">
        <v>124</v>
      </c>
      <c r="D53" s="369" t="s">
        <v>140</v>
      </c>
      <c r="E53" s="369" t="s">
        <v>8</v>
      </c>
      <c r="F53" s="382"/>
      <c r="G53" s="382"/>
      <c r="H53" s="382"/>
      <c r="I53" s="382"/>
      <c r="J53" s="382"/>
      <c r="K53" s="382"/>
      <c r="L53" s="382"/>
      <c r="M53" s="105"/>
      <c r="N53" s="375" t="s">
        <v>123</v>
      </c>
      <c r="O53" s="375" t="s">
        <v>124</v>
      </c>
      <c r="P53" s="375" t="s">
        <v>140</v>
      </c>
      <c r="Q53" s="375" t="s">
        <v>8</v>
      </c>
      <c r="R53" s="383"/>
      <c r="S53" s="383"/>
      <c r="T53" s="383"/>
      <c r="U53" s="383"/>
      <c r="V53" s="383"/>
      <c r="W53" s="383"/>
      <c r="X53" s="383"/>
      <c r="Y53" s="57"/>
      <c r="Z53" s="384" t="s">
        <v>123</v>
      </c>
      <c r="AA53" s="384" t="s">
        <v>124</v>
      </c>
      <c r="AB53" s="384" t="s">
        <v>140</v>
      </c>
      <c r="AC53" s="384" t="s">
        <v>8</v>
      </c>
      <c r="AD53" s="343" t="s">
        <v>373</v>
      </c>
      <c r="AE53" s="343"/>
      <c r="AF53" s="343"/>
      <c r="AG53" s="343"/>
      <c r="AH53" s="343"/>
      <c r="AI53" s="343"/>
      <c r="AJ53" s="343"/>
      <c r="AK53" s="56"/>
      <c r="AL53" s="384" t="s">
        <v>123</v>
      </c>
      <c r="AM53" s="384" t="s">
        <v>124</v>
      </c>
      <c r="AN53" s="384" t="s">
        <v>140</v>
      </c>
      <c r="AO53" s="384" t="s">
        <v>8</v>
      </c>
      <c r="AP53" s="343" t="s">
        <v>373</v>
      </c>
      <c r="AQ53" s="343"/>
      <c r="AR53" s="343"/>
      <c r="AS53" s="343"/>
      <c r="AT53" s="343"/>
      <c r="AU53" s="343"/>
      <c r="AV53" s="343"/>
      <c r="AW53" s="103"/>
      <c r="AX53" s="103"/>
      <c r="AY53" s="103"/>
      <c r="AZ53" s="103"/>
      <c r="BA53" s="103"/>
      <c r="BB53" s="101"/>
      <c r="BC53" s="101"/>
      <c r="BD53" s="101"/>
      <c r="BE53" s="101"/>
      <c r="BF53" s="101"/>
      <c r="BG53" s="101"/>
      <c r="BH53" s="101"/>
      <c r="BI53" s="101"/>
      <c r="BJ53" s="101"/>
    </row>
    <row r="54" spans="1:62" ht="15.75" customHeight="1">
      <c r="B54" s="369"/>
      <c r="C54" s="369"/>
      <c r="D54" s="369"/>
      <c r="E54" s="369"/>
      <c r="F54" s="382"/>
      <c r="G54" s="382"/>
      <c r="H54" s="382"/>
      <c r="I54" s="382"/>
      <c r="J54" s="382"/>
      <c r="K54" s="382"/>
      <c r="L54" s="382"/>
      <c r="M54" s="105"/>
      <c r="N54" s="375"/>
      <c r="O54" s="375"/>
      <c r="P54" s="375"/>
      <c r="Q54" s="375"/>
      <c r="R54" s="383"/>
      <c r="S54" s="383"/>
      <c r="T54" s="383"/>
      <c r="U54" s="383"/>
      <c r="V54" s="383"/>
      <c r="W54" s="383"/>
      <c r="X54" s="383"/>
      <c r="Y54" s="57"/>
      <c r="Z54" s="384"/>
      <c r="AA54" s="384"/>
      <c r="AB54" s="384"/>
      <c r="AC54" s="384"/>
      <c r="AD54" s="343"/>
      <c r="AE54" s="343"/>
      <c r="AF54" s="343"/>
      <c r="AG54" s="343"/>
      <c r="AH54" s="343"/>
      <c r="AI54" s="343"/>
      <c r="AJ54" s="343"/>
      <c r="AK54" s="56"/>
      <c r="AL54" s="384"/>
      <c r="AM54" s="384"/>
      <c r="AN54" s="384"/>
      <c r="AO54" s="384"/>
      <c r="AP54" s="343"/>
      <c r="AQ54" s="343"/>
      <c r="AR54" s="343"/>
      <c r="AS54" s="343"/>
      <c r="AT54" s="343"/>
      <c r="AU54" s="343"/>
      <c r="AV54" s="343"/>
      <c r="AW54" s="103"/>
      <c r="AX54" s="103"/>
      <c r="AY54" s="103"/>
      <c r="AZ54" s="103"/>
      <c r="BA54" s="103"/>
      <c r="BB54" s="101"/>
      <c r="BC54" s="101"/>
      <c r="BD54" s="101"/>
      <c r="BE54" s="101"/>
      <c r="BF54" s="101"/>
      <c r="BG54" s="101"/>
      <c r="BH54" s="101"/>
      <c r="BI54" s="101"/>
      <c r="BJ54" s="101"/>
    </row>
    <row r="55" spans="1:62" ht="15.75" customHeight="1">
      <c r="B55" s="58"/>
      <c r="C55" s="58"/>
      <c r="D55" s="58">
        <v>1</v>
      </c>
      <c r="E55" s="110">
        <v>1</v>
      </c>
      <c r="F55" s="370" t="s">
        <v>374</v>
      </c>
      <c r="G55" s="371"/>
      <c r="H55" s="371"/>
      <c r="I55" s="371"/>
      <c r="J55" s="371"/>
      <c r="K55" s="371"/>
      <c r="L55" s="372"/>
      <c r="M55" s="57"/>
      <c r="N55" s="61"/>
      <c r="O55" s="61"/>
      <c r="P55" s="63">
        <v>1</v>
      </c>
      <c r="Q55" s="63">
        <v>1</v>
      </c>
      <c r="R55" s="376" t="s">
        <v>474</v>
      </c>
      <c r="S55" s="377"/>
      <c r="T55" s="377"/>
      <c r="U55" s="377"/>
      <c r="V55" s="377"/>
      <c r="W55" s="377"/>
      <c r="X55" s="378"/>
      <c r="Y55" s="57"/>
      <c r="Z55" s="107">
        <f>IF(B55="",0,1)</f>
        <v>0</v>
      </c>
      <c r="AA55" s="107">
        <f t="shared" ref="AA55:AC55" si="11">IF(C55="",0,1)</f>
        <v>0</v>
      </c>
      <c r="AB55" s="107">
        <f t="shared" si="11"/>
        <v>1</v>
      </c>
      <c r="AC55" s="107">
        <f t="shared" si="11"/>
        <v>1</v>
      </c>
      <c r="AD55" s="343" t="str">
        <f>F55</f>
        <v>共通男子100m</v>
      </c>
      <c r="AE55" s="343"/>
      <c r="AF55" s="343"/>
      <c r="AG55" s="343"/>
      <c r="AH55" s="343"/>
      <c r="AI55" s="343"/>
      <c r="AJ55" s="343"/>
      <c r="AK55" s="56"/>
      <c r="AL55" s="107">
        <f>IF(N55="",0,1)</f>
        <v>0</v>
      </c>
      <c r="AM55" s="107">
        <f t="shared" ref="AM55" si="12">IF(O55="",0,1)</f>
        <v>0</v>
      </c>
      <c r="AN55" s="107">
        <f t="shared" ref="AN55" si="13">IF(P55="",0,1)</f>
        <v>1</v>
      </c>
      <c r="AO55" s="107">
        <f t="shared" ref="AO55" si="14">IF(Q55="",0,1)</f>
        <v>1</v>
      </c>
      <c r="AP55" s="343" t="str">
        <f>R55</f>
        <v>共通女子100m</v>
      </c>
      <c r="AQ55" s="343"/>
      <c r="AR55" s="343"/>
      <c r="AS55" s="343"/>
      <c r="AT55" s="343"/>
      <c r="AU55" s="343"/>
      <c r="AV55" s="343"/>
      <c r="AW55" s="104"/>
      <c r="AX55" s="104"/>
      <c r="AY55" s="104"/>
      <c r="AZ55" s="104"/>
      <c r="BA55" s="104"/>
      <c r="BB55" s="104"/>
      <c r="BC55" s="104"/>
      <c r="BD55" s="104"/>
      <c r="BE55" s="104"/>
      <c r="BF55" s="104"/>
      <c r="BG55" s="104"/>
      <c r="BH55" s="104"/>
      <c r="BI55" s="104"/>
      <c r="BJ55" s="104"/>
    </row>
    <row r="56" spans="1:62" ht="15.75" customHeight="1">
      <c r="B56" s="59"/>
      <c r="C56" s="59"/>
      <c r="D56" s="59">
        <v>1</v>
      </c>
      <c r="E56" s="60">
        <v>1</v>
      </c>
      <c r="F56" s="337" t="s">
        <v>375</v>
      </c>
      <c r="G56" s="338"/>
      <c r="H56" s="338"/>
      <c r="I56" s="338"/>
      <c r="J56" s="338"/>
      <c r="K56" s="338"/>
      <c r="L56" s="339"/>
      <c r="M56" s="57"/>
      <c r="N56" s="62"/>
      <c r="O56" s="62"/>
      <c r="P56" s="64">
        <v>1</v>
      </c>
      <c r="Q56" s="64">
        <v>1</v>
      </c>
      <c r="R56" s="340" t="s">
        <v>475</v>
      </c>
      <c r="S56" s="341"/>
      <c r="T56" s="341"/>
      <c r="U56" s="341"/>
      <c r="V56" s="341"/>
      <c r="W56" s="341"/>
      <c r="X56" s="342"/>
      <c r="Y56" s="57"/>
      <c r="Z56" s="107">
        <f>IF(B56="",Z55,Z55+1)</f>
        <v>0</v>
      </c>
      <c r="AA56" s="107">
        <f t="shared" ref="AA56:AC71" si="15">IF(C56="",AA55,AA55+1)</f>
        <v>0</v>
      </c>
      <c r="AB56" s="107">
        <f t="shared" si="15"/>
        <v>2</v>
      </c>
      <c r="AC56" s="107">
        <f t="shared" si="15"/>
        <v>2</v>
      </c>
      <c r="AD56" s="343" t="str">
        <f t="shared" ref="AD56:AD119" si="16">F56</f>
        <v>共通男子200m</v>
      </c>
      <c r="AE56" s="343"/>
      <c r="AF56" s="343"/>
      <c r="AG56" s="343"/>
      <c r="AH56" s="343"/>
      <c r="AI56" s="343"/>
      <c r="AJ56" s="343"/>
      <c r="AK56" s="56"/>
      <c r="AL56" s="107">
        <f>IF(N56="",AL55,AL55+1)</f>
        <v>0</v>
      </c>
      <c r="AM56" s="107">
        <f t="shared" ref="AM56:AM119" si="17">IF(O56="",AM55,AM55+1)</f>
        <v>0</v>
      </c>
      <c r="AN56" s="107">
        <f t="shared" ref="AN56:AN119" si="18">IF(P56="",AN55,AN55+1)</f>
        <v>2</v>
      </c>
      <c r="AO56" s="107">
        <f t="shared" ref="AO56:AO119" si="19">IF(Q56="",AO55,AO55+1)</f>
        <v>2</v>
      </c>
      <c r="AP56" s="343" t="str">
        <f t="shared" ref="AP56:AP119" si="20">R56</f>
        <v>共通女子200m</v>
      </c>
      <c r="AQ56" s="343"/>
      <c r="AR56" s="343"/>
      <c r="AS56" s="343"/>
      <c r="AT56" s="343"/>
      <c r="AU56" s="343"/>
      <c r="AV56" s="343"/>
      <c r="AW56" s="104"/>
      <c r="AX56" s="104"/>
      <c r="AY56" s="104"/>
      <c r="AZ56" s="104"/>
      <c r="BA56" s="104"/>
      <c r="BB56" s="104"/>
      <c r="BC56" s="104"/>
      <c r="BD56" s="104"/>
      <c r="BE56" s="104"/>
      <c r="BF56" s="104"/>
      <c r="BG56" s="104"/>
      <c r="BH56" s="104"/>
      <c r="BI56" s="104"/>
      <c r="BJ56" s="104"/>
    </row>
    <row r="57" spans="1:62" ht="15.75" customHeight="1">
      <c r="B57" s="59"/>
      <c r="C57" s="59"/>
      <c r="D57" s="59"/>
      <c r="E57" s="60"/>
      <c r="F57" s="337" t="s">
        <v>376</v>
      </c>
      <c r="G57" s="338"/>
      <c r="H57" s="338"/>
      <c r="I57" s="338"/>
      <c r="J57" s="338"/>
      <c r="K57" s="338"/>
      <c r="L57" s="339"/>
      <c r="M57" s="57"/>
      <c r="N57" s="62"/>
      <c r="O57" s="62"/>
      <c r="P57" s="64"/>
      <c r="Q57" s="64"/>
      <c r="R57" s="340" t="s">
        <v>476</v>
      </c>
      <c r="S57" s="341"/>
      <c r="T57" s="341"/>
      <c r="U57" s="341"/>
      <c r="V57" s="341"/>
      <c r="W57" s="341"/>
      <c r="X57" s="342"/>
      <c r="Y57" s="57"/>
      <c r="Z57" s="107">
        <f t="shared" ref="Z57:Z120" si="21">IF(B57="",Z56,Z56+1)</f>
        <v>0</v>
      </c>
      <c r="AA57" s="107">
        <f t="shared" si="15"/>
        <v>0</v>
      </c>
      <c r="AB57" s="107">
        <f t="shared" si="15"/>
        <v>2</v>
      </c>
      <c r="AC57" s="107">
        <f t="shared" si="15"/>
        <v>2</v>
      </c>
      <c r="AD57" s="343" t="str">
        <f t="shared" si="16"/>
        <v>共通男子300m</v>
      </c>
      <c r="AE57" s="343"/>
      <c r="AF57" s="343"/>
      <c r="AG57" s="343"/>
      <c r="AH57" s="343"/>
      <c r="AI57" s="343"/>
      <c r="AJ57" s="343"/>
      <c r="AK57" s="56"/>
      <c r="AL57" s="107">
        <f t="shared" ref="AL57:AL120" si="22">IF(N57="",AL56,AL56+1)</f>
        <v>0</v>
      </c>
      <c r="AM57" s="107">
        <f t="shared" si="17"/>
        <v>0</v>
      </c>
      <c r="AN57" s="107">
        <f t="shared" si="18"/>
        <v>2</v>
      </c>
      <c r="AO57" s="107">
        <f t="shared" si="19"/>
        <v>2</v>
      </c>
      <c r="AP57" s="343" t="str">
        <f t="shared" si="20"/>
        <v>共通女子300m</v>
      </c>
      <c r="AQ57" s="343"/>
      <c r="AR57" s="343"/>
      <c r="AS57" s="343"/>
      <c r="AT57" s="343"/>
      <c r="AU57" s="343"/>
      <c r="AV57" s="343"/>
      <c r="AW57" s="104"/>
      <c r="AX57" s="104"/>
      <c r="AY57" s="104"/>
      <c r="AZ57" s="104"/>
      <c r="BA57" s="104"/>
      <c r="BB57" s="104"/>
      <c r="BC57" s="104"/>
      <c r="BD57" s="104"/>
      <c r="BE57" s="104"/>
      <c r="BF57" s="104"/>
      <c r="BG57" s="104"/>
      <c r="BH57" s="104"/>
      <c r="BI57" s="104"/>
      <c r="BJ57" s="104"/>
    </row>
    <row r="58" spans="1:62" ht="15.75" customHeight="1">
      <c r="B58" s="59"/>
      <c r="C58" s="59"/>
      <c r="D58" s="59"/>
      <c r="E58" s="60"/>
      <c r="F58" s="337" t="s">
        <v>377</v>
      </c>
      <c r="G58" s="338"/>
      <c r="H58" s="338"/>
      <c r="I58" s="338"/>
      <c r="J58" s="338"/>
      <c r="K58" s="338"/>
      <c r="L58" s="339"/>
      <c r="M58" s="57"/>
      <c r="N58" s="62"/>
      <c r="O58" s="62"/>
      <c r="P58" s="64"/>
      <c r="Q58" s="64"/>
      <c r="R58" s="340" t="s">
        <v>477</v>
      </c>
      <c r="S58" s="341"/>
      <c r="T58" s="341"/>
      <c r="U58" s="341"/>
      <c r="V58" s="341"/>
      <c r="W58" s="341"/>
      <c r="X58" s="342"/>
      <c r="Y58" s="57"/>
      <c r="Z58" s="107">
        <f t="shared" si="21"/>
        <v>0</v>
      </c>
      <c r="AA58" s="107">
        <f t="shared" si="15"/>
        <v>0</v>
      </c>
      <c r="AB58" s="107">
        <f t="shared" si="15"/>
        <v>2</v>
      </c>
      <c r="AC58" s="107">
        <f t="shared" si="15"/>
        <v>2</v>
      </c>
      <c r="AD58" s="343" t="str">
        <f t="shared" si="16"/>
        <v>共通男子400m</v>
      </c>
      <c r="AE58" s="343"/>
      <c r="AF58" s="343"/>
      <c r="AG58" s="343"/>
      <c r="AH58" s="343"/>
      <c r="AI58" s="343"/>
      <c r="AJ58" s="343"/>
      <c r="AK58" s="56"/>
      <c r="AL58" s="107">
        <f t="shared" si="22"/>
        <v>0</v>
      </c>
      <c r="AM58" s="107">
        <f t="shared" si="17"/>
        <v>0</v>
      </c>
      <c r="AN58" s="107">
        <f t="shared" si="18"/>
        <v>2</v>
      </c>
      <c r="AO58" s="107">
        <f t="shared" si="19"/>
        <v>2</v>
      </c>
      <c r="AP58" s="343" t="str">
        <f t="shared" si="20"/>
        <v>共通女子400m</v>
      </c>
      <c r="AQ58" s="343"/>
      <c r="AR58" s="343"/>
      <c r="AS58" s="343"/>
      <c r="AT58" s="343"/>
      <c r="AU58" s="343"/>
      <c r="AV58" s="343"/>
      <c r="AW58" s="104"/>
      <c r="AX58" s="104"/>
      <c r="AY58" s="104"/>
      <c r="AZ58" s="104"/>
      <c r="BA58" s="104"/>
      <c r="BB58" s="104"/>
      <c r="BC58" s="104"/>
      <c r="BD58" s="104"/>
      <c r="BE58" s="104"/>
      <c r="BF58" s="104"/>
      <c r="BG58" s="104"/>
      <c r="BH58" s="104"/>
      <c r="BI58" s="104"/>
      <c r="BJ58" s="104"/>
    </row>
    <row r="59" spans="1:62" ht="15.75" customHeight="1">
      <c r="B59" s="59"/>
      <c r="C59" s="59"/>
      <c r="D59" s="59">
        <v>1</v>
      </c>
      <c r="E59" s="60">
        <v>1</v>
      </c>
      <c r="F59" s="337" t="s">
        <v>378</v>
      </c>
      <c r="G59" s="338"/>
      <c r="H59" s="338"/>
      <c r="I59" s="338"/>
      <c r="J59" s="338"/>
      <c r="K59" s="338"/>
      <c r="L59" s="339"/>
      <c r="M59" s="57"/>
      <c r="N59" s="62"/>
      <c r="O59" s="62"/>
      <c r="P59" s="64">
        <v>1</v>
      </c>
      <c r="Q59" s="64">
        <v>1</v>
      </c>
      <c r="R59" s="340" t="s">
        <v>478</v>
      </c>
      <c r="S59" s="341"/>
      <c r="T59" s="341"/>
      <c r="U59" s="341"/>
      <c r="V59" s="341"/>
      <c r="W59" s="341"/>
      <c r="X59" s="342"/>
      <c r="Y59" s="57"/>
      <c r="Z59" s="107">
        <f t="shared" si="21"/>
        <v>0</v>
      </c>
      <c r="AA59" s="107">
        <f t="shared" si="15"/>
        <v>0</v>
      </c>
      <c r="AB59" s="107">
        <f t="shared" si="15"/>
        <v>3</v>
      </c>
      <c r="AC59" s="107">
        <f t="shared" si="15"/>
        <v>3</v>
      </c>
      <c r="AD59" s="343" t="str">
        <f t="shared" si="16"/>
        <v>共通男子800m</v>
      </c>
      <c r="AE59" s="343"/>
      <c r="AF59" s="343"/>
      <c r="AG59" s="343"/>
      <c r="AH59" s="343"/>
      <c r="AI59" s="343"/>
      <c r="AJ59" s="343"/>
      <c r="AK59" s="56"/>
      <c r="AL59" s="107">
        <f t="shared" si="22"/>
        <v>0</v>
      </c>
      <c r="AM59" s="107">
        <f t="shared" si="17"/>
        <v>0</v>
      </c>
      <c r="AN59" s="107">
        <f t="shared" si="18"/>
        <v>3</v>
      </c>
      <c r="AO59" s="107">
        <f t="shared" si="19"/>
        <v>3</v>
      </c>
      <c r="AP59" s="343" t="str">
        <f t="shared" si="20"/>
        <v>共通女子800m</v>
      </c>
      <c r="AQ59" s="343"/>
      <c r="AR59" s="343"/>
      <c r="AS59" s="343"/>
      <c r="AT59" s="343"/>
      <c r="AU59" s="343"/>
      <c r="AV59" s="343"/>
      <c r="AW59" s="104"/>
      <c r="AX59" s="104"/>
      <c r="AY59" s="104"/>
      <c r="AZ59" s="104"/>
      <c r="BA59" s="104"/>
      <c r="BB59" s="104"/>
      <c r="BC59" s="104"/>
      <c r="BD59" s="104"/>
      <c r="BE59" s="104"/>
      <c r="BF59" s="104"/>
      <c r="BG59" s="104"/>
      <c r="BH59" s="104"/>
      <c r="BI59" s="104"/>
      <c r="BJ59" s="104"/>
    </row>
    <row r="60" spans="1:62" ht="15.75" customHeight="1">
      <c r="B60" s="59"/>
      <c r="C60" s="59"/>
      <c r="D60" s="59"/>
      <c r="E60" s="60"/>
      <c r="F60" s="337" t="s">
        <v>379</v>
      </c>
      <c r="G60" s="338"/>
      <c r="H60" s="338"/>
      <c r="I60" s="338"/>
      <c r="J60" s="338"/>
      <c r="K60" s="338"/>
      <c r="L60" s="339"/>
      <c r="M60" s="57"/>
      <c r="N60" s="62"/>
      <c r="O60" s="62"/>
      <c r="P60" s="64"/>
      <c r="Q60" s="64"/>
      <c r="R60" s="340" t="s">
        <v>479</v>
      </c>
      <c r="S60" s="341"/>
      <c r="T60" s="341"/>
      <c r="U60" s="341"/>
      <c r="V60" s="341"/>
      <c r="W60" s="341"/>
      <c r="X60" s="342"/>
      <c r="Y60" s="57"/>
      <c r="Z60" s="107">
        <f t="shared" si="21"/>
        <v>0</v>
      </c>
      <c r="AA60" s="107">
        <f t="shared" si="15"/>
        <v>0</v>
      </c>
      <c r="AB60" s="107">
        <f t="shared" si="15"/>
        <v>3</v>
      </c>
      <c r="AC60" s="107">
        <f t="shared" si="15"/>
        <v>3</v>
      </c>
      <c r="AD60" s="343" t="str">
        <f t="shared" si="16"/>
        <v>共通男子1000m</v>
      </c>
      <c r="AE60" s="343"/>
      <c r="AF60" s="343"/>
      <c r="AG60" s="343"/>
      <c r="AH60" s="343"/>
      <c r="AI60" s="343"/>
      <c r="AJ60" s="343"/>
      <c r="AK60" s="56"/>
      <c r="AL60" s="107">
        <f t="shared" si="22"/>
        <v>0</v>
      </c>
      <c r="AM60" s="107">
        <f t="shared" si="17"/>
        <v>0</v>
      </c>
      <c r="AN60" s="107">
        <f t="shared" si="18"/>
        <v>3</v>
      </c>
      <c r="AO60" s="107">
        <f t="shared" si="19"/>
        <v>3</v>
      </c>
      <c r="AP60" s="343" t="str">
        <f t="shared" si="20"/>
        <v>共通女子1000m</v>
      </c>
      <c r="AQ60" s="343"/>
      <c r="AR60" s="343"/>
      <c r="AS60" s="343"/>
      <c r="AT60" s="343"/>
      <c r="AU60" s="343"/>
      <c r="AV60" s="343"/>
      <c r="AW60" s="104"/>
      <c r="AX60" s="104"/>
      <c r="AY60" s="104"/>
      <c r="AZ60" s="104"/>
      <c r="BA60" s="104"/>
      <c r="BB60" s="104"/>
      <c r="BC60" s="104"/>
      <c r="BD60" s="104"/>
      <c r="BE60" s="104"/>
      <c r="BF60" s="104"/>
      <c r="BG60" s="104"/>
      <c r="BH60" s="104"/>
      <c r="BI60" s="104"/>
      <c r="BJ60" s="104"/>
    </row>
    <row r="61" spans="1:62" ht="15.75" customHeight="1">
      <c r="B61" s="59"/>
      <c r="C61" s="59"/>
      <c r="D61" s="59">
        <v>1</v>
      </c>
      <c r="E61" s="60">
        <v>1</v>
      </c>
      <c r="F61" s="337" t="s">
        <v>380</v>
      </c>
      <c r="G61" s="338"/>
      <c r="H61" s="338"/>
      <c r="I61" s="338"/>
      <c r="J61" s="338"/>
      <c r="K61" s="338"/>
      <c r="L61" s="339"/>
      <c r="M61" s="57"/>
      <c r="N61" s="62"/>
      <c r="O61" s="62"/>
      <c r="P61" s="64">
        <v>1</v>
      </c>
      <c r="Q61" s="64">
        <v>1</v>
      </c>
      <c r="R61" s="340" t="s">
        <v>480</v>
      </c>
      <c r="S61" s="341"/>
      <c r="T61" s="341"/>
      <c r="U61" s="341"/>
      <c r="V61" s="341"/>
      <c r="W61" s="341"/>
      <c r="X61" s="342"/>
      <c r="Y61" s="57"/>
      <c r="Z61" s="107">
        <f t="shared" si="21"/>
        <v>0</v>
      </c>
      <c r="AA61" s="107">
        <f t="shared" si="15"/>
        <v>0</v>
      </c>
      <c r="AB61" s="107">
        <f t="shared" si="15"/>
        <v>4</v>
      </c>
      <c r="AC61" s="107">
        <f t="shared" si="15"/>
        <v>4</v>
      </c>
      <c r="AD61" s="343" t="str">
        <f t="shared" si="16"/>
        <v>共通男子1500m</v>
      </c>
      <c r="AE61" s="343"/>
      <c r="AF61" s="343"/>
      <c r="AG61" s="343"/>
      <c r="AH61" s="343"/>
      <c r="AI61" s="343"/>
      <c r="AJ61" s="343"/>
      <c r="AK61" s="56"/>
      <c r="AL61" s="107">
        <f t="shared" si="22"/>
        <v>0</v>
      </c>
      <c r="AM61" s="107">
        <f t="shared" si="17"/>
        <v>0</v>
      </c>
      <c r="AN61" s="107">
        <f t="shared" si="18"/>
        <v>4</v>
      </c>
      <c r="AO61" s="107">
        <f t="shared" si="19"/>
        <v>4</v>
      </c>
      <c r="AP61" s="343" t="str">
        <f t="shared" si="20"/>
        <v>共通女子1500m</v>
      </c>
      <c r="AQ61" s="343"/>
      <c r="AR61" s="343"/>
      <c r="AS61" s="343"/>
      <c r="AT61" s="343"/>
      <c r="AU61" s="343"/>
      <c r="AV61" s="343"/>
      <c r="AW61" s="104"/>
      <c r="AX61" s="104"/>
      <c r="AY61" s="104"/>
      <c r="AZ61" s="104"/>
      <c r="BA61" s="104"/>
      <c r="BB61" s="104"/>
      <c r="BC61" s="104"/>
      <c r="BD61" s="104"/>
      <c r="BE61" s="104"/>
      <c r="BF61" s="104"/>
      <c r="BG61" s="104"/>
      <c r="BH61" s="104"/>
      <c r="BI61" s="104"/>
      <c r="BJ61" s="104"/>
    </row>
    <row r="62" spans="1:62" ht="15.75" customHeight="1">
      <c r="B62" s="59"/>
      <c r="C62" s="59"/>
      <c r="D62" s="59">
        <v>1</v>
      </c>
      <c r="E62" s="60">
        <v>1</v>
      </c>
      <c r="F62" s="337" t="s">
        <v>381</v>
      </c>
      <c r="G62" s="338"/>
      <c r="H62" s="338"/>
      <c r="I62" s="338"/>
      <c r="J62" s="338"/>
      <c r="K62" s="338"/>
      <c r="L62" s="339"/>
      <c r="M62" s="57"/>
      <c r="N62" s="62"/>
      <c r="O62" s="62"/>
      <c r="P62" s="64">
        <v>1</v>
      </c>
      <c r="Q62" s="64">
        <v>1</v>
      </c>
      <c r="R62" s="340" t="s">
        <v>481</v>
      </c>
      <c r="S62" s="341"/>
      <c r="T62" s="341"/>
      <c r="U62" s="341"/>
      <c r="V62" s="341"/>
      <c r="W62" s="341"/>
      <c r="X62" s="342"/>
      <c r="Y62" s="57"/>
      <c r="Z62" s="107">
        <f t="shared" si="21"/>
        <v>0</v>
      </c>
      <c r="AA62" s="107">
        <f t="shared" si="15"/>
        <v>0</v>
      </c>
      <c r="AB62" s="107">
        <f t="shared" si="15"/>
        <v>5</v>
      </c>
      <c r="AC62" s="107">
        <f t="shared" si="15"/>
        <v>5</v>
      </c>
      <c r="AD62" s="343" t="str">
        <f t="shared" si="16"/>
        <v>共通男子3000m</v>
      </c>
      <c r="AE62" s="343"/>
      <c r="AF62" s="343"/>
      <c r="AG62" s="343"/>
      <c r="AH62" s="343"/>
      <c r="AI62" s="343"/>
      <c r="AJ62" s="343"/>
      <c r="AK62" s="56"/>
      <c r="AL62" s="107">
        <f t="shared" si="22"/>
        <v>0</v>
      </c>
      <c r="AM62" s="107">
        <f t="shared" si="17"/>
        <v>0</v>
      </c>
      <c r="AN62" s="107">
        <f t="shared" si="18"/>
        <v>5</v>
      </c>
      <c r="AO62" s="107">
        <f t="shared" si="19"/>
        <v>5</v>
      </c>
      <c r="AP62" s="343" t="str">
        <f t="shared" si="20"/>
        <v>共通女子3000m</v>
      </c>
      <c r="AQ62" s="343"/>
      <c r="AR62" s="343"/>
      <c r="AS62" s="343"/>
      <c r="AT62" s="343"/>
      <c r="AU62" s="343"/>
      <c r="AV62" s="343"/>
      <c r="AW62" s="104"/>
      <c r="AX62" s="104"/>
      <c r="AY62" s="104"/>
      <c r="AZ62" s="104"/>
      <c r="BA62" s="104"/>
      <c r="BB62" s="104"/>
      <c r="BC62" s="104"/>
      <c r="BD62" s="104"/>
      <c r="BE62" s="104"/>
      <c r="BF62" s="104"/>
      <c r="BG62" s="104"/>
      <c r="BH62" s="104"/>
      <c r="BI62" s="104"/>
      <c r="BJ62" s="104"/>
    </row>
    <row r="63" spans="1:62" ht="15.75" customHeight="1">
      <c r="B63" s="59"/>
      <c r="C63" s="59"/>
      <c r="D63" s="59"/>
      <c r="E63" s="60"/>
      <c r="F63" s="337" t="s">
        <v>382</v>
      </c>
      <c r="G63" s="338"/>
      <c r="H63" s="338"/>
      <c r="I63" s="338"/>
      <c r="J63" s="338"/>
      <c r="K63" s="338"/>
      <c r="L63" s="339"/>
      <c r="M63" s="57"/>
      <c r="N63" s="62"/>
      <c r="O63" s="62"/>
      <c r="P63" s="64"/>
      <c r="Q63" s="64"/>
      <c r="R63" s="340" t="s">
        <v>482</v>
      </c>
      <c r="S63" s="341"/>
      <c r="T63" s="341"/>
      <c r="U63" s="341"/>
      <c r="V63" s="341"/>
      <c r="W63" s="341"/>
      <c r="X63" s="342"/>
      <c r="Y63" s="57"/>
      <c r="Z63" s="107">
        <f t="shared" si="21"/>
        <v>0</v>
      </c>
      <c r="AA63" s="107">
        <f t="shared" si="15"/>
        <v>0</v>
      </c>
      <c r="AB63" s="107">
        <f t="shared" si="15"/>
        <v>5</v>
      </c>
      <c r="AC63" s="107">
        <f t="shared" si="15"/>
        <v>5</v>
      </c>
      <c r="AD63" s="343" t="str">
        <f t="shared" si="16"/>
        <v>共通男子5000m</v>
      </c>
      <c r="AE63" s="343"/>
      <c r="AF63" s="343"/>
      <c r="AG63" s="343"/>
      <c r="AH63" s="343"/>
      <c r="AI63" s="343"/>
      <c r="AJ63" s="343"/>
      <c r="AK63" s="56"/>
      <c r="AL63" s="107">
        <f t="shared" si="22"/>
        <v>0</v>
      </c>
      <c r="AM63" s="107">
        <f t="shared" si="17"/>
        <v>0</v>
      </c>
      <c r="AN63" s="107">
        <f t="shared" si="18"/>
        <v>5</v>
      </c>
      <c r="AO63" s="107">
        <f t="shared" si="19"/>
        <v>5</v>
      </c>
      <c r="AP63" s="343" t="str">
        <f t="shared" si="20"/>
        <v>共通女子100mYH</v>
      </c>
      <c r="AQ63" s="343"/>
      <c r="AR63" s="343"/>
      <c r="AS63" s="343"/>
      <c r="AT63" s="343"/>
      <c r="AU63" s="343"/>
      <c r="AV63" s="343"/>
      <c r="AW63" s="104"/>
      <c r="AX63" s="104"/>
      <c r="AY63" s="104"/>
      <c r="AZ63" s="104"/>
      <c r="BA63" s="104"/>
      <c r="BB63" s="104"/>
      <c r="BC63" s="104"/>
      <c r="BD63" s="104"/>
      <c r="BE63" s="104"/>
      <c r="BF63" s="104"/>
      <c r="BG63" s="104"/>
      <c r="BH63" s="104"/>
      <c r="BI63" s="104"/>
      <c r="BJ63" s="104"/>
    </row>
    <row r="64" spans="1:62" ht="15.75" customHeight="1">
      <c r="B64" s="59"/>
      <c r="C64" s="59"/>
      <c r="D64" s="59"/>
      <c r="E64" s="60"/>
      <c r="F64" s="337" t="s">
        <v>383</v>
      </c>
      <c r="G64" s="338"/>
      <c r="H64" s="338"/>
      <c r="I64" s="338"/>
      <c r="J64" s="338"/>
      <c r="K64" s="338"/>
      <c r="L64" s="339"/>
      <c r="M64" s="57"/>
      <c r="N64" s="62"/>
      <c r="O64" s="62"/>
      <c r="P64" s="64"/>
      <c r="Q64" s="64"/>
      <c r="R64" s="340" t="s">
        <v>483</v>
      </c>
      <c r="S64" s="341"/>
      <c r="T64" s="341"/>
      <c r="U64" s="341"/>
      <c r="V64" s="341"/>
      <c r="W64" s="341"/>
      <c r="X64" s="342"/>
      <c r="Y64" s="57"/>
      <c r="Z64" s="107">
        <f t="shared" si="21"/>
        <v>0</v>
      </c>
      <c r="AA64" s="107">
        <f t="shared" si="15"/>
        <v>0</v>
      </c>
      <c r="AB64" s="107">
        <f t="shared" si="15"/>
        <v>5</v>
      </c>
      <c r="AC64" s="107">
        <f t="shared" si="15"/>
        <v>5</v>
      </c>
      <c r="AD64" s="343" t="str">
        <f t="shared" si="16"/>
        <v>共通男子110mJH</v>
      </c>
      <c r="AE64" s="343"/>
      <c r="AF64" s="343"/>
      <c r="AG64" s="343"/>
      <c r="AH64" s="343"/>
      <c r="AI64" s="343"/>
      <c r="AJ64" s="343"/>
      <c r="AK64" s="56"/>
      <c r="AL64" s="107">
        <f t="shared" si="22"/>
        <v>0</v>
      </c>
      <c r="AM64" s="107">
        <f t="shared" si="17"/>
        <v>0</v>
      </c>
      <c r="AN64" s="107">
        <f t="shared" si="18"/>
        <v>5</v>
      </c>
      <c r="AO64" s="107">
        <f t="shared" si="19"/>
        <v>5</v>
      </c>
      <c r="AP64" s="343" t="str">
        <f t="shared" si="20"/>
        <v>共通女子100mH(0.838m)</v>
      </c>
      <c r="AQ64" s="343"/>
      <c r="AR64" s="343"/>
      <c r="AS64" s="343"/>
      <c r="AT64" s="343"/>
      <c r="AU64" s="343"/>
      <c r="AV64" s="343"/>
      <c r="AW64" s="104"/>
      <c r="AX64" s="104"/>
      <c r="AY64" s="104"/>
      <c r="AZ64" s="104"/>
      <c r="BA64" s="104"/>
      <c r="BB64" s="104"/>
      <c r="BC64" s="104"/>
      <c r="BD64" s="104"/>
      <c r="BE64" s="104"/>
      <c r="BF64" s="104"/>
      <c r="BG64" s="104"/>
      <c r="BH64" s="104"/>
      <c r="BI64" s="104"/>
      <c r="BJ64" s="104"/>
    </row>
    <row r="65" spans="2:62" ht="15.75" customHeight="1">
      <c r="B65" s="59"/>
      <c r="C65" s="59"/>
      <c r="D65" s="59"/>
      <c r="E65" s="60"/>
      <c r="F65" s="337" t="s">
        <v>384</v>
      </c>
      <c r="G65" s="338"/>
      <c r="H65" s="338"/>
      <c r="I65" s="338"/>
      <c r="J65" s="338"/>
      <c r="K65" s="338"/>
      <c r="L65" s="339"/>
      <c r="M65" s="57"/>
      <c r="N65" s="62"/>
      <c r="O65" s="62"/>
      <c r="P65" s="64"/>
      <c r="Q65" s="64"/>
      <c r="R65" s="340" t="s">
        <v>484</v>
      </c>
      <c r="S65" s="341"/>
      <c r="T65" s="341"/>
      <c r="U65" s="341"/>
      <c r="V65" s="341"/>
      <c r="W65" s="341"/>
      <c r="X65" s="342"/>
      <c r="Y65" s="57"/>
      <c r="Z65" s="107">
        <f t="shared" si="21"/>
        <v>0</v>
      </c>
      <c r="AA65" s="107">
        <f t="shared" si="15"/>
        <v>0</v>
      </c>
      <c r="AB65" s="107">
        <f t="shared" si="15"/>
        <v>5</v>
      </c>
      <c r="AC65" s="107">
        <f t="shared" si="15"/>
        <v>5</v>
      </c>
      <c r="AD65" s="343" t="str">
        <f t="shared" si="16"/>
        <v>共通男子110mH(1.067m)</v>
      </c>
      <c r="AE65" s="343"/>
      <c r="AF65" s="343"/>
      <c r="AG65" s="343"/>
      <c r="AH65" s="343"/>
      <c r="AI65" s="343"/>
      <c r="AJ65" s="343"/>
      <c r="AK65" s="56"/>
      <c r="AL65" s="107">
        <f t="shared" si="22"/>
        <v>0</v>
      </c>
      <c r="AM65" s="107">
        <f t="shared" si="17"/>
        <v>0</v>
      </c>
      <c r="AN65" s="107">
        <f t="shared" si="18"/>
        <v>5</v>
      </c>
      <c r="AO65" s="107">
        <f t="shared" si="19"/>
        <v>5</v>
      </c>
      <c r="AP65" s="343" t="str">
        <f t="shared" si="20"/>
        <v>共通女子400mH(0.762m)</v>
      </c>
      <c r="AQ65" s="343"/>
      <c r="AR65" s="343"/>
      <c r="AS65" s="343"/>
      <c r="AT65" s="343"/>
      <c r="AU65" s="343"/>
      <c r="AV65" s="343"/>
      <c r="AW65" s="104"/>
      <c r="AX65" s="104"/>
      <c r="AY65" s="104"/>
      <c r="AZ65" s="104"/>
      <c r="BA65" s="104"/>
      <c r="BB65" s="104"/>
      <c r="BC65" s="104"/>
      <c r="BD65" s="104"/>
      <c r="BE65" s="104"/>
      <c r="BF65" s="104"/>
      <c r="BG65" s="104"/>
      <c r="BH65" s="104"/>
      <c r="BI65" s="104"/>
      <c r="BJ65" s="104"/>
    </row>
    <row r="66" spans="2:62" ht="15.75" customHeight="1">
      <c r="B66" s="59"/>
      <c r="C66" s="59"/>
      <c r="D66" s="59"/>
      <c r="E66" s="60"/>
      <c r="F66" s="337" t="s">
        <v>385</v>
      </c>
      <c r="G66" s="338"/>
      <c r="H66" s="338"/>
      <c r="I66" s="338"/>
      <c r="J66" s="338"/>
      <c r="K66" s="338"/>
      <c r="L66" s="339"/>
      <c r="M66" s="57"/>
      <c r="N66" s="62"/>
      <c r="O66" s="62"/>
      <c r="P66" s="64"/>
      <c r="Q66" s="64"/>
      <c r="R66" s="340" t="s">
        <v>485</v>
      </c>
      <c r="S66" s="341"/>
      <c r="T66" s="341"/>
      <c r="U66" s="341"/>
      <c r="V66" s="341"/>
      <c r="W66" s="341"/>
      <c r="X66" s="342"/>
      <c r="Y66" s="57"/>
      <c r="Z66" s="107">
        <f t="shared" si="21"/>
        <v>0</v>
      </c>
      <c r="AA66" s="107">
        <f t="shared" si="15"/>
        <v>0</v>
      </c>
      <c r="AB66" s="107">
        <f t="shared" si="15"/>
        <v>5</v>
      </c>
      <c r="AC66" s="107">
        <f t="shared" si="15"/>
        <v>5</v>
      </c>
      <c r="AD66" s="343" t="str">
        <f t="shared" si="16"/>
        <v>共通男子400mH(0.914m)</v>
      </c>
      <c r="AE66" s="343"/>
      <c r="AF66" s="343"/>
      <c r="AG66" s="343"/>
      <c r="AH66" s="343"/>
      <c r="AI66" s="343"/>
      <c r="AJ66" s="343"/>
      <c r="AK66" s="56"/>
      <c r="AL66" s="107">
        <f t="shared" si="22"/>
        <v>0</v>
      </c>
      <c r="AM66" s="107">
        <f t="shared" si="17"/>
        <v>0</v>
      </c>
      <c r="AN66" s="107">
        <f t="shared" si="18"/>
        <v>5</v>
      </c>
      <c r="AO66" s="107">
        <f t="shared" si="19"/>
        <v>5</v>
      </c>
      <c r="AP66" s="343" t="str">
        <f t="shared" si="20"/>
        <v>共通女子5000mW</v>
      </c>
      <c r="AQ66" s="343"/>
      <c r="AR66" s="343"/>
      <c r="AS66" s="343"/>
      <c r="AT66" s="343"/>
      <c r="AU66" s="343"/>
      <c r="AV66" s="343"/>
      <c r="AW66" s="104"/>
      <c r="AX66" s="104"/>
      <c r="AY66" s="104"/>
      <c r="AZ66" s="104"/>
      <c r="BA66" s="104"/>
      <c r="BB66" s="104"/>
      <c r="BC66" s="104"/>
      <c r="BD66" s="104"/>
      <c r="BE66" s="104"/>
      <c r="BF66" s="104"/>
      <c r="BG66" s="104"/>
      <c r="BH66" s="104"/>
      <c r="BI66" s="104"/>
      <c r="BJ66" s="104"/>
    </row>
    <row r="67" spans="2:62" ht="15.75" customHeight="1">
      <c r="B67" s="59"/>
      <c r="C67" s="59"/>
      <c r="D67" s="59"/>
      <c r="E67" s="60"/>
      <c r="F67" s="337" t="s">
        <v>386</v>
      </c>
      <c r="G67" s="338"/>
      <c r="H67" s="338"/>
      <c r="I67" s="338"/>
      <c r="J67" s="338"/>
      <c r="K67" s="338"/>
      <c r="L67" s="339"/>
      <c r="M67" s="57"/>
      <c r="N67" s="62"/>
      <c r="O67" s="62"/>
      <c r="P67" s="64"/>
      <c r="Q67" s="64"/>
      <c r="R67" s="340" t="s">
        <v>486</v>
      </c>
      <c r="S67" s="341"/>
      <c r="T67" s="341"/>
      <c r="U67" s="341"/>
      <c r="V67" s="341"/>
      <c r="W67" s="341"/>
      <c r="X67" s="342"/>
      <c r="Y67" s="57"/>
      <c r="Z67" s="107">
        <f t="shared" si="21"/>
        <v>0</v>
      </c>
      <c r="AA67" s="107">
        <f t="shared" si="15"/>
        <v>0</v>
      </c>
      <c r="AB67" s="107">
        <f t="shared" si="15"/>
        <v>5</v>
      </c>
      <c r="AC67" s="107">
        <f t="shared" si="15"/>
        <v>5</v>
      </c>
      <c r="AD67" s="343" t="str">
        <f t="shared" si="16"/>
        <v>共通男子3000mSC(0.914m)</v>
      </c>
      <c r="AE67" s="343"/>
      <c r="AF67" s="343"/>
      <c r="AG67" s="343"/>
      <c r="AH67" s="343"/>
      <c r="AI67" s="343"/>
      <c r="AJ67" s="343"/>
      <c r="AK67" s="56"/>
      <c r="AL67" s="107">
        <f t="shared" si="22"/>
        <v>0</v>
      </c>
      <c r="AM67" s="107">
        <f t="shared" si="17"/>
        <v>0</v>
      </c>
      <c r="AN67" s="107">
        <f t="shared" si="18"/>
        <v>5</v>
      </c>
      <c r="AO67" s="107">
        <f t="shared" si="19"/>
        <v>5</v>
      </c>
      <c r="AP67" s="343" t="str">
        <f t="shared" si="20"/>
        <v>共通女子4X100mR</v>
      </c>
      <c r="AQ67" s="343"/>
      <c r="AR67" s="343"/>
      <c r="AS67" s="343"/>
      <c r="AT67" s="343"/>
      <c r="AU67" s="343"/>
      <c r="AV67" s="343"/>
      <c r="AW67" s="104"/>
      <c r="AX67" s="104"/>
      <c r="AY67" s="104"/>
      <c r="AZ67" s="104"/>
      <c r="BA67" s="104"/>
      <c r="BB67" s="104"/>
      <c r="BC67" s="104"/>
      <c r="BD67" s="104"/>
      <c r="BE67" s="104"/>
      <c r="BF67" s="104"/>
      <c r="BG67" s="104"/>
      <c r="BH67" s="104"/>
      <c r="BI67" s="104"/>
      <c r="BJ67" s="104"/>
    </row>
    <row r="68" spans="2:62" ht="15.75" customHeight="1">
      <c r="B68" s="59"/>
      <c r="C68" s="59"/>
      <c r="D68" s="59"/>
      <c r="E68" s="60"/>
      <c r="F68" s="337" t="s">
        <v>387</v>
      </c>
      <c r="G68" s="338"/>
      <c r="H68" s="338"/>
      <c r="I68" s="338"/>
      <c r="J68" s="338"/>
      <c r="K68" s="338"/>
      <c r="L68" s="339"/>
      <c r="M68" s="57"/>
      <c r="N68" s="62"/>
      <c r="O68" s="62"/>
      <c r="P68" s="64"/>
      <c r="Q68" s="64"/>
      <c r="R68" s="340" t="s">
        <v>487</v>
      </c>
      <c r="S68" s="341"/>
      <c r="T68" s="341"/>
      <c r="U68" s="341"/>
      <c r="V68" s="341"/>
      <c r="W68" s="341"/>
      <c r="X68" s="342"/>
      <c r="Y68" s="57"/>
      <c r="Z68" s="107">
        <f t="shared" si="21"/>
        <v>0</v>
      </c>
      <c r="AA68" s="107">
        <f t="shared" si="15"/>
        <v>0</v>
      </c>
      <c r="AB68" s="107">
        <f t="shared" si="15"/>
        <v>5</v>
      </c>
      <c r="AC68" s="107">
        <f t="shared" si="15"/>
        <v>5</v>
      </c>
      <c r="AD68" s="343" t="str">
        <f t="shared" si="16"/>
        <v>共通男子5000mW</v>
      </c>
      <c r="AE68" s="343"/>
      <c r="AF68" s="343"/>
      <c r="AG68" s="343"/>
      <c r="AH68" s="343"/>
      <c r="AI68" s="343"/>
      <c r="AJ68" s="343"/>
      <c r="AK68" s="56"/>
      <c r="AL68" s="107">
        <f t="shared" si="22"/>
        <v>0</v>
      </c>
      <c r="AM68" s="107">
        <f t="shared" si="17"/>
        <v>0</v>
      </c>
      <c r="AN68" s="107">
        <f t="shared" si="18"/>
        <v>5</v>
      </c>
      <c r="AO68" s="107">
        <f t="shared" si="19"/>
        <v>5</v>
      </c>
      <c r="AP68" s="343" t="str">
        <f t="shared" si="20"/>
        <v>共通女子4X200mR</v>
      </c>
      <c r="AQ68" s="343"/>
      <c r="AR68" s="343"/>
      <c r="AS68" s="343"/>
      <c r="AT68" s="343"/>
      <c r="AU68" s="343"/>
      <c r="AV68" s="343"/>
      <c r="AW68" s="104"/>
      <c r="AX68" s="104"/>
      <c r="AY68" s="104"/>
      <c r="AZ68" s="104"/>
      <c r="BA68" s="104"/>
      <c r="BB68" s="104"/>
      <c r="BC68" s="104"/>
      <c r="BD68" s="104"/>
      <c r="BE68" s="104"/>
      <c r="BF68" s="104"/>
      <c r="BG68" s="104"/>
      <c r="BH68" s="104"/>
      <c r="BI68" s="104"/>
      <c r="BJ68" s="104"/>
    </row>
    <row r="69" spans="2:62" ht="15.75" customHeight="1">
      <c r="B69" s="59"/>
      <c r="C69" s="59"/>
      <c r="D69" s="59"/>
      <c r="E69" s="60"/>
      <c r="F69" s="337" t="s">
        <v>388</v>
      </c>
      <c r="G69" s="338"/>
      <c r="H69" s="338"/>
      <c r="I69" s="338"/>
      <c r="J69" s="338"/>
      <c r="K69" s="338"/>
      <c r="L69" s="339"/>
      <c r="M69" s="57"/>
      <c r="N69" s="62"/>
      <c r="O69" s="62"/>
      <c r="P69" s="64"/>
      <c r="Q69" s="64"/>
      <c r="R69" s="340" t="s">
        <v>488</v>
      </c>
      <c r="S69" s="341"/>
      <c r="T69" s="341"/>
      <c r="U69" s="341"/>
      <c r="V69" s="341"/>
      <c r="W69" s="341"/>
      <c r="X69" s="342"/>
      <c r="Y69" s="57"/>
      <c r="Z69" s="107">
        <f t="shared" si="21"/>
        <v>0</v>
      </c>
      <c r="AA69" s="107">
        <f t="shared" si="15"/>
        <v>0</v>
      </c>
      <c r="AB69" s="107">
        <f t="shared" si="15"/>
        <v>5</v>
      </c>
      <c r="AC69" s="107">
        <f t="shared" si="15"/>
        <v>5</v>
      </c>
      <c r="AD69" s="343" t="str">
        <f t="shared" si="16"/>
        <v>共通男子4X100mR</v>
      </c>
      <c r="AE69" s="343"/>
      <c r="AF69" s="343"/>
      <c r="AG69" s="343"/>
      <c r="AH69" s="343"/>
      <c r="AI69" s="343"/>
      <c r="AJ69" s="343"/>
      <c r="AK69" s="56"/>
      <c r="AL69" s="107">
        <f t="shared" si="22"/>
        <v>0</v>
      </c>
      <c r="AM69" s="107">
        <f t="shared" si="17"/>
        <v>0</v>
      </c>
      <c r="AN69" s="107">
        <f t="shared" si="18"/>
        <v>5</v>
      </c>
      <c r="AO69" s="107">
        <f t="shared" si="19"/>
        <v>5</v>
      </c>
      <c r="AP69" s="343" t="str">
        <f t="shared" si="20"/>
        <v>共通女子4X400mR</v>
      </c>
      <c r="AQ69" s="343"/>
      <c r="AR69" s="343"/>
      <c r="AS69" s="343"/>
      <c r="AT69" s="343"/>
      <c r="AU69" s="343"/>
      <c r="AV69" s="343"/>
      <c r="AW69" s="104"/>
      <c r="AX69" s="104"/>
      <c r="AY69" s="104"/>
      <c r="AZ69" s="104"/>
      <c r="BA69" s="104"/>
      <c r="BB69" s="104"/>
      <c r="BC69" s="104"/>
      <c r="BD69" s="104"/>
      <c r="BE69" s="104"/>
      <c r="BF69" s="104"/>
      <c r="BG69" s="104"/>
      <c r="BH69" s="104"/>
      <c r="BI69" s="104"/>
      <c r="BJ69" s="104"/>
    </row>
    <row r="70" spans="2:62" ht="15.75" customHeight="1">
      <c r="B70" s="59"/>
      <c r="C70" s="59"/>
      <c r="D70" s="59"/>
      <c r="E70" s="60"/>
      <c r="F70" s="337" t="s">
        <v>389</v>
      </c>
      <c r="G70" s="338"/>
      <c r="H70" s="338"/>
      <c r="I70" s="338"/>
      <c r="J70" s="338"/>
      <c r="K70" s="338"/>
      <c r="L70" s="339"/>
      <c r="M70" s="57"/>
      <c r="N70" s="62"/>
      <c r="O70" s="62"/>
      <c r="P70" s="64">
        <v>1</v>
      </c>
      <c r="Q70" s="64">
        <v>1</v>
      </c>
      <c r="R70" s="340" t="s">
        <v>489</v>
      </c>
      <c r="S70" s="341"/>
      <c r="T70" s="341"/>
      <c r="U70" s="341"/>
      <c r="V70" s="341"/>
      <c r="W70" s="341"/>
      <c r="X70" s="342"/>
      <c r="Y70" s="57"/>
      <c r="Z70" s="107">
        <f t="shared" si="21"/>
        <v>0</v>
      </c>
      <c r="AA70" s="107">
        <f t="shared" si="15"/>
        <v>0</v>
      </c>
      <c r="AB70" s="107">
        <f t="shared" si="15"/>
        <v>5</v>
      </c>
      <c r="AC70" s="107">
        <f t="shared" si="15"/>
        <v>5</v>
      </c>
      <c r="AD70" s="343" t="str">
        <f t="shared" si="16"/>
        <v>共通男子4X200mR</v>
      </c>
      <c r="AE70" s="343"/>
      <c r="AF70" s="343"/>
      <c r="AG70" s="343"/>
      <c r="AH70" s="343"/>
      <c r="AI70" s="343"/>
      <c r="AJ70" s="343"/>
      <c r="AK70" s="56"/>
      <c r="AL70" s="107">
        <f t="shared" si="22"/>
        <v>0</v>
      </c>
      <c r="AM70" s="107">
        <f t="shared" si="17"/>
        <v>0</v>
      </c>
      <c r="AN70" s="107">
        <f t="shared" si="18"/>
        <v>6</v>
      </c>
      <c r="AO70" s="107">
        <f t="shared" si="19"/>
        <v>6</v>
      </c>
      <c r="AP70" s="343" t="str">
        <f t="shared" si="20"/>
        <v>共通女子走高跳</v>
      </c>
      <c r="AQ70" s="343"/>
      <c r="AR70" s="343"/>
      <c r="AS70" s="343"/>
      <c r="AT70" s="343"/>
      <c r="AU70" s="343"/>
      <c r="AV70" s="343"/>
      <c r="AW70" s="104"/>
      <c r="AX70" s="104"/>
      <c r="AY70" s="104"/>
      <c r="AZ70" s="104"/>
      <c r="BA70" s="104"/>
      <c r="BB70" s="104"/>
      <c r="BC70" s="104"/>
      <c r="BD70" s="104"/>
      <c r="BE70" s="104"/>
      <c r="BF70" s="104"/>
      <c r="BG70" s="104"/>
      <c r="BH70" s="104"/>
      <c r="BI70" s="104"/>
      <c r="BJ70" s="104"/>
    </row>
    <row r="71" spans="2:62" ht="15.75" customHeight="1">
      <c r="B71" s="59"/>
      <c r="C71" s="59"/>
      <c r="D71" s="59"/>
      <c r="E71" s="60"/>
      <c r="F71" s="337" t="s">
        <v>390</v>
      </c>
      <c r="G71" s="338"/>
      <c r="H71" s="338"/>
      <c r="I71" s="338"/>
      <c r="J71" s="338"/>
      <c r="K71" s="338"/>
      <c r="L71" s="339"/>
      <c r="M71" s="57"/>
      <c r="N71" s="62"/>
      <c r="O71" s="62"/>
      <c r="P71" s="64"/>
      <c r="Q71" s="64"/>
      <c r="R71" s="340" t="s">
        <v>490</v>
      </c>
      <c r="S71" s="341"/>
      <c r="T71" s="341"/>
      <c r="U71" s="341"/>
      <c r="V71" s="341"/>
      <c r="W71" s="341"/>
      <c r="X71" s="342"/>
      <c r="Y71" s="57"/>
      <c r="Z71" s="107">
        <f t="shared" si="21"/>
        <v>0</v>
      </c>
      <c r="AA71" s="107">
        <f t="shared" si="15"/>
        <v>0</v>
      </c>
      <c r="AB71" s="107">
        <f t="shared" si="15"/>
        <v>5</v>
      </c>
      <c r="AC71" s="107">
        <f t="shared" si="15"/>
        <v>5</v>
      </c>
      <c r="AD71" s="343" t="str">
        <f t="shared" si="16"/>
        <v>共通男子4X400mR</v>
      </c>
      <c r="AE71" s="343"/>
      <c r="AF71" s="343"/>
      <c r="AG71" s="343"/>
      <c r="AH71" s="343"/>
      <c r="AI71" s="343"/>
      <c r="AJ71" s="343"/>
      <c r="AK71" s="56"/>
      <c r="AL71" s="107">
        <f t="shared" si="22"/>
        <v>0</v>
      </c>
      <c r="AM71" s="107">
        <f t="shared" si="17"/>
        <v>0</v>
      </c>
      <c r="AN71" s="107">
        <f t="shared" si="18"/>
        <v>6</v>
      </c>
      <c r="AO71" s="107">
        <f t="shared" si="19"/>
        <v>6</v>
      </c>
      <c r="AP71" s="343" t="str">
        <f t="shared" si="20"/>
        <v>共通女子棒高跳</v>
      </c>
      <c r="AQ71" s="343"/>
      <c r="AR71" s="343"/>
      <c r="AS71" s="343"/>
      <c r="AT71" s="343"/>
      <c r="AU71" s="343"/>
      <c r="AV71" s="343"/>
      <c r="AW71" s="104"/>
      <c r="AX71" s="104"/>
      <c r="AY71" s="104"/>
      <c r="AZ71" s="104"/>
      <c r="BA71" s="104"/>
      <c r="BB71" s="104"/>
      <c r="BC71" s="104"/>
      <c r="BD71" s="104"/>
      <c r="BE71" s="104"/>
      <c r="BF71" s="104"/>
      <c r="BG71" s="104"/>
      <c r="BH71" s="104"/>
      <c r="BI71" s="104"/>
      <c r="BJ71" s="104"/>
    </row>
    <row r="72" spans="2:62" ht="15.75" customHeight="1">
      <c r="B72" s="59"/>
      <c r="C72" s="59"/>
      <c r="D72" s="59">
        <v>1</v>
      </c>
      <c r="E72" s="60">
        <v>1</v>
      </c>
      <c r="F72" s="337" t="s">
        <v>391</v>
      </c>
      <c r="G72" s="338"/>
      <c r="H72" s="338"/>
      <c r="I72" s="338"/>
      <c r="J72" s="338"/>
      <c r="K72" s="338"/>
      <c r="L72" s="339"/>
      <c r="M72" s="57"/>
      <c r="N72" s="62"/>
      <c r="O72" s="62"/>
      <c r="P72" s="64">
        <v>1</v>
      </c>
      <c r="Q72" s="64">
        <v>1</v>
      </c>
      <c r="R72" s="340" t="s">
        <v>491</v>
      </c>
      <c r="S72" s="341"/>
      <c r="T72" s="341"/>
      <c r="U72" s="341"/>
      <c r="V72" s="341"/>
      <c r="W72" s="341"/>
      <c r="X72" s="342"/>
      <c r="Y72" s="57"/>
      <c r="Z72" s="107">
        <f t="shared" si="21"/>
        <v>0</v>
      </c>
      <c r="AA72" s="107">
        <f t="shared" ref="AA72:AA135" si="23">IF(C72="",AA71,AA71+1)</f>
        <v>0</v>
      </c>
      <c r="AB72" s="107">
        <f t="shared" ref="AB72:AB135" si="24">IF(D72="",AB71,AB71+1)</f>
        <v>6</v>
      </c>
      <c r="AC72" s="107">
        <f t="shared" ref="AC72:AC135" si="25">IF(E72="",AC71,AC71+1)</f>
        <v>6</v>
      </c>
      <c r="AD72" s="343" t="str">
        <f t="shared" si="16"/>
        <v>共通男子走高跳</v>
      </c>
      <c r="AE72" s="343"/>
      <c r="AF72" s="343"/>
      <c r="AG72" s="343"/>
      <c r="AH72" s="343"/>
      <c r="AI72" s="343"/>
      <c r="AJ72" s="343"/>
      <c r="AK72" s="56"/>
      <c r="AL72" s="107">
        <f t="shared" si="22"/>
        <v>0</v>
      </c>
      <c r="AM72" s="107">
        <f t="shared" si="17"/>
        <v>0</v>
      </c>
      <c r="AN72" s="107">
        <f t="shared" si="18"/>
        <v>7</v>
      </c>
      <c r="AO72" s="107">
        <f t="shared" si="19"/>
        <v>7</v>
      </c>
      <c r="AP72" s="343" t="str">
        <f t="shared" si="20"/>
        <v>共通女子走幅跳</v>
      </c>
      <c r="AQ72" s="343"/>
      <c r="AR72" s="343"/>
      <c r="AS72" s="343"/>
      <c r="AT72" s="343"/>
      <c r="AU72" s="343"/>
      <c r="AV72" s="343"/>
      <c r="AW72" s="104"/>
      <c r="AX72" s="104"/>
      <c r="AY72" s="104"/>
      <c r="AZ72" s="104"/>
      <c r="BA72" s="104"/>
      <c r="BB72" s="104"/>
      <c r="BC72" s="104"/>
      <c r="BD72" s="104"/>
      <c r="BE72" s="104"/>
      <c r="BF72" s="104"/>
      <c r="BG72" s="104"/>
      <c r="BH72" s="104"/>
      <c r="BI72" s="104"/>
      <c r="BJ72" s="104"/>
    </row>
    <row r="73" spans="2:62" ht="15.75" customHeight="1">
      <c r="B73" s="59"/>
      <c r="C73" s="59"/>
      <c r="D73" s="59"/>
      <c r="E73" s="60"/>
      <c r="F73" s="337" t="s">
        <v>392</v>
      </c>
      <c r="G73" s="338"/>
      <c r="H73" s="338"/>
      <c r="I73" s="338"/>
      <c r="J73" s="338"/>
      <c r="K73" s="338"/>
      <c r="L73" s="339"/>
      <c r="M73" s="57"/>
      <c r="N73" s="62"/>
      <c r="O73" s="62"/>
      <c r="P73" s="64"/>
      <c r="Q73" s="64"/>
      <c r="R73" s="340" t="s">
        <v>492</v>
      </c>
      <c r="S73" s="341"/>
      <c r="T73" s="341"/>
      <c r="U73" s="341"/>
      <c r="V73" s="341"/>
      <c r="W73" s="341"/>
      <c r="X73" s="342"/>
      <c r="Y73" s="57"/>
      <c r="Z73" s="107">
        <f t="shared" si="21"/>
        <v>0</v>
      </c>
      <c r="AA73" s="107">
        <f t="shared" si="23"/>
        <v>0</v>
      </c>
      <c r="AB73" s="107">
        <f t="shared" si="24"/>
        <v>6</v>
      </c>
      <c r="AC73" s="107">
        <f t="shared" si="25"/>
        <v>6</v>
      </c>
      <c r="AD73" s="343" t="str">
        <f t="shared" si="16"/>
        <v>共通男子棒高跳</v>
      </c>
      <c r="AE73" s="343"/>
      <c r="AF73" s="343"/>
      <c r="AG73" s="343"/>
      <c r="AH73" s="343"/>
      <c r="AI73" s="343"/>
      <c r="AJ73" s="343"/>
      <c r="AK73" s="56"/>
      <c r="AL73" s="107">
        <f t="shared" si="22"/>
        <v>0</v>
      </c>
      <c r="AM73" s="107">
        <f t="shared" si="17"/>
        <v>0</v>
      </c>
      <c r="AN73" s="107">
        <f t="shared" si="18"/>
        <v>7</v>
      </c>
      <c r="AO73" s="107">
        <f t="shared" si="19"/>
        <v>7</v>
      </c>
      <c r="AP73" s="343" t="str">
        <f t="shared" si="20"/>
        <v>共通女子三段跳</v>
      </c>
      <c r="AQ73" s="343"/>
      <c r="AR73" s="343"/>
      <c r="AS73" s="343"/>
      <c r="AT73" s="343"/>
      <c r="AU73" s="343"/>
      <c r="AV73" s="343"/>
      <c r="AW73" s="104"/>
      <c r="AX73" s="104"/>
      <c r="AY73" s="104"/>
      <c r="AZ73" s="104"/>
      <c r="BA73" s="104"/>
      <c r="BB73" s="104"/>
      <c r="BC73" s="104"/>
      <c r="BD73" s="104"/>
      <c r="BE73" s="104"/>
      <c r="BF73" s="104"/>
      <c r="BG73" s="104"/>
      <c r="BH73" s="104"/>
      <c r="BI73" s="104"/>
      <c r="BJ73" s="104"/>
    </row>
    <row r="74" spans="2:62" ht="15.75" customHeight="1">
      <c r="B74" s="59"/>
      <c r="C74" s="59"/>
      <c r="D74" s="59">
        <v>1</v>
      </c>
      <c r="E74" s="60">
        <v>1</v>
      </c>
      <c r="F74" s="337" t="s">
        <v>393</v>
      </c>
      <c r="G74" s="338"/>
      <c r="H74" s="338"/>
      <c r="I74" s="338"/>
      <c r="J74" s="338"/>
      <c r="K74" s="338"/>
      <c r="L74" s="339"/>
      <c r="M74" s="57"/>
      <c r="N74" s="62"/>
      <c r="O74" s="62"/>
      <c r="P74" s="64">
        <v>1</v>
      </c>
      <c r="Q74" s="64">
        <v>1</v>
      </c>
      <c r="R74" s="340" t="s">
        <v>493</v>
      </c>
      <c r="S74" s="341"/>
      <c r="T74" s="341"/>
      <c r="U74" s="341"/>
      <c r="V74" s="341"/>
      <c r="W74" s="341"/>
      <c r="X74" s="342"/>
      <c r="Y74" s="57"/>
      <c r="Z74" s="107">
        <f t="shared" si="21"/>
        <v>0</v>
      </c>
      <c r="AA74" s="107">
        <f t="shared" si="23"/>
        <v>0</v>
      </c>
      <c r="AB74" s="107">
        <f t="shared" si="24"/>
        <v>7</v>
      </c>
      <c r="AC74" s="107">
        <f t="shared" si="25"/>
        <v>7</v>
      </c>
      <c r="AD74" s="343" t="str">
        <f t="shared" si="16"/>
        <v>共通男子走幅跳</v>
      </c>
      <c r="AE74" s="343"/>
      <c r="AF74" s="343"/>
      <c r="AG74" s="343"/>
      <c r="AH74" s="343"/>
      <c r="AI74" s="343"/>
      <c r="AJ74" s="343"/>
      <c r="AK74" s="56"/>
      <c r="AL74" s="107">
        <f t="shared" si="22"/>
        <v>0</v>
      </c>
      <c r="AM74" s="107">
        <f t="shared" si="17"/>
        <v>0</v>
      </c>
      <c r="AN74" s="107">
        <f t="shared" si="18"/>
        <v>8</v>
      </c>
      <c r="AO74" s="107">
        <f t="shared" si="19"/>
        <v>8</v>
      </c>
      <c r="AP74" s="343" t="str">
        <f t="shared" si="20"/>
        <v>共通女子砲丸投(4.000kg)</v>
      </c>
      <c r="AQ74" s="343"/>
      <c r="AR74" s="343"/>
      <c r="AS74" s="343"/>
      <c r="AT74" s="343"/>
      <c r="AU74" s="343"/>
      <c r="AV74" s="343"/>
      <c r="AW74" s="104"/>
      <c r="AX74" s="104"/>
      <c r="AY74" s="104"/>
      <c r="AZ74" s="104"/>
      <c r="BA74" s="104"/>
      <c r="BB74" s="104"/>
      <c r="BC74" s="104"/>
      <c r="BD74" s="104"/>
      <c r="BE74" s="104"/>
      <c r="BF74" s="104"/>
      <c r="BG74" s="104"/>
      <c r="BH74" s="104"/>
      <c r="BI74" s="104"/>
      <c r="BJ74" s="104"/>
    </row>
    <row r="75" spans="2:62">
      <c r="B75" s="59"/>
      <c r="C75" s="59"/>
      <c r="D75" s="59"/>
      <c r="E75" s="60"/>
      <c r="F75" s="337" t="s">
        <v>621</v>
      </c>
      <c r="G75" s="338"/>
      <c r="H75" s="338"/>
      <c r="I75" s="338"/>
      <c r="J75" s="338"/>
      <c r="K75" s="338"/>
      <c r="L75" s="339"/>
      <c r="M75" s="57"/>
      <c r="N75" s="62"/>
      <c r="O75" s="62"/>
      <c r="P75" s="64"/>
      <c r="Q75" s="64"/>
      <c r="R75" s="340" t="s">
        <v>494</v>
      </c>
      <c r="S75" s="341"/>
      <c r="T75" s="341"/>
      <c r="U75" s="341"/>
      <c r="V75" s="341"/>
      <c r="W75" s="341"/>
      <c r="X75" s="342"/>
      <c r="Y75" s="57"/>
      <c r="Z75" s="107">
        <f t="shared" si="21"/>
        <v>0</v>
      </c>
      <c r="AA75" s="107">
        <f t="shared" si="23"/>
        <v>0</v>
      </c>
      <c r="AB75" s="107">
        <f t="shared" si="24"/>
        <v>7</v>
      </c>
      <c r="AC75" s="107">
        <f t="shared" si="25"/>
        <v>7</v>
      </c>
      <c r="AD75" s="343" t="str">
        <f t="shared" si="16"/>
        <v>共通男子三段跳</v>
      </c>
      <c r="AE75" s="343"/>
      <c r="AF75" s="343"/>
      <c r="AG75" s="343"/>
      <c r="AH75" s="343"/>
      <c r="AI75" s="343"/>
      <c r="AJ75" s="343"/>
      <c r="AK75" s="56"/>
      <c r="AL75" s="107">
        <f t="shared" si="22"/>
        <v>0</v>
      </c>
      <c r="AM75" s="107">
        <f t="shared" si="17"/>
        <v>0</v>
      </c>
      <c r="AN75" s="107">
        <f t="shared" si="18"/>
        <v>8</v>
      </c>
      <c r="AO75" s="107">
        <f t="shared" si="19"/>
        <v>8</v>
      </c>
      <c r="AP75" s="343" t="str">
        <f t="shared" si="20"/>
        <v>共通女子円盤投(1.000kg)</v>
      </c>
      <c r="AQ75" s="343"/>
      <c r="AR75" s="343"/>
      <c r="AS75" s="343"/>
      <c r="AT75" s="343"/>
      <c r="AU75" s="343"/>
      <c r="AV75" s="343"/>
      <c r="AW75" s="104"/>
      <c r="AX75" s="104"/>
      <c r="AY75" s="104"/>
      <c r="AZ75" s="104"/>
      <c r="BA75" s="104"/>
      <c r="BB75" s="104"/>
      <c r="BC75" s="104"/>
      <c r="BD75" s="104"/>
      <c r="BE75" s="104"/>
      <c r="BF75" s="104"/>
      <c r="BG75" s="104"/>
      <c r="BH75" s="104"/>
      <c r="BI75" s="104"/>
      <c r="BJ75" s="104"/>
    </row>
    <row r="76" spans="2:62">
      <c r="B76" s="59"/>
      <c r="C76" s="59"/>
      <c r="D76" s="59">
        <v>1</v>
      </c>
      <c r="E76" s="60">
        <v>1</v>
      </c>
      <c r="F76" s="337" t="s">
        <v>394</v>
      </c>
      <c r="G76" s="338"/>
      <c r="H76" s="338"/>
      <c r="I76" s="338"/>
      <c r="J76" s="338"/>
      <c r="K76" s="338"/>
      <c r="L76" s="339"/>
      <c r="M76" s="57"/>
      <c r="N76" s="62"/>
      <c r="O76" s="62"/>
      <c r="P76" s="64"/>
      <c r="Q76" s="64"/>
      <c r="R76" s="340" t="s">
        <v>495</v>
      </c>
      <c r="S76" s="341"/>
      <c r="T76" s="341"/>
      <c r="U76" s="341"/>
      <c r="V76" s="341"/>
      <c r="W76" s="341"/>
      <c r="X76" s="342"/>
      <c r="Y76" s="57"/>
      <c r="Z76" s="107">
        <f t="shared" si="21"/>
        <v>0</v>
      </c>
      <c r="AA76" s="107">
        <f t="shared" si="23"/>
        <v>0</v>
      </c>
      <c r="AB76" s="107">
        <f t="shared" si="24"/>
        <v>8</v>
      </c>
      <c r="AC76" s="107">
        <f t="shared" si="25"/>
        <v>8</v>
      </c>
      <c r="AD76" s="343" t="str">
        <f t="shared" si="16"/>
        <v>共通男子やり投(800g)</v>
      </c>
      <c r="AE76" s="343"/>
      <c r="AF76" s="343"/>
      <c r="AG76" s="343"/>
      <c r="AH76" s="343"/>
      <c r="AI76" s="343"/>
      <c r="AJ76" s="343"/>
      <c r="AK76" s="56"/>
      <c r="AL76" s="107">
        <f t="shared" si="22"/>
        <v>0</v>
      </c>
      <c r="AM76" s="107">
        <f t="shared" si="17"/>
        <v>0</v>
      </c>
      <c r="AN76" s="107">
        <f t="shared" si="18"/>
        <v>8</v>
      </c>
      <c r="AO76" s="107">
        <f t="shared" si="19"/>
        <v>8</v>
      </c>
      <c r="AP76" s="343" t="str">
        <f t="shared" si="20"/>
        <v>共通女子ﾊﾝﾏｰ投(4.000kg)</v>
      </c>
      <c r="AQ76" s="343"/>
      <c r="AR76" s="343"/>
      <c r="AS76" s="343"/>
      <c r="AT76" s="343"/>
      <c r="AU76" s="343"/>
      <c r="AV76" s="343"/>
      <c r="AW76" s="104"/>
      <c r="AX76" s="104"/>
      <c r="AY76" s="104"/>
      <c r="AZ76" s="104"/>
      <c r="BA76" s="104"/>
      <c r="BB76" s="104"/>
      <c r="BC76" s="104"/>
      <c r="BD76" s="104"/>
      <c r="BE76" s="104"/>
      <c r="BF76" s="104"/>
      <c r="BG76" s="104"/>
      <c r="BH76" s="104"/>
      <c r="BI76" s="104"/>
      <c r="BJ76" s="104"/>
    </row>
    <row r="77" spans="2:62">
      <c r="B77" s="59"/>
      <c r="C77" s="59"/>
      <c r="D77" s="59"/>
      <c r="E77" s="60"/>
      <c r="F77" s="337" t="s">
        <v>395</v>
      </c>
      <c r="G77" s="338"/>
      <c r="H77" s="338"/>
      <c r="I77" s="338"/>
      <c r="J77" s="338"/>
      <c r="K77" s="338"/>
      <c r="L77" s="339"/>
      <c r="M77" s="57"/>
      <c r="N77" s="62"/>
      <c r="O77" s="62"/>
      <c r="P77" s="64">
        <v>1</v>
      </c>
      <c r="Q77" s="64">
        <v>1</v>
      </c>
      <c r="R77" s="340" t="s">
        <v>496</v>
      </c>
      <c r="S77" s="341"/>
      <c r="T77" s="341"/>
      <c r="U77" s="341"/>
      <c r="V77" s="341"/>
      <c r="W77" s="341"/>
      <c r="X77" s="342"/>
      <c r="Y77" s="57"/>
      <c r="Z77" s="107">
        <f t="shared" si="21"/>
        <v>0</v>
      </c>
      <c r="AA77" s="107">
        <f t="shared" si="23"/>
        <v>0</v>
      </c>
      <c r="AB77" s="107">
        <f t="shared" si="24"/>
        <v>8</v>
      </c>
      <c r="AC77" s="107">
        <f t="shared" si="25"/>
        <v>8</v>
      </c>
      <c r="AD77" s="343" t="str">
        <f t="shared" si="16"/>
        <v>共通男子4X800mR</v>
      </c>
      <c r="AE77" s="343"/>
      <c r="AF77" s="343"/>
      <c r="AG77" s="343"/>
      <c r="AH77" s="343"/>
      <c r="AI77" s="343"/>
      <c r="AJ77" s="343"/>
      <c r="AK77" s="56"/>
      <c r="AL77" s="107">
        <f t="shared" si="22"/>
        <v>0</v>
      </c>
      <c r="AM77" s="107">
        <f t="shared" si="17"/>
        <v>0</v>
      </c>
      <c r="AN77" s="107">
        <f t="shared" si="18"/>
        <v>9</v>
      </c>
      <c r="AO77" s="107">
        <f t="shared" si="19"/>
        <v>9</v>
      </c>
      <c r="AP77" s="343" t="str">
        <f t="shared" si="20"/>
        <v>共通女子やり投(600g)</v>
      </c>
      <c r="AQ77" s="343"/>
      <c r="AR77" s="343"/>
      <c r="AS77" s="343"/>
      <c r="AT77" s="343"/>
      <c r="AU77" s="343"/>
      <c r="AV77" s="343"/>
      <c r="AW77" s="104"/>
      <c r="AX77" s="104"/>
      <c r="AY77" s="104"/>
      <c r="AZ77" s="104"/>
      <c r="BA77" s="104"/>
      <c r="BB77" s="104"/>
      <c r="BC77" s="104"/>
      <c r="BD77" s="104"/>
      <c r="BE77" s="104"/>
      <c r="BF77" s="104"/>
      <c r="BG77" s="104"/>
      <c r="BH77" s="104"/>
      <c r="BI77" s="104"/>
      <c r="BJ77" s="104"/>
    </row>
    <row r="78" spans="2:62">
      <c r="B78" s="59"/>
      <c r="C78" s="59"/>
      <c r="D78" s="59"/>
      <c r="E78" s="60">
        <v>1</v>
      </c>
      <c r="F78" s="337" t="s">
        <v>396</v>
      </c>
      <c r="G78" s="338"/>
      <c r="H78" s="338"/>
      <c r="I78" s="338"/>
      <c r="J78" s="338"/>
      <c r="K78" s="338"/>
      <c r="L78" s="339"/>
      <c r="M78" s="57"/>
      <c r="N78" s="62"/>
      <c r="O78" s="62"/>
      <c r="P78" s="64"/>
      <c r="Q78" s="64"/>
      <c r="R78" s="340" t="s">
        <v>497</v>
      </c>
      <c r="S78" s="341"/>
      <c r="T78" s="341"/>
      <c r="U78" s="341"/>
      <c r="V78" s="341"/>
      <c r="W78" s="341"/>
      <c r="X78" s="342"/>
      <c r="Y78" s="57"/>
      <c r="Z78" s="107">
        <f t="shared" si="21"/>
        <v>0</v>
      </c>
      <c r="AA78" s="107">
        <f t="shared" si="23"/>
        <v>0</v>
      </c>
      <c r="AB78" s="107">
        <f t="shared" si="24"/>
        <v>8</v>
      </c>
      <c r="AC78" s="107">
        <f t="shared" si="25"/>
        <v>9</v>
      </c>
      <c r="AD78" s="343" t="str">
        <f t="shared" si="16"/>
        <v>一般男子砲丸投(7.260kg)</v>
      </c>
      <c r="AE78" s="343"/>
      <c r="AF78" s="343"/>
      <c r="AG78" s="343"/>
      <c r="AH78" s="343"/>
      <c r="AI78" s="343"/>
      <c r="AJ78" s="343"/>
      <c r="AK78" s="56"/>
      <c r="AL78" s="107">
        <f t="shared" si="22"/>
        <v>0</v>
      </c>
      <c r="AM78" s="107">
        <f t="shared" si="17"/>
        <v>0</v>
      </c>
      <c r="AN78" s="107">
        <f t="shared" si="18"/>
        <v>9</v>
      </c>
      <c r="AO78" s="107">
        <f t="shared" si="19"/>
        <v>9</v>
      </c>
      <c r="AP78" s="343" t="str">
        <f t="shared" si="20"/>
        <v>共通女子七種競技</v>
      </c>
      <c r="AQ78" s="343"/>
      <c r="AR78" s="343"/>
      <c r="AS78" s="343"/>
      <c r="AT78" s="343"/>
      <c r="AU78" s="343"/>
      <c r="AV78" s="343"/>
      <c r="AW78" s="104"/>
      <c r="AX78" s="104"/>
      <c r="AY78" s="104"/>
      <c r="AZ78" s="104"/>
      <c r="BA78" s="104"/>
      <c r="BB78" s="104"/>
      <c r="BC78" s="104"/>
      <c r="BD78" s="104"/>
      <c r="BE78" s="104"/>
      <c r="BF78" s="104"/>
      <c r="BG78" s="104"/>
      <c r="BH78" s="104"/>
      <c r="BI78" s="104"/>
      <c r="BJ78" s="104"/>
    </row>
    <row r="79" spans="2:62">
      <c r="B79" s="59"/>
      <c r="C79" s="59"/>
      <c r="D79" s="59"/>
      <c r="E79" s="60"/>
      <c r="F79" s="337" t="s">
        <v>397</v>
      </c>
      <c r="G79" s="338"/>
      <c r="H79" s="338"/>
      <c r="I79" s="338"/>
      <c r="J79" s="338"/>
      <c r="K79" s="338"/>
      <c r="L79" s="339"/>
      <c r="M79" s="57"/>
      <c r="N79" s="62"/>
      <c r="O79" s="62"/>
      <c r="P79" s="64"/>
      <c r="Q79" s="64"/>
      <c r="R79" s="340" t="s">
        <v>498</v>
      </c>
      <c r="S79" s="341"/>
      <c r="T79" s="341"/>
      <c r="U79" s="341"/>
      <c r="V79" s="341"/>
      <c r="W79" s="341"/>
      <c r="X79" s="342"/>
      <c r="Y79" s="57"/>
      <c r="Z79" s="107">
        <f t="shared" si="21"/>
        <v>0</v>
      </c>
      <c r="AA79" s="107">
        <f t="shared" si="23"/>
        <v>0</v>
      </c>
      <c r="AB79" s="107">
        <f t="shared" si="24"/>
        <v>8</v>
      </c>
      <c r="AC79" s="107">
        <f t="shared" si="25"/>
        <v>9</v>
      </c>
      <c r="AD79" s="343" t="str">
        <f t="shared" si="16"/>
        <v>一般男子円盤投(2.000kg)</v>
      </c>
      <c r="AE79" s="343"/>
      <c r="AF79" s="343"/>
      <c r="AG79" s="343"/>
      <c r="AH79" s="343"/>
      <c r="AI79" s="343"/>
      <c r="AJ79" s="343"/>
      <c r="AK79" s="56"/>
      <c r="AL79" s="107">
        <f t="shared" si="22"/>
        <v>0</v>
      </c>
      <c r="AM79" s="107">
        <f t="shared" si="17"/>
        <v>0</v>
      </c>
      <c r="AN79" s="107">
        <f t="shared" si="18"/>
        <v>9</v>
      </c>
      <c r="AO79" s="107">
        <f t="shared" si="19"/>
        <v>9</v>
      </c>
      <c r="AP79" s="343" t="str">
        <f t="shared" si="20"/>
        <v>高校女子100m</v>
      </c>
      <c r="AQ79" s="343"/>
      <c r="AR79" s="343"/>
      <c r="AS79" s="343"/>
      <c r="AT79" s="343"/>
      <c r="AU79" s="343"/>
      <c r="AV79" s="343"/>
      <c r="AW79" s="104"/>
      <c r="AX79" s="104"/>
      <c r="AY79" s="104"/>
      <c r="AZ79" s="104"/>
      <c r="BA79" s="104"/>
      <c r="BB79" s="104"/>
      <c r="BC79" s="104"/>
      <c r="BD79" s="104"/>
      <c r="BE79" s="104"/>
      <c r="BF79" s="104"/>
      <c r="BG79" s="104"/>
      <c r="BH79" s="104"/>
      <c r="BI79" s="104"/>
      <c r="BJ79" s="104"/>
    </row>
    <row r="80" spans="2:62">
      <c r="B80" s="59"/>
      <c r="C80" s="59"/>
      <c r="D80" s="59"/>
      <c r="E80" s="60"/>
      <c r="F80" s="337" t="s">
        <v>398</v>
      </c>
      <c r="G80" s="338"/>
      <c r="H80" s="338"/>
      <c r="I80" s="338"/>
      <c r="J80" s="338"/>
      <c r="K80" s="338"/>
      <c r="L80" s="339"/>
      <c r="M80" s="57"/>
      <c r="N80" s="62"/>
      <c r="O80" s="62"/>
      <c r="P80" s="64"/>
      <c r="Q80" s="64"/>
      <c r="R80" s="340" t="s">
        <v>499</v>
      </c>
      <c r="S80" s="341"/>
      <c r="T80" s="341"/>
      <c r="U80" s="341"/>
      <c r="V80" s="341"/>
      <c r="W80" s="341"/>
      <c r="X80" s="342"/>
      <c r="Y80" s="57"/>
      <c r="Z80" s="107">
        <f t="shared" si="21"/>
        <v>0</v>
      </c>
      <c r="AA80" s="107">
        <f t="shared" si="23"/>
        <v>0</v>
      </c>
      <c r="AB80" s="107">
        <f t="shared" si="24"/>
        <v>8</v>
      </c>
      <c r="AC80" s="107">
        <f t="shared" si="25"/>
        <v>9</v>
      </c>
      <c r="AD80" s="343" t="str">
        <f t="shared" si="16"/>
        <v>一般男子ﾊﾝﾏｰ投(7.260kg)</v>
      </c>
      <c r="AE80" s="343"/>
      <c r="AF80" s="343"/>
      <c r="AG80" s="343"/>
      <c r="AH80" s="343"/>
      <c r="AI80" s="343"/>
      <c r="AJ80" s="343"/>
      <c r="AK80" s="56"/>
      <c r="AL80" s="107">
        <f t="shared" si="22"/>
        <v>0</v>
      </c>
      <c r="AM80" s="107">
        <f t="shared" si="17"/>
        <v>0</v>
      </c>
      <c r="AN80" s="107">
        <f t="shared" si="18"/>
        <v>9</v>
      </c>
      <c r="AO80" s="107">
        <f t="shared" si="19"/>
        <v>9</v>
      </c>
      <c r="AP80" s="343" t="str">
        <f t="shared" si="20"/>
        <v>高校女子200m</v>
      </c>
      <c r="AQ80" s="343"/>
      <c r="AR80" s="343"/>
      <c r="AS80" s="343"/>
      <c r="AT80" s="343"/>
      <c r="AU80" s="343"/>
      <c r="AV80" s="343"/>
      <c r="AW80" s="104"/>
      <c r="AX80" s="104"/>
      <c r="AY80" s="104"/>
      <c r="AZ80" s="104"/>
      <c r="BA80" s="104"/>
      <c r="BB80" s="104"/>
      <c r="BC80" s="104"/>
      <c r="BD80" s="104"/>
      <c r="BE80" s="104"/>
      <c r="BF80" s="104"/>
      <c r="BG80" s="104"/>
      <c r="BH80" s="104"/>
      <c r="BI80" s="104"/>
      <c r="BJ80" s="104"/>
    </row>
    <row r="81" spans="2:62">
      <c r="B81" s="59"/>
      <c r="C81" s="59"/>
      <c r="D81" s="59"/>
      <c r="E81" s="60"/>
      <c r="F81" s="337" t="s">
        <v>399</v>
      </c>
      <c r="G81" s="338"/>
      <c r="H81" s="338"/>
      <c r="I81" s="338"/>
      <c r="J81" s="338"/>
      <c r="K81" s="338"/>
      <c r="L81" s="339"/>
      <c r="M81" s="57"/>
      <c r="N81" s="62"/>
      <c r="O81" s="62"/>
      <c r="P81" s="64"/>
      <c r="Q81" s="64"/>
      <c r="R81" s="340" t="s">
        <v>500</v>
      </c>
      <c r="S81" s="341"/>
      <c r="T81" s="341"/>
      <c r="U81" s="341"/>
      <c r="V81" s="341"/>
      <c r="W81" s="341"/>
      <c r="X81" s="342"/>
      <c r="Y81" s="57"/>
      <c r="Z81" s="107">
        <f t="shared" si="21"/>
        <v>0</v>
      </c>
      <c r="AA81" s="107">
        <f t="shared" si="23"/>
        <v>0</v>
      </c>
      <c r="AB81" s="107">
        <f t="shared" si="24"/>
        <v>8</v>
      </c>
      <c r="AC81" s="107">
        <f t="shared" si="25"/>
        <v>9</v>
      </c>
      <c r="AD81" s="343" t="str">
        <f t="shared" si="16"/>
        <v>一般男子十種競技</v>
      </c>
      <c r="AE81" s="343"/>
      <c r="AF81" s="343"/>
      <c r="AG81" s="343"/>
      <c r="AH81" s="343"/>
      <c r="AI81" s="343"/>
      <c r="AJ81" s="343"/>
      <c r="AK81" s="56"/>
      <c r="AL81" s="107">
        <f t="shared" si="22"/>
        <v>0</v>
      </c>
      <c r="AM81" s="107">
        <f t="shared" si="17"/>
        <v>0</v>
      </c>
      <c r="AN81" s="107">
        <f t="shared" si="18"/>
        <v>9</v>
      </c>
      <c r="AO81" s="107">
        <f t="shared" si="19"/>
        <v>9</v>
      </c>
      <c r="AP81" s="343" t="str">
        <f t="shared" si="20"/>
        <v>高校女子400m</v>
      </c>
      <c r="AQ81" s="343"/>
      <c r="AR81" s="343"/>
      <c r="AS81" s="343"/>
      <c r="AT81" s="343"/>
      <c r="AU81" s="343"/>
      <c r="AV81" s="343"/>
      <c r="AW81" s="104"/>
      <c r="AX81" s="104"/>
      <c r="AY81" s="104"/>
      <c r="AZ81" s="104"/>
      <c r="BA81" s="104"/>
      <c r="BB81" s="104"/>
      <c r="BC81" s="104"/>
      <c r="BD81" s="104"/>
      <c r="BE81" s="104"/>
      <c r="BF81" s="104"/>
      <c r="BG81" s="104"/>
      <c r="BH81" s="104"/>
      <c r="BI81" s="104"/>
      <c r="BJ81" s="104"/>
    </row>
    <row r="82" spans="2:62">
      <c r="B82" s="59"/>
      <c r="C82" s="59"/>
      <c r="D82" s="60"/>
      <c r="E82" s="59"/>
      <c r="F82" s="337" t="s">
        <v>400</v>
      </c>
      <c r="G82" s="338"/>
      <c r="H82" s="338"/>
      <c r="I82" s="338"/>
      <c r="J82" s="338"/>
      <c r="K82" s="338"/>
      <c r="L82" s="339"/>
      <c r="M82" s="57"/>
      <c r="N82" s="62"/>
      <c r="O82" s="62"/>
      <c r="P82" s="64"/>
      <c r="Q82" s="64"/>
      <c r="R82" s="340" t="s">
        <v>501</v>
      </c>
      <c r="S82" s="341"/>
      <c r="T82" s="341"/>
      <c r="U82" s="341"/>
      <c r="V82" s="341"/>
      <c r="W82" s="341"/>
      <c r="X82" s="342"/>
      <c r="Y82" s="57"/>
      <c r="Z82" s="107">
        <f t="shared" si="21"/>
        <v>0</v>
      </c>
      <c r="AA82" s="107">
        <f t="shared" si="23"/>
        <v>0</v>
      </c>
      <c r="AB82" s="107">
        <f t="shared" si="24"/>
        <v>8</v>
      </c>
      <c r="AC82" s="107">
        <f t="shared" si="25"/>
        <v>9</v>
      </c>
      <c r="AD82" s="343" t="str">
        <f t="shared" si="16"/>
        <v>高校男子100m</v>
      </c>
      <c r="AE82" s="343"/>
      <c r="AF82" s="343"/>
      <c r="AG82" s="343"/>
      <c r="AH82" s="343"/>
      <c r="AI82" s="343"/>
      <c r="AJ82" s="343"/>
      <c r="AK82" s="56"/>
      <c r="AL82" s="107">
        <f t="shared" si="22"/>
        <v>0</v>
      </c>
      <c r="AM82" s="107">
        <f t="shared" si="17"/>
        <v>0</v>
      </c>
      <c r="AN82" s="107">
        <f t="shared" si="18"/>
        <v>9</v>
      </c>
      <c r="AO82" s="107">
        <f t="shared" si="19"/>
        <v>9</v>
      </c>
      <c r="AP82" s="343" t="str">
        <f t="shared" si="20"/>
        <v>高校女子800m</v>
      </c>
      <c r="AQ82" s="343"/>
      <c r="AR82" s="343"/>
      <c r="AS82" s="343"/>
      <c r="AT82" s="343"/>
      <c r="AU82" s="343"/>
      <c r="AV82" s="343"/>
      <c r="AW82" s="104"/>
      <c r="AX82" s="104"/>
      <c r="AY82" s="104"/>
      <c r="AZ82" s="104"/>
      <c r="BA82" s="104"/>
      <c r="BB82" s="104"/>
      <c r="BC82" s="104"/>
      <c r="BD82" s="104"/>
      <c r="BE82" s="104"/>
      <c r="BF82" s="104"/>
      <c r="BG82" s="104"/>
      <c r="BH82" s="104"/>
      <c r="BI82" s="104"/>
      <c r="BJ82" s="104"/>
    </row>
    <row r="83" spans="2:62">
      <c r="B83" s="59"/>
      <c r="C83" s="59"/>
      <c r="D83" s="60"/>
      <c r="E83" s="59"/>
      <c r="F83" s="337" t="s">
        <v>401</v>
      </c>
      <c r="G83" s="338"/>
      <c r="H83" s="338"/>
      <c r="I83" s="338"/>
      <c r="J83" s="338"/>
      <c r="K83" s="338"/>
      <c r="L83" s="339"/>
      <c r="M83" s="57"/>
      <c r="N83" s="62"/>
      <c r="O83" s="62"/>
      <c r="P83" s="64"/>
      <c r="Q83" s="64"/>
      <c r="R83" s="340" t="s">
        <v>502</v>
      </c>
      <c r="S83" s="341"/>
      <c r="T83" s="341"/>
      <c r="U83" s="341"/>
      <c r="V83" s="341"/>
      <c r="W83" s="341"/>
      <c r="X83" s="342"/>
      <c r="Y83" s="57"/>
      <c r="Z83" s="107">
        <f t="shared" si="21"/>
        <v>0</v>
      </c>
      <c r="AA83" s="107">
        <f t="shared" si="23"/>
        <v>0</v>
      </c>
      <c r="AB83" s="107">
        <f t="shared" si="24"/>
        <v>8</v>
      </c>
      <c r="AC83" s="107">
        <f t="shared" si="25"/>
        <v>9</v>
      </c>
      <c r="AD83" s="343" t="str">
        <f t="shared" si="16"/>
        <v>高校男子200m</v>
      </c>
      <c r="AE83" s="343"/>
      <c r="AF83" s="343"/>
      <c r="AG83" s="343"/>
      <c r="AH83" s="343"/>
      <c r="AI83" s="343"/>
      <c r="AJ83" s="343"/>
      <c r="AK83" s="56"/>
      <c r="AL83" s="107">
        <f t="shared" si="22"/>
        <v>0</v>
      </c>
      <c r="AM83" s="107">
        <f t="shared" si="17"/>
        <v>0</v>
      </c>
      <c r="AN83" s="107">
        <f t="shared" si="18"/>
        <v>9</v>
      </c>
      <c r="AO83" s="107">
        <f t="shared" si="19"/>
        <v>9</v>
      </c>
      <c r="AP83" s="343" t="str">
        <f t="shared" si="20"/>
        <v>高校女子1500m</v>
      </c>
      <c r="AQ83" s="343"/>
      <c r="AR83" s="343"/>
      <c r="AS83" s="343"/>
      <c r="AT83" s="343"/>
      <c r="AU83" s="343"/>
      <c r="AV83" s="343"/>
      <c r="AW83" s="104"/>
      <c r="AX83" s="104"/>
      <c r="AY83" s="104"/>
      <c r="AZ83" s="104"/>
      <c r="BA83" s="104"/>
      <c r="BB83" s="104"/>
      <c r="BC83" s="104"/>
      <c r="BD83" s="104"/>
      <c r="BE83" s="104"/>
      <c r="BF83" s="104"/>
      <c r="BG83" s="104"/>
      <c r="BH83" s="104"/>
      <c r="BI83" s="104"/>
      <c r="BJ83" s="104"/>
    </row>
    <row r="84" spans="2:62">
      <c r="B84" s="59"/>
      <c r="C84" s="59"/>
      <c r="D84" s="60"/>
      <c r="E84" s="59"/>
      <c r="F84" s="337" t="s">
        <v>402</v>
      </c>
      <c r="G84" s="338"/>
      <c r="H84" s="338"/>
      <c r="I84" s="338"/>
      <c r="J84" s="338"/>
      <c r="K84" s="338"/>
      <c r="L84" s="339"/>
      <c r="M84" s="57"/>
      <c r="N84" s="62"/>
      <c r="O84" s="62"/>
      <c r="P84" s="64"/>
      <c r="Q84" s="64"/>
      <c r="R84" s="340" t="s">
        <v>503</v>
      </c>
      <c r="S84" s="341"/>
      <c r="T84" s="341"/>
      <c r="U84" s="341"/>
      <c r="V84" s="341"/>
      <c r="W84" s="341"/>
      <c r="X84" s="342"/>
      <c r="Y84" s="57"/>
      <c r="Z84" s="107">
        <f t="shared" si="21"/>
        <v>0</v>
      </c>
      <c r="AA84" s="107">
        <f t="shared" si="23"/>
        <v>0</v>
      </c>
      <c r="AB84" s="107">
        <f t="shared" si="24"/>
        <v>8</v>
      </c>
      <c r="AC84" s="107">
        <f t="shared" si="25"/>
        <v>9</v>
      </c>
      <c r="AD84" s="343" t="str">
        <f t="shared" si="16"/>
        <v>高校男子400m</v>
      </c>
      <c r="AE84" s="343"/>
      <c r="AF84" s="343"/>
      <c r="AG84" s="343"/>
      <c r="AH84" s="343"/>
      <c r="AI84" s="343"/>
      <c r="AJ84" s="343"/>
      <c r="AK84" s="56"/>
      <c r="AL84" s="107">
        <f t="shared" si="22"/>
        <v>0</v>
      </c>
      <c r="AM84" s="107">
        <f t="shared" si="17"/>
        <v>0</v>
      </c>
      <c r="AN84" s="107">
        <f t="shared" si="18"/>
        <v>9</v>
      </c>
      <c r="AO84" s="107">
        <f t="shared" si="19"/>
        <v>9</v>
      </c>
      <c r="AP84" s="343" t="str">
        <f t="shared" si="20"/>
        <v>高校女子3000m</v>
      </c>
      <c r="AQ84" s="343"/>
      <c r="AR84" s="343"/>
      <c r="AS84" s="343"/>
      <c r="AT84" s="343"/>
      <c r="AU84" s="343"/>
      <c r="AV84" s="343"/>
      <c r="AW84" s="104"/>
      <c r="AX84" s="104"/>
      <c r="AY84" s="104"/>
      <c r="AZ84" s="104"/>
      <c r="BA84" s="104"/>
      <c r="BB84" s="104"/>
      <c r="BC84" s="104"/>
      <c r="BD84" s="104"/>
      <c r="BE84" s="104"/>
      <c r="BF84" s="104"/>
      <c r="BG84" s="104"/>
      <c r="BH84" s="104"/>
      <c r="BI84" s="104"/>
      <c r="BJ84" s="104"/>
    </row>
    <row r="85" spans="2:62">
      <c r="B85" s="59"/>
      <c r="C85" s="59"/>
      <c r="D85" s="60"/>
      <c r="E85" s="59"/>
      <c r="F85" s="337" t="s">
        <v>403</v>
      </c>
      <c r="G85" s="338"/>
      <c r="H85" s="338"/>
      <c r="I85" s="338"/>
      <c r="J85" s="338"/>
      <c r="K85" s="338"/>
      <c r="L85" s="339"/>
      <c r="M85" s="57"/>
      <c r="N85" s="62"/>
      <c r="O85" s="62"/>
      <c r="P85" s="64"/>
      <c r="Q85" s="64"/>
      <c r="R85" s="340" t="s">
        <v>504</v>
      </c>
      <c r="S85" s="341"/>
      <c r="T85" s="341"/>
      <c r="U85" s="341"/>
      <c r="V85" s="341"/>
      <c r="W85" s="341"/>
      <c r="X85" s="342"/>
      <c r="Y85" s="57"/>
      <c r="Z85" s="107">
        <f t="shared" si="21"/>
        <v>0</v>
      </c>
      <c r="AA85" s="107">
        <f t="shared" si="23"/>
        <v>0</v>
      </c>
      <c r="AB85" s="107">
        <f t="shared" si="24"/>
        <v>8</v>
      </c>
      <c r="AC85" s="107">
        <f t="shared" si="25"/>
        <v>9</v>
      </c>
      <c r="AD85" s="343" t="str">
        <f t="shared" si="16"/>
        <v>高校男子800m</v>
      </c>
      <c r="AE85" s="343"/>
      <c r="AF85" s="343"/>
      <c r="AG85" s="343"/>
      <c r="AH85" s="343"/>
      <c r="AI85" s="343"/>
      <c r="AJ85" s="343"/>
      <c r="AK85" s="56"/>
      <c r="AL85" s="107">
        <f t="shared" si="22"/>
        <v>0</v>
      </c>
      <c r="AM85" s="107">
        <f t="shared" si="17"/>
        <v>0</v>
      </c>
      <c r="AN85" s="107">
        <f t="shared" si="18"/>
        <v>9</v>
      </c>
      <c r="AO85" s="107">
        <f t="shared" si="19"/>
        <v>9</v>
      </c>
      <c r="AP85" s="343" t="str">
        <f t="shared" si="20"/>
        <v>高校女子100mH(0.838m)</v>
      </c>
      <c r="AQ85" s="343"/>
      <c r="AR85" s="343"/>
      <c r="AS85" s="343"/>
      <c r="AT85" s="343"/>
      <c r="AU85" s="343"/>
      <c r="AV85" s="343"/>
      <c r="AW85" s="104"/>
      <c r="AX85" s="104"/>
      <c r="AY85" s="104"/>
      <c r="AZ85" s="104"/>
      <c r="BA85" s="104"/>
      <c r="BB85" s="104"/>
      <c r="BC85" s="104"/>
      <c r="BD85" s="104"/>
      <c r="BE85" s="104"/>
      <c r="BF85" s="104"/>
      <c r="BG85" s="104"/>
      <c r="BH85" s="104"/>
      <c r="BI85" s="104"/>
      <c r="BJ85" s="104"/>
    </row>
    <row r="86" spans="2:62">
      <c r="B86" s="59"/>
      <c r="C86" s="59"/>
      <c r="D86" s="60"/>
      <c r="E86" s="59"/>
      <c r="F86" s="337" t="s">
        <v>404</v>
      </c>
      <c r="G86" s="338"/>
      <c r="H86" s="338"/>
      <c r="I86" s="338"/>
      <c r="J86" s="338"/>
      <c r="K86" s="338"/>
      <c r="L86" s="339"/>
      <c r="M86" s="57"/>
      <c r="N86" s="62"/>
      <c r="O86" s="62"/>
      <c r="P86" s="64"/>
      <c r="Q86" s="64"/>
      <c r="R86" s="340" t="s">
        <v>505</v>
      </c>
      <c r="S86" s="341"/>
      <c r="T86" s="341"/>
      <c r="U86" s="341"/>
      <c r="V86" s="341"/>
      <c r="W86" s="341"/>
      <c r="X86" s="342"/>
      <c r="Y86" s="57"/>
      <c r="Z86" s="107">
        <f t="shared" si="21"/>
        <v>0</v>
      </c>
      <c r="AA86" s="107">
        <f t="shared" si="23"/>
        <v>0</v>
      </c>
      <c r="AB86" s="107">
        <f t="shared" si="24"/>
        <v>8</v>
      </c>
      <c r="AC86" s="107">
        <f t="shared" si="25"/>
        <v>9</v>
      </c>
      <c r="AD86" s="343" t="str">
        <f t="shared" si="16"/>
        <v>高校男子1500m</v>
      </c>
      <c r="AE86" s="343"/>
      <c r="AF86" s="343"/>
      <c r="AG86" s="343"/>
      <c r="AH86" s="343"/>
      <c r="AI86" s="343"/>
      <c r="AJ86" s="343"/>
      <c r="AK86" s="56"/>
      <c r="AL86" s="107">
        <f t="shared" si="22"/>
        <v>0</v>
      </c>
      <c r="AM86" s="107">
        <f t="shared" si="17"/>
        <v>0</v>
      </c>
      <c r="AN86" s="107">
        <f t="shared" si="18"/>
        <v>9</v>
      </c>
      <c r="AO86" s="107">
        <f t="shared" si="19"/>
        <v>9</v>
      </c>
      <c r="AP86" s="343" t="str">
        <f t="shared" si="20"/>
        <v>高校女子400mH(0.762m)</v>
      </c>
      <c r="AQ86" s="343"/>
      <c r="AR86" s="343"/>
      <c r="AS86" s="343"/>
      <c r="AT86" s="343"/>
      <c r="AU86" s="343"/>
      <c r="AV86" s="343"/>
      <c r="AW86" s="104"/>
      <c r="AX86" s="104"/>
      <c r="AY86" s="104"/>
      <c r="AZ86" s="104"/>
      <c r="BA86" s="104"/>
      <c r="BB86" s="104"/>
      <c r="BC86" s="104"/>
      <c r="BD86" s="104"/>
      <c r="BE86" s="104"/>
      <c r="BF86" s="104"/>
      <c r="BG86" s="104"/>
      <c r="BH86" s="104"/>
      <c r="BI86" s="104"/>
      <c r="BJ86" s="104"/>
    </row>
    <row r="87" spans="2:62">
      <c r="B87" s="59"/>
      <c r="C87" s="59"/>
      <c r="D87" s="60"/>
      <c r="E87" s="59"/>
      <c r="F87" s="337" t="s">
        <v>405</v>
      </c>
      <c r="G87" s="338"/>
      <c r="H87" s="338"/>
      <c r="I87" s="338"/>
      <c r="J87" s="338"/>
      <c r="K87" s="338"/>
      <c r="L87" s="339"/>
      <c r="M87" s="57"/>
      <c r="N87" s="62"/>
      <c r="O87" s="62"/>
      <c r="P87" s="64"/>
      <c r="Q87" s="64"/>
      <c r="R87" s="340" t="s">
        <v>506</v>
      </c>
      <c r="S87" s="341"/>
      <c r="T87" s="341"/>
      <c r="U87" s="341"/>
      <c r="V87" s="341"/>
      <c r="W87" s="341"/>
      <c r="X87" s="342"/>
      <c r="Y87" s="57"/>
      <c r="Z87" s="107">
        <f t="shared" si="21"/>
        <v>0</v>
      </c>
      <c r="AA87" s="107">
        <f t="shared" si="23"/>
        <v>0</v>
      </c>
      <c r="AB87" s="107">
        <f t="shared" si="24"/>
        <v>8</v>
      </c>
      <c r="AC87" s="107">
        <f t="shared" si="25"/>
        <v>9</v>
      </c>
      <c r="AD87" s="343" t="str">
        <f t="shared" si="16"/>
        <v>高校男子5000m</v>
      </c>
      <c r="AE87" s="343"/>
      <c r="AF87" s="343"/>
      <c r="AG87" s="343"/>
      <c r="AH87" s="343"/>
      <c r="AI87" s="343"/>
      <c r="AJ87" s="343"/>
      <c r="AK87" s="56"/>
      <c r="AL87" s="107">
        <f t="shared" si="22"/>
        <v>0</v>
      </c>
      <c r="AM87" s="107">
        <f t="shared" si="17"/>
        <v>0</v>
      </c>
      <c r="AN87" s="107">
        <f t="shared" si="18"/>
        <v>9</v>
      </c>
      <c r="AO87" s="107">
        <f t="shared" si="19"/>
        <v>9</v>
      </c>
      <c r="AP87" s="343" t="str">
        <f t="shared" si="20"/>
        <v>高校女子5000mW</v>
      </c>
      <c r="AQ87" s="343"/>
      <c r="AR87" s="343"/>
      <c r="AS87" s="343"/>
      <c r="AT87" s="343"/>
      <c r="AU87" s="343"/>
      <c r="AV87" s="343"/>
      <c r="AW87" s="104"/>
      <c r="AX87" s="104"/>
      <c r="AY87" s="104"/>
      <c r="AZ87" s="104"/>
      <c r="BA87" s="104"/>
      <c r="BB87" s="104"/>
      <c r="BC87" s="104"/>
      <c r="BD87" s="104"/>
      <c r="BE87" s="104"/>
      <c r="BF87" s="104"/>
      <c r="BG87" s="104"/>
      <c r="BH87" s="104"/>
      <c r="BI87" s="104"/>
      <c r="BJ87" s="104"/>
    </row>
    <row r="88" spans="2:62">
      <c r="B88" s="59"/>
      <c r="C88" s="59"/>
      <c r="D88" s="60"/>
      <c r="E88" s="59"/>
      <c r="F88" s="337" t="s">
        <v>406</v>
      </c>
      <c r="G88" s="338"/>
      <c r="H88" s="338"/>
      <c r="I88" s="338"/>
      <c r="J88" s="338"/>
      <c r="K88" s="338"/>
      <c r="L88" s="339"/>
      <c r="M88" s="57"/>
      <c r="N88" s="62"/>
      <c r="O88" s="62"/>
      <c r="P88" s="64"/>
      <c r="Q88" s="64"/>
      <c r="R88" s="340" t="s">
        <v>507</v>
      </c>
      <c r="S88" s="341"/>
      <c r="T88" s="341"/>
      <c r="U88" s="341"/>
      <c r="V88" s="341"/>
      <c r="W88" s="341"/>
      <c r="X88" s="342"/>
      <c r="Y88" s="57"/>
      <c r="Z88" s="107">
        <f t="shared" si="21"/>
        <v>0</v>
      </c>
      <c r="AA88" s="107">
        <f t="shared" si="23"/>
        <v>0</v>
      </c>
      <c r="AB88" s="107">
        <f t="shared" si="24"/>
        <v>8</v>
      </c>
      <c r="AC88" s="107">
        <f t="shared" si="25"/>
        <v>9</v>
      </c>
      <c r="AD88" s="343" t="str">
        <f t="shared" si="16"/>
        <v>高校男子110mH(1.067m)</v>
      </c>
      <c r="AE88" s="343"/>
      <c r="AF88" s="343"/>
      <c r="AG88" s="343"/>
      <c r="AH88" s="343"/>
      <c r="AI88" s="343"/>
      <c r="AJ88" s="343"/>
      <c r="AK88" s="56"/>
      <c r="AL88" s="107">
        <f t="shared" si="22"/>
        <v>0</v>
      </c>
      <c r="AM88" s="107">
        <f t="shared" si="17"/>
        <v>0</v>
      </c>
      <c r="AN88" s="107">
        <f t="shared" si="18"/>
        <v>9</v>
      </c>
      <c r="AO88" s="107">
        <f t="shared" si="19"/>
        <v>9</v>
      </c>
      <c r="AP88" s="343" t="str">
        <f t="shared" si="20"/>
        <v>高校女子4X400mR</v>
      </c>
      <c r="AQ88" s="343"/>
      <c r="AR88" s="343"/>
      <c r="AS88" s="343"/>
      <c r="AT88" s="343"/>
      <c r="AU88" s="343"/>
      <c r="AV88" s="343"/>
      <c r="AW88" s="104"/>
      <c r="AX88" s="104"/>
      <c r="AY88" s="104"/>
      <c r="AZ88" s="104"/>
      <c r="BA88" s="104"/>
      <c r="BB88" s="104"/>
      <c r="BC88" s="104"/>
      <c r="BD88" s="104"/>
      <c r="BE88" s="104"/>
      <c r="BF88" s="104"/>
      <c r="BG88" s="104"/>
      <c r="BH88" s="104"/>
      <c r="BI88" s="104"/>
      <c r="BJ88" s="104"/>
    </row>
    <row r="89" spans="2:62">
      <c r="B89" s="59"/>
      <c r="C89" s="59"/>
      <c r="D89" s="60"/>
      <c r="E89" s="59"/>
      <c r="F89" s="337" t="s">
        <v>407</v>
      </c>
      <c r="G89" s="338"/>
      <c r="H89" s="338"/>
      <c r="I89" s="338"/>
      <c r="J89" s="338"/>
      <c r="K89" s="338"/>
      <c r="L89" s="339"/>
      <c r="M89" s="57"/>
      <c r="N89" s="62"/>
      <c r="O89" s="62"/>
      <c r="P89" s="64"/>
      <c r="Q89" s="64"/>
      <c r="R89" s="340" t="s">
        <v>508</v>
      </c>
      <c r="S89" s="341"/>
      <c r="T89" s="341"/>
      <c r="U89" s="341"/>
      <c r="V89" s="341"/>
      <c r="W89" s="341"/>
      <c r="X89" s="342"/>
      <c r="Y89" s="57"/>
      <c r="Z89" s="107">
        <f t="shared" si="21"/>
        <v>0</v>
      </c>
      <c r="AA89" s="107">
        <f t="shared" si="23"/>
        <v>0</v>
      </c>
      <c r="AB89" s="107">
        <f t="shared" si="24"/>
        <v>8</v>
      </c>
      <c r="AC89" s="107">
        <f t="shared" si="25"/>
        <v>9</v>
      </c>
      <c r="AD89" s="343" t="str">
        <f t="shared" si="16"/>
        <v>高校男子400mH(0.914m)</v>
      </c>
      <c r="AE89" s="343"/>
      <c r="AF89" s="343"/>
      <c r="AG89" s="343"/>
      <c r="AH89" s="343"/>
      <c r="AI89" s="343"/>
      <c r="AJ89" s="343"/>
      <c r="AK89" s="56"/>
      <c r="AL89" s="107">
        <f t="shared" si="22"/>
        <v>0</v>
      </c>
      <c r="AM89" s="107">
        <f t="shared" si="17"/>
        <v>0</v>
      </c>
      <c r="AN89" s="107">
        <f t="shared" si="18"/>
        <v>9</v>
      </c>
      <c r="AO89" s="107">
        <f t="shared" si="19"/>
        <v>9</v>
      </c>
      <c r="AP89" s="343" t="str">
        <f t="shared" si="20"/>
        <v>高校女子4X100mR</v>
      </c>
      <c r="AQ89" s="343"/>
      <c r="AR89" s="343"/>
      <c r="AS89" s="343"/>
      <c r="AT89" s="343"/>
      <c r="AU89" s="343"/>
      <c r="AV89" s="343"/>
      <c r="AW89" s="104"/>
      <c r="AX89" s="104"/>
      <c r="AY89" s="104"/>
      <c r="AZ89" s="104"/>
      <c r="BA89" s="104"/>
      <c r="BB89" s="104"/>
      <c r="BC89" s="104"/>
      <c r="BD89" s="104"/>
      <c r="BE89" s="104"/>
      <c r="BF89" s="104"/>
      <c r="BG89" s="104"/>
      <c r="BH89" s="104"/>
      <c r="BI89" s="104"/>
      <c r="BJ89" s="104"/>
    </row>
    <row r="90" spans="2:62">
      <c r="B90" s="59"/>
      <c r="C90" s="59"/>
      <c r="D90" s="60"/>
      <c r="E90" s="59"/>
      <c r="F90" s="337" t="s">
        <v>408</v>
      </c>
      <c r="G90" s="338"/>
      <c r="H90" s="338"/>
      <c r="I90" s="338"/>
      <c r="J90" s="338"/>
      <c r="K90" s="338"/>
      <c r="L90" s="339"/>
      <c r="M90" s="57"/>
      <c r="N90" s="62"/>
      <c r="O90" s="62"/>
      <c r="P90" s="64"/>
      <c r="Q90" s="64"/>
      <c r="R90" s="340" t="s">
        <v>509</v>
      </c>
      <c r="S90" s="341"/>
      <c r="T90" s="341"/>
      <c r="U90" s="341"/>
      <c r="V90" s="341"/>
      <c r="W90" s="341"/>
      <c r="X90" s="342"/>
      <c r="Y90" s="57"/>
      <c r="Z90" s="107">
        <f t="shared" si="21"/>
        <v>0</v>
      </c>
      <c r="AA90" s="107">
        <f t="shared" si="23"/>
        <v>0</v>
      </c>
      <c r="AB90" s="107">
        <f t="shared" si="24"/>
        <v>8</v>
      </c>
      <c r="AC90" s="107">
        <f t="shared" si="25"/>
        <v>9</v>
      </c>
      <c r="AD90" s="343" t="str">
        <f t="shared" si="16"/>
        <v>高校男子3000mSC(0.914m)</v>
      </c>
      <c r="AE90" s="343"/>
      <c r="AF90" s="343"/>
      <c r="AG90" s="343"/>
      <c r="AH90" s="343"/>
      <c r="AI90" s="343"/>
      <c r="AJ90" s="343"/>
      <c r="AK90" s="56"/>
      <c r="AL90" s="107">
        <f t="shared" si="22"/>
        <v>0</v>
      </c>
      <c r="AM90" s="107">
        <f t="shared" si="17"/>
        <v>0</v>
      </c>
      <c r="AN90" s="107">
        <f t="shared" si="18"/>
        <v>9</v>
      </c>
      <c r="AO90" s="107">
        <f t="shared" si="19"/>
        <v>9</v>
      </c>
      <c r="AP90" s="343" t="str">
        <f t="shared" si="20"/>
        <v>高校女子走高跳</v>
      </c>
      <c r="AQ90" s="343"/>
      <c r="AR90" s="343"/>
      <c r="AS90" s="343"/>
      <c r="AT90" s="343"/>
      <c r="AU90" s="343"/>
      <c r="AV90" s="343"/>
      <c r="AW90" s="104"/>
      <c r="AX90" s="104"/>
      <c r="AY90" s="104"/>
      <c r="AZ90" s="104"/>
      <c r="BA90" s="104"/>
      <c r="BB90" s="104"/>
      <c r="BC90" s="104"/>
      <c r="BD90" s="104"/>
      <c r="BE90" s="104"/>
      <c r="BF90" s="104"/>
      <c r="BG90" s="104"/>
      <c r="BH90" s="104"/>
      <c r="BI90" s="104"/>
      <c r="BJ90" s="104"/>
    </row>
    <row r="91" spans="2:62">
      <c r="B91" s="59"/>
      <c r="C91" s="59"/>
      <c r="D91" s="60"/>
      <c r="E91" s="59"/>
      <c r="F91" s="337" t="s">
        <v>409</v>
      </c>
      <c r="G91" s="338"/>
      <c r="H91" s="338"/>
      <c r="I91" s="338"/>
      <c r="J91" s="338"/>
      <c r="K91" s="338"/>
      <c r="L91" s="339"/>
      <c r="M91" s="57"/>
      <c r="N91" s="62"/>
      <c r="O91" s="62"/>
      <c r="P91" s="64"/>
      <c r="Q91" s="64"/>
      <c r="R91" s="340" t="s">
        <v>510</v>
      </c>
      <c r="S91" s="341"/>
      <c r="T91" s="341"/>
      <c r="U91" s="341"/>
      <c r="V91" s="341"/>
      <c r="W91" s="341"/>
      <c r="X91" s="342"/>
      <c r="Y91" s="57"/>
      <c r="Z91" s="107">
        <f t="shared" si="21"/>
        <v>0</v>
      </c>
      <c r="AA91" s="107">
        <f t="shared" si="23"/>
        <v>0</v>
      </c>
      <c r="AB91" s="107">
        <f t="shared" si="24"/>
        <v>8</v>
      </c>
      <c r="AC91" s="107">
        <f t="shared" si="25"/>
        <v>9</v>
      </c>
      <c r="AD91" s="343" t="str">
        <f t="shared" si="16"/>
        <v>高校男子5000mW</v>
      </c>
      <c r="AE91" s="343"/>
      <c r="AF91" s="343"/>
      <c r="AG91" s="343"/>
      <c r="AH91" s="343"/>
      <c r="AI91" s="343"/>
      <c r="AJ91" s="343"/>
      <c r="AK91" s="56"/>
      <c r="AL91" s="107">
        <f t="shared" si="22"/>
        <v>0</v>
      </c>
      <c r="AM91" s="107">
        <f t="shared" si="17"/>
        <v>0</v>
      </c>
      <c r="AN91" s="107">
        <f t="shared" si="18"/>
        <v>9</v>
      </c>
      <c r="AO91" s="107">
        <f t="shared" si="19"/>
        <v>9</v>
      </c>
      <c r="AP91" s="343" t="str">
        <f t="shared" si="20"/>
        <v>高校女子棒高跳</v>
      </c>
      <c r="AQ91" s="343"/>
      <c r="AR91" s="343"/>
      <c r="AS91" s="343"/>
      <c r="AT91" s="343"/>
      <c r="AU91" s="343"/>
      <c r="AV91" s="343"/>
      <c r="AW91" s="104"/>
      <c r="AX91" s="104"/>
      <c r="AY91" s="104"/>
      <c r="AZ91" s="104"/>
      <c r="BA91" s="104"/>
      <c r="BB91" s="104"/>
      <c r="BC91" s="104"/>
      <c r="BD91" s="104"/>
      <c r="BE91" s="104"/>
      <c r="BF91" s="104"/>
      <c r="BG91" s="104"/>
      <c r="BH91" s="104"/>
      <c r="BI91" s="104"/>
      <c r="BJ91" s="104"/>
    </row>
    <row r="92" spans="2:62">
      <c r="B92" s="59"/>
      <c r="C92" s="59"/>
      <c r="D92" s="60"/>
      <c r="E92" s="59"/>
      <c r="F92" s="337" t="s">
        <v>410</v>
      </c>
      <c r="G92" s="338"/>
      <c r="H92" s="338"/>
      <c r="I92" s="338"/>
      <c r="J92" s="338"/>
      <c r="K92" s="338"/>
      <c r="L92" s="339"/>
      <c r="M92" s="57"/>
      <c r="N92" s="62"/>
      <c r="O92" s="62"/>
      <c r="P92" s="64"/>
      <c r="Q92" s="64"/>
      <c r="R92" s="340" t="s">
        <v>511</v>
      </c>
      <c r="S92" s="341"/>
      <c r="T92" s="341"/>
      <c r="U92" s="341"/>
      <c r="V92" s="341"/>
      <c r="W92" s="341"/>
      <c r="X92" s="342"/>
      <c r="Y92" s="57"/>
      <c r="Z92" s="107">
        <f t="shared" si="21"/>
        <v>0</v>
      </c>
      <c r="AA92" s="107">
        <f t="shared" si="23"/>
        <v>0</v>
      </c>
      <c r="AB92" s="107">
        <f t="shared" si="24"/>
        <v>8</v>
      </c>
      <c r="AC92" s="107">
        <f t="shared" si="25"/>
        <v>9</v>
      </c>
      <c r="AD92" s="343" t="str">
        <f t="shared" si="16"/>
        <v>高校男子4X100mR</v>
      </c>
      <c r="AE92" s="343"/>
      <c r="AF92" s="343"/>
      <c r="AG92" s="343"/>
      <c r="AH92" s="343"/>
      <c r="AI92" s="343"/>
      <c r="AJ92" s="343"/>
      <c r="AK92" s="56"/>
      <c r="AL92" s="107">
        <f t="shared" si="22"/>
        <v>0</v>
      </c>
      <c r="AM92" s="107">
        <f t="shared" si="17"/>
        <v>0</v>
      </c>
      <c r="AN92" s="107">
        <f t="shared" si="18"/>
        <v>9</v>
      </c>
      <c r="AO92" s="107">
        <f t="shared" si="19"/>
        <v>9</v>
      </c>
      <c r="AP92" s="343" t="str">
        <f t="shared" si="20"/>
        <v>高校女子走幅跳</v>
      </c>
      <c r="AQ92" s="343"/>
      <c r="AR92" s="343"/>
      <c r="AS92" s="343"/>
      <c r="AT92" s="343"/>
      <c r="AU92" s="343"/>
      <c r="AV92" s="343"/>
      <c r="AW92" s="104"/>
      <c r="AX92" s="104"/>
      <c r="AY92" s="104"/>
      <c r="AZ92" s="104"/>
      <c r="BA92" s="104"/>
      <c r="BB92" s="104"/>
      <c r="BC92" s="104"/>
      <c r="BD92" s="104"/>
      <c r="BE92" s="104"/>
      <c r="BF92" s="104"/>
      <c r="BG92" s="104"/>
      <c r="BH92" s="104"/>
      <c r="BI92" s="104"/>
      <c r="BJ92" s="104"/>
    </row>
    <row r="93" spans="2:62">
      <c r="B93" s="59"/>
      <c r="C93" s="59"/>
      <c r="D93" s="60"/>
      <c r="E93" s="59"/>
      <c r="F93" s="337" t="s">
        <v>411</v>
      </c>
      <c r="G93" s="338"/>
      <c r="H93" s="338"/>
      <c r="I93" s="338"/>
      <c r="J93" s="338"/>
      <c r="K93" s="338"/>
      <c r="L93" s="339"/>
      <c r="M93" s="57"/>
      <c r="N93" s="62"/>
      <c r="O93" s="62"/>
      <c r="P93" s="64"/>
      <c r="Q93" s="64"/>
      <c r="R93" s="340" t="s">
        <v>512</v>
      </c>
      <c r="S93" s="341"/>
      <c r="T93" s="341"/>
      <c r="U93" s="341"/>
      <c r="V93" s="341"/>
      <c r="W93" s="341"/>
      <c r="X93" s="342"/>
      <c r="Y93" s="57"/>
      <c r="Z93" s="107">
        <f t="shared" si="21"/>
        <v>0</v>
      </c>
      <c r="AA93" s="107">
        <f t="shared" si="23"/>
        <v>0</v>
      </c>
      <c r="AB93" s="107">
        <f t="shared" si="24"/>
        <v>8</v>
      </c>
      <c r="AC93" s="107">
        <f t="shared" si="25"/>
        <v>9</v>
      </c>
      <c r="AD93" s="343" t="str">
        <f t="shared" si="16"/>
        <v>高校男子4X400mR</v>
      </c>
      <c r="AE93" s="343"/>
      <c r="AF93" s="343"/>
      <c r="AG93" s="343"/>
      <c r="AH93" s="343"/>
      <c r="AI93" s="343"/>
      <c r="AJ93" s="343"/>
      <c r="AK93" s="56"/>
      <c r="AL93" s="107">
        <f t="shared" si="22"/>
        <v>0</v>
      </c>
      <c r="AM93" s="107">
        <f t="shared" si="17"/>
        <v>0</v>
      </c>
      <c r="AN93" s="107">
        <f t="shared" si="18"/>
        <v>9</v>
      </c>
      <c r="AO93" s="107">
        <f t="shared" si="19"/>
        <v>9</v>
      </c>
      <c r="AP93" s="343" t="str">
        <f t="shared" si="20"/>
        <v>高校女子砲丸投(4.000kg)</v>
      </c>
      <c r="AQ93" s="343"/>
      <c r="AR93" s="343"/>
      <c r="AS93" s="343"/>
      <c r="AT93" s="343"/>
      <c r="AU93" s="343"/>
      <c r="AV93" s="343"/>
      <c r="AW93" s="104"/>
      <c r="AX93" s="104"/>
      <c r="AY93" s="104"/>
      <c r="AZ93" s="104"/>
      <c r="BA93" s="104"/>
      <c r="BB93" s="104"/>
      <c r="BC93" s="104"/>
      <c r="BD93" s="104"/>
      <c r="BE93" s="104"/>
      <c r="BF93" s="104"/>
      <c r="BG93" s="104"/>
      <c r="BH93" s="104"/>
      <c r="BI93" s="104"/>
      <c r="BJ93" s="104"/>
    </row>
    <row r="94" spans="2:62">
      <c r="B94" s="59"/>
      <c r="C94" s="59"/>
      <c r="D94" s="60"/>
      <c r="E94" s="59"/>
      <c r="F94" s="337" t="s">
        <v>412</v>
      </c>
      <c r="G94" s="338"/>
      <c r="H94" s="338"/>
      <c r="I94" s="338"/>
      <c r="J94" s="338"/>
      <c r="K94" s="338"/>
      <c r="L94" s="339"/>
      <c r="M94" s="57"/>
      <c r="N94" s="62"/>
      <c r="O94" s="62"/>
      <c r="P94" s="64"/>
      <c r="Q94" s="64"/>
      <c r="R94" s="340" t="s">
        <v>513</v>
      </c>
      <c r="S94" s="341"/>
      <c r="T94" s="341"/>
      <c r="U94" s="341"/>
      <c r="V94" s="341"/>
      <c r="W94" s="341"/>
      <c r="X94" s="342"/>
      <c r="Y94" s="57"/>
      <c r="Z94" s="107">
        <f t="shared" si="21"/>
        <v>0</v>
      </c>
      <c r="AA94" s="107">
        <f t="shared" si="23"/>
        <v>0</v>
      </c>
      <c r="AB94" s="107">
        <f t="shared" si="24"/>
        <v>8</v>
      </c>
      <c r="AC94" s="107">
        <f t="shared" si="25"/>
        <v>9</v>
      </c>
      <c r="AD94" s="343" t="str">
        <f t="shared" si="16"/>
        <v>高校男子走高跳</v>
      </c>
      <c r="AE94" s="343"/>
      <c r="AF94" s="343"/>
      <c r="AG94" s="343"/>
      <c r="AH94" s="343"/>
      <c r="AI94" s="343"/>
      <c r="AJ94" s="343"/>
      <c r="AK94" s="56"/>
      <c r="AL94" s="107">
        <f t="shared" si="22"/>
        <v>0</v>
      </c>
      <c r="AM94" s="107">
        <f t="shared" si="17"/>
        <v>0</v>
      </c>
      <c r="AN94" s="107">
        <f t="shared" si="18"/>
        <v>9</v>
      </c>
      <c r="AO94" s="107">
        <f t="shared" si="19"/>
        <v>9</v>
      </c>
      <c r="AP94" s="343" t="str">
        <f t="shared" si="20"/>
        <v>高校女子円盤投(1.000kg)</v>
      </c>
      <c r="AQ94" s="343"/>
      <c r="AR94" s="343"/>
      <c r="AS94" s="343"/>
      <c r="AT94" s="343"/>
      <c r="AU94" s="343"/>
      <c r="AV94" s="343"/>
      <c r="AW94" s="104"/>
      <c r="AX94" s="104"/>
      <c r="AY94" s="104"/>
      <c r="AZ94" s="104"/>
      <c r="BA94" s="104"/>
      <c r="BB94" s="104"/>
      <c r="BC94" s="104"/>
      <c r="BD94" s="104"/>
      <c r="BE94" s="104"/>
      <c r="BF94" s="104"/>
      <c r="BG94" s="104"/>
      <c r="BH94" s="104"/>
      <c r="BI94" s="104"/>
      <c r="BJ94" s="104"/>
    </row>
    <row r="95" spans="2:62">
      <c r="B95" s="59"/>
      <c r="C95" s="59"/>
      <c r="D95" s="60"/>
      <c r="E95" s="59"/>
      <c r="F95" s="337" t="s">
        <v>413</v>
      </c>
      <c r="G95" s="338"/>
      <c r="H95" s="338"/>
      <c r="I95" s="338"/>
      <c r="J95" s="338"/>
      <c r="K95" s="338"/>
      <c r="L95" s="339"/>
      <c r="M95" s="57"/>
      <c r="N95" s="62"/>
      <c r="O95" s="62"/>
      <c r="P95" s="64"/>
      <c r="Q95" s="64"/>
      <c r="R95" s="340" t="s">
        <v>514</v>
      </c>
      <c r="S95" s="341"/>
      <c r="T95" s="341"/>
      <c r="U95" s="341"/>
      <c r="V95" s="341"/>
      <c r="W95" s="341"/>
      <c r="X95" s="342"/>
      <c r="Y95" s="57"/>
      <c r="Z95" s="107">
        <f t="shared" si="21"/>
        <v>0</v>
      </c>
      <c r="AA95" s="107">
        <f t="shared" si="23"/>
        <v>0</v>
      </c>
      <c r="AB95" s="107">
        <f t="shared" si="24"/>
        <v>8</v>
      </c>
      <c r="AC95" s="107">
        <f t="shared" si="25"/>
        <v>9</v>
      </c>
      <c r="AD95" s="343" t="str">
        <f t="shared" si="16"/>
        <v>高校男子棒高跳</v>
      </c>
      <c r="AE95" s="343"/>
      <c r="AF95" s="343"/>
      <c r="AG95" s="343"/>
      <c r="AH95" s="343"/>
      <c r="AI95" s="343"/>
      <c r="AJ95" s="343"/>
      <c r="AK95" s="56"/>
      <c r="AL95" s="107">
        <f t="shared" si="22"/>
        <v>0</v>
      </c>
      <c r="AM95" s="107">
        <f t="shared" si="17"/>
        <v>0</v>
      </c>
      <c r="AN95" s="107">
        <f t="shared" si="18"/>
        <v>9</v>
      </c>
      <c r="AO95" s="107">
        <f t="shared" si="19"/>
        <v>9</v>
      </c>
      <c r="AP95" s="343" t="str">
        <f t="shared" si="20"/>
        <v>高校女子ﾊﾝﾏｰ投(4.000kg)</v>
      </c>
      <c r="AQ95" s="343"/>
      <c r="AR95" s="343"/>
      <c r="AS95" s="343"/>
      <c r="AT95" s="343"/>
      <c r="AU95" s="343"/>
      <c r="AV95" s="343"/>
      <c r="AW95" s="104"/>
      <c r="AX95" s="104"/>
      <c r="AY95" s="104"/>
      <c r="AZ95" s="104"/>
      <c r="BA95" s="104"/>
      <c r="BB95" s="104"/>
      <c r="BC95" s="104"/>
      <c r="BD95" s="104"/>
      <c r="BE95" s="104"/>
      <c r="BF95" s="104"/>
      <c r="BG95" s="104"/>
      <c r="BH95" s="104"/>
      <c r="BI95" s="104"/>
      <c r="BJ95" s="104"/>
    </row>
    <row r="96" spans="2:62">
      <c r="B96" s="59"/>
      <c r="C96" s="59"/>
      <c r="D96" s="60"/>
      <c r="E96" s="59"/>
      <c r="F96" s="337" t="s">
        <v>414</v>
      </c>
      <c r="G96" s="338"/>
      <c r="H96" s="338"/>
      <c r="I96" s="338"/>
      <c r="J96" s="338"/>
      <c r="K96" s="338"/>
      <c r="L96" s="339"/>
      <c r="M96" s="57"/>
      <c r="N96" s="62"/>
      <c r="O96" s="62"/>
      <c r="P96" s="64"/>
      <c r="Q96" s="64"/>
      <c r="R96" s="340" t="s">
        <v>515</v>
      </c>
      <c r="S96" s="341"/>
      <c r="T96" s="341"/>
      <c r="U96" s="341"/>
      <c r="V96" s="341"/>
      <c r="W96" s="341"/>
      <c r="X96" s="342"/>
      <c r="Y96" s="57"/>
      <c r="Z96" s="107">
        <f t="shared" si="21"/>
        <v>0</v>
      </c>
      <c r="AA96" s="107">
        <f t="shared" si="23"/>
        <v>0</v>
      </c>
      <c r="AB96" s="107">
        <f t="shared" si="24"/>
        <v>8</v>
      </c>
      <c r="AC96" s="107">
        <f t="shared" si="25"/>
        <v>9</v>
      </c>
      <c r="AD96" s="343" t="str">
        <f t="shared" si="16"/>
        <v>高校男子走幅跳</v>
      </c>
      <c r="AE96" s="343"/>
      <c r="AF96" s="343"/>
      <c r="AG96" s="343"/>
      <c r="AH96" s="343"/>
      <c r="AI96" s="343"/>
      <c r="AJ96" s="343"/>
      <c r="AK96" s="56"/>
      <c r="AL96" s="107">
        <f t="shared" si="22"/>
        <v>0</v>
      </c>
      <c r="AM96" s="107">
        <f t="shared" si="17"/>
        <v>0</v>
      </c>
      <c r="AN96" s="107">
        <f t="shared" si="18"/>
        <v>9</v>
      </c>
      <c r="AO96" s="107">
        <f t="shared" si="19"/>
        <v>9</v>
      </c>
      <c r="AP96" s="343" t="str">
        <f t="shared" si="20"/>
        <v>高校女子やり投(600g)</v>
      </c>
      <c r="AQ96" s="343"/>
      <c r="AR96" s="343"/>
      <c r="AS96" s="343"/>
      <c r="AT96" s="343"/>
      <c r="AU96" s="343"/>
      <c r="AV96" s="343"/>
      <c r="AW96" s="104"/>
      <c r="AX96" s="104"/>
      <c r="AY96" s="104"/>
      <c r="AZ96" s="104"/>
      <c r="BA96" s="104"/>
      <c r="BB96" s="104"/>
      <c r="BC96" s="104"/>
      <c r="BD96" s="104"/>
      <c r="BE96" s="104"/>
      <c r="BF96" s="104"/>
      <c r="BG96" s="104"/>
      <c r="BH96" s="104"/>
      <c r="BI96" s="104"/>
      <c r="BJ96" s="104"/>
    </row>
    <row r="97" spans="2:62">
      <c r="B97" s="59"/>
      <c r="C97" s="59"/>
      <c r="D97" s="60"/>
      <c r="E97" s="59"/>
      <c r="F97" s="337" t="s">
        <v>415</v>
      </c>
      <c r="G97" s="338"/>
      <c r="H97" s="338"/>
      <c r="I97" s="338"/>
      <c r="J97" s="338"/>
      <c r="K97" s="338"/>
      <c r="L97" s="339"/>
      <c r="M97" s="57"/>
      <c r="N97" s="62"/>
      <c r="O97" s="64">
        <v>1</v>
      </c>
      <c r="P97" s="62"/>
      <c r="Q97" s="62"/>
      <c r="R97" s="340" t="s">
        <v>516</v>
      </c>
      <c r="S97" s="341"/>
      <c r="T97" s="341"/>
      <c r="U97" s="341"/>
      <c r="V97" s="341"/>
      <c r="W97" s="341"/>
      <c r="X97" s="342"/>
      <c r="Y97" s="57"/>
      <c r="Z97" s="107">
        <f t="shared" si="21"/>
        <v>0</v>
      </c>
      <c r="AA97" s="107">
        <f t="shared" si="23"/>
        <v>0</v>
      </c>
      <c r="AB97" s="107">
        <f t="shared" si="24"/>
        <v>8</v>
      </c>
      <c r="AC97" s="107">
        <f t="shared" si="25"/>
        <v>9</v>
      </c>
      <c r="AD97" s="343" t="str">
        <f t="shared" si="16"/>
        <v>高校男子三段跳</v>
      </c>
      <c r="AE97" s="343"/>
      <c r="AF97" s="343"/>
      <c r="AG97" s="343"/>
      <c r="AH97" s="343"/>
      <c r="AI97" s="343"/>
      <c r="AJ97" s="343"/>
      <c r="AK97" s="56"/>
      <c r="AL97" s="107">
        <f t="shared" si="22"/>
        <v>0</v>
      </c>
      <c r="AM97" s="107">
        <f t="shared" si="17"/>
        <v>1</v>
      </c>
      <c r="AN97" s="107">
        <f t="shared" si="18"/>
        <v>9</v>
      </c>
      <c r="AO97" s="107">
        <f t="shared" si="19"/>
        <v>9</v>
      </c>
      <c r="AP97" s="343" t="str">
        <f t="shared" si="20"/>
        <v>中学女子100m</v>
      </c>
      <c r="AQ97" s="343"/>
      <c r="AR97" s="343"/>
      <c r="AS97" s="343"/>
      <c r="AT97" s="343"/>
      <c r="AU97" s="343"/>
      <c r="AV97" s="343"/>
      <c r="AW97" s="104"/>
      <c r="AX97" s="104"/>
      <c r="AY97" s="104"/>
      <c r="AZ97" s="104"/>
      <c r="BA97" s="104"/>
      <c r="BB97" s="104"/>
      <c r="BC97" s="104"/>
      <c r="BD97" s="104"/>
      <c r="BE97" s="104"/>
      <c r="BF97" s="104"/>
      <c r="BG97" s="104"/>
      <c r="BH97" s="104"/>
      <c r="BI97" s="104"/>
      <c r="BJ97" s="104"/>
    </row>
    <row r="98" spans="2:62">
      <c r="B98" s="59"/>
      <c r="C98" s="59"/>
      <c r="D98" s="60">
        <v>1</v>
      </c>
      <c r="E98" s="59"/>
      <c r="F98" s="337" t="s">
        <v>416</v>
      </c>
      <c r="G98" s="338"/>
      <c r="H98" s="338"/>
      <c r="I98" s="338"/>
      <c r="J98" s="338"/>
      <c r="K98" s="338"/>
      <c r="L98" s="339"/>
      <c r="M98" s="57"/>
      <c r="N98" s="62"/>
      <c r="O98" s="64"/>
      <c r="P98" s="62"/>
      <c r="Q98" s="62"/>
      <c r="R98" s="340" t="s">
        <v>586</v>
      </c>
      <c r="S98" s="341"/>
      <c r="T98" s="341"/>
      <c r="U98" s="341"/>
      <c r="V98" s="341"/>
      <c r="W98" s="341"/>
      <c r="X98" s="342"/>
      <c r="Y98" s="57"/>
      <c r="Z98" s="107">
        <f t="shared" si="21"/>
        <v>0</v>
      </c>
      <c r="AA98" s="107">
        <f t="shared" si="23"/>
        <v>0</v>
      </c>
      <c r="AB98" s="107">
        <f t="shared" si="24"/>
        <v>9</v>
      </c>
      <c r="AC98" s="107">
        <f t="shared" si="25"/>
        <v>9</v>
      </c>
      <c r="AD98" s="343" t="str">
        <f t="shared" si="16"/>
        <v>高校男子砲丸投(6.000kg)</v>
      </c>
      <c r="AE98" s="343"/>
      <c r="AF98" s="343"/>
      <c r="AG98" s="343"/>
      <c r="AH98" s="343"/>
      <c r="AI98" s="343"/>
      <c r="AJ98" s="343"/>
      <c r="AK98" s="56"/>
      <c r="AL98" s="107">
        <f t="shared" si="22"/>
        <v>0</v>
      </c>
      <c r="AM98" s="107">
        <f t="shared" si="17"/>
        <v>1</v>
      </c>
      <c r="AN98" s="107">
        <f t="shared" si="18"/>
        <v>9</v>
      </c>
      <c r="AO98" s="107">
        <f t="shared" si="19"/>
        <v>9</v>
      </c>
      <c r="AP98" s="343" t="str">
        <f t="shared" si="20"/>
        <v>中学女子3年100m</v>
      </c>
      <c r="AQ98" s="343"/>
      <c r="AR98" s="343"/>
      <c r="AS98" s="343"/>
      <c r="AT98" s="343"/>
      <c r="AU98" s="343"/>
      <c r="AV98" s="343"/>
      <c r="AW98" s="104"/>
      <c r="AX98" s="104"/>
      <c r="AY98" s="104"/>
      <c r="AZ98" s="104"/>
      <c r="BA98" s="104"/>
      <c r="BB98" s="104"/>
      <c r="BC98" s="104"/>
      <c r="BD98" s="104"/>
      <c r="BE98" s="104"/>
      <c r="BF98" s="104"/>
      <c r="BG98" s="104"/>
      <c r="BH98" s="104"/>
      <c r="BI98" s="104"/>
      <c r="BJ98" s="104"/>
    </row>
    <row r="99" spans="2:62">
      <c r="B99" s="59"/>
      <c r="C99" s="59"/>
      <c r="D99" s="60"/>
      <c r="E99" s="59"/>
      <c r="F99" s="337" t="s">
        <v>417</v>
      </c>
      <c r="G99" s="338"/>
      <c r="H99" s="338"/>
      <c r="I99" s="338"/>
      <c r="J99" s="338"/>
      <c r="K99" s="338"/>
      <c r="L99" s="339"/>
      <c r="M99" s="57"/>
      <c r="N99" s="62"/>
      <c r="O99" s="64"/>
      <c r="P99" s="62"/>
      <c r="Q99" s="62"/>
      <c r="R99" s="340" t="s">
        <v>587</v>
      </c>
      <c r="S99" s="341"/>
      <c r="T99" s="341"/>
      <c r="U99" s="341"/>
      <c r="V99" s="341"/>
      <c r="W99" s="341"/>
      <c r="X99" s="342"/>
      <c r="Y99" s="57"/>
      <c r="Z99" s="107">
        <f t="shared" si="21"/>
        <v>0</v>
      </c>
      <c r="AA99" s="107">
        <f t="shared" si="23"/>
        <v>0</v>
      </c>
      <c r="AB99" s="107">
        <f t="shared" si="24"/>
        <v>9</v>
      </c>
      <c r="AC99" s="107">
        <f t="shared" si="25"/>
        <v>9</v>
      </c>
      <c r="AD99" s="343" t="str">
        <f t="shared" si="16"/>
        <v>高校男子円盤投(1.750kg)</v>
      </c>
      <c r="AE99" s="343"/>
      <c r="AF99" s="343"/>
      <c r="AG99" s="343"/>
      <c r="AH99" s="343"/>
      <c r="AI99" s="343"/>
      <c r="AJ99" s="343"/>
      <c r="AK99" s="56"/>
      <c r="AL99" s="107">
        <f t="shared" si="22"/>
        <v>0</v>
      </c>
      <c r="AM99" s="107">
        <f t="shared" si="17"/>
        <v>1</v>
      </c>
      <c r="AN99" s="107">
        <f t="shared" si="18"/>
        <v>9</v>
      </c>
      <c r="AO99" s="107">
        <f t="shared" si="19"/>
        <v>9</v>
      </c>
      <c r="AP99" s="343" t="str">
        <f t="shared" si="20"/>
        <v>中学女子2年100m</v>
      </c>
      <c r="AQ99" s="343"/>
      <c r="AR99" s="343"/>
      <c r="AS99" s="343"/>
      <c r="AT99" s="343"/>
      <c r="AU99" s="343"/>
      <c r="AV99" s="343"/>
      <c r="AW99" s="104"/>
      <c r="AX99" s="104"/>
      <c r="AY99" s="104"/>
      <c r="AZ99" s="104"/>
      <c r="BA99" s="104"/>
      <c r="BB99" s="104"/>
      <c r="BC99" s="104"/>
      <c r="BD99" s="104"/>
      <c r="BE99" s="104"/>
      <c r="BF99" s="104"/>
      <c r="BG99" s="104"/>
      <c r="BH99" s="104"/>
      <c r="BI99" s="104"/>
      <c r="BJ99" s="104"/>
    </row>
    <row r="100" spans="2:62">
      <c r="B100" s="59"/>
      <c r="C100" s="59"/>
      <c r="D100" s="60"/>
      <c r="E100" s="59"/>
      <c r="F100" s="337" t="s">
        <v>418</v>
      </c>
      <c r="G100" s="338"/>
      <c r="H100" s="338"/>
      <c r="I100" s="338"/>
      <c r="J100" s="338"/>
      <c r="K100" s="338"/>
      <c r="L100" s="339"/>
      <c r="M100" s="57"/>
      <c r="N100" s="62"/>
      <c r="O100" s="64"/>
      <c r="P100" s="62"/>
      <c r="Q100" s="62"/>
      <c r="R100" s="340" t="s">
        <v>588</v>
      </c>
      <c r="S100" s="341"/>
      <c r="T100" s="341"/>
      <c r="U100" s="341"/>
      <c r="V100" s="341"/>
      <c r="W100" s="341"/>
      <c r="X100" s="342"/>
      <c r="Y100" s="57"/>
      <c r="Z100" s="107">
        <f t="shared" si="21"/>
        <v>0</v>
      </c>
      <c r="AA100" s="107">
        <f t="shared" si="23"/>
        <v>0</v>
      </c>
      <c r="AB100" s="107">
        <f t="shared" si="24"/>
        <v>9</v>
      </c>
      <c r="AC100" s="107">
        <f t="shared" si="25"/>
        <v>9</v>
      </c>
      <c r="AD100" s="343" t="str">
        <f t="shared" si="16"/>
        <v>高校男子ﾊﾝﾏｰ投(6.000kg)</v>
      </c>
      <c r="AE100" s="343"/>
      <c r="AF100" s="343"/>
      <c r="AG100" s="343"/>
      <c r="AH100" s="343"/>
      <c r="AI100" s="343"/>
      <c r="AJ100" s="343"/>
      <c r="AK100" s="56"/>
      <c r="AL100" s="107">
        <f t="shared" si="22"/>
        <v>0</v>
      </c>
      <c r="AM100" s="107">
        <f t="shared" si="17"/>
        <v>1</v>
      </c>
      <c r="AN100" s="107">
        <f t="shared" si="18"/>
        <v>9</v>
      </c>
      <c r="AO100" s="107">
        <f t="shared" si="19"/>
        <v>9</v>
      </c>
      <c r="AP100" s="343" t="str">
        <f t="shared" si="20"/>
        <v>中学女子1年100m</v>
      </c>
      <c r="AQ100" s="343"/>
      <c r="AR100" s="343"/>
      <c r="AS100" s="343"/>
      <c r="AT100" s="343"/>
      <c r="AU100" s="343"/>
      <c r="AV100" s="343"/>
      <c r="AW100" s="104"/>
      <c r="AX100" s="104"/>
      <c r="AY100" s="104"/>
      <c r="AZ100" s="104"/>
      <c r="BA100" s="104"/>
      <c r="BB100" s="104"/>
      <c r="BC100" s="104"/>
      <c r="BD100" s="104"/>
      <c r="BE100" s="104"/>
      <c r="BF100" s="104"/>
      <c r="BG100" s="104"/>
      <c r="BH100" s="104"/>
      <c r="BI100" s="104"/>
      <c r="BJ100" s="104"/>
    </row>
    <row r="101" spans="2:62">
      <c r="B101" s="59"/>
      <c r="C101" s="59"/>
      <c r="D101" s="60"/>
      <c r="E101" s="59"/>
      <c r="F101" s="337" t="s">
        <v>419</v>
      </c>
      <c r="G101" s="338"/>
      <c r="H101" s="338"/>
      <c r="I101" s="338"/>
      <c r="J101" s="338"/>
      <c r="K101" s="338"/>
      <c r="L101" s="339"/>
      <c r="M101" s="57"/>
      <c r="N101" s="62"/>
      <c r="O101" s="64"/>
      <c r="P101" s="62"/>
      <c r="Q101" s="62"/>
      <c r="R101" s="340" t="s">
        <v>589</v>
      </c>
      <c r="S101" s="341"/>
      <c r="T101" s="341"/>
      <c r="U101" s="341"/>
      <c r="V101" s="341"/>
      <c r="W101" s="341"/>
      <c r="X101" s="342"/>
      <c r="Y101" s="57"/>
      <c r="Z101" s="107">
        <f t="shared" si="21"/>
        <v>0</v>
      </c>
      <c r="AA101" s="107">
        <f t="shared" si="23"/>
        <v>0</v>
      </c>
      <c r="AB101" s="107">
        <f t="shared" si="24"/>
        <v>9</v>
      </c>
      <c r="AC101" s="107">
        <f t="shared" si="25"/>
        <v>9</v>
      </c>
      <c r="AD101" s="343" t="str">
        <f t="shared" si="16"/>
        <v>高校男子やり投(800g)</v>
      </c>
      <c r="AE101" s="343"/>
      <c r="AF101" s="343"/>
      <c r="AG101" s="343"/>
      <c r="AH101" s="343"/>
      <c r="AI101" s="343"/>
      <c r="AJ101" s="343"/>
      <c r="AK101" s="56"/>
      <c r="AL101" s="107">
        <f t="shared" si="22"/>
        <v>0</v>
      </c>
      <c r="AM101" s="107">
        <f t="shared" si="17"/>
        <v>1</v>
      </c>
      <c r="AN101" s="107">
        <f t="shared" si="18"/>
        <v>9</v>
      </c>
      <c r="AO101" s="107">
        <f t="shared" si="19"/>
        <v>9</v>
      </c>
      <c r="AP101" s="343" t="str">
        <f t="shared" si="20"/>
        <v>中学女子2・3年100m</v>
      </c>
      <c r="AQ101" s="343"/>
      <c r="AR101" s="343"/>
      <c r="AS101" s="343"/>
      <c r="AT101" s="343"/>
      <c r="AU101" s="343"/>
      <c r="AV101" s="343"/>
      <c r="AW101" s="104"/>
      <c r="AX101" s="104"/>
      <c r="AY101" s="104"/>
      <c r="AZ101" s="104"/>
      <c r="BA101" s="104"/>
      <c r="BB101" s="104"/>
      <c r="BC101" s="104"/>
      <c r="BD101" s="104"/>
      <c r="BE101" s="104"/>
      <c r="BF101" s="104"/>
      <c r="BG101" s="104"/>
      <c r="BH101" s="104"/>
      <c r="BI101" s="104"/>
      <c r="BJ101" s="104"/>
    </row>
    <row r="102" spans="2:62">
      <c r="B102" s="59"/>
      <c r="C102" s="59"/>
      <c r="D102" s="60"/>
      <c r="E102" s="59"/>
      <c r="F102" s="337" t="s">
        <v>420</v>
      </c>
      <c r="G102" s="338"/>
      <c r="H102" s="338"/>
      <c r="I102" s="338"/>
      <c r="J102" s="338"/>
      <c r="K102" s="338"/>
      <c r="L102" s="339"/>
      <c r="M102" s="57"/>
      <c r="N102" s="62"/>
      <c r="O102" s="64">
        <v>1</v>
      </c>
      <c r="P102" s="62"/>
      <c r="Q102" s="62"/>
      <c r="R102" s="340" t="s">
        <v>517</v>
      </c>
      <c r="S102" s="341"/>
      <c r="T102" s="341"/>
      <c r="U102" s="341"/>
      <c r="V102" s="341"/>
      <c r="W102" s="341"/>
      <c r="X102" s="342"/>
      <c r="Y102" s="57"/>
      <c r="Z102" s="107">
        <f t="shared" si="21"/>
        <v>0</v>
      </c>
      <c r="AA102" s="107">
        <f t="shared" si="23"/>
        <v>0</v>
      </c>
      <c r="AB102" s="107">
        <f t="shared" si="24"/>
        <v>9</v>
      </c>
      <c r="AC102" s="107">
        <f t="shared" si="25"/>
        <v>9</v>
      </c>
      <c r="AD102" s="343" t="str">
        <f t="shared" si="16"/>
        <v>高校男子八種競技</v>
      </c>
      <c r="AE102" s="343"/>
      <c r="AF102" s="343"/>
      <c r="AG102" s="343"/>
      <c r="AH102" s="343"/>
      <c r="AI102" s="343"/>
      <c r="AJ102" s="343"/>
      <c r="AK102" s="56"/>
      <c r="AL102" s="107">
        <f t="shared" si="22"/>
        <v>0</v>
      </c>
      <c r="AM102" s="107">
        <f t="shared" si="17"/>
        <v>2</v>
      </c>
      <c r="AN102" s="107">
        <f t="shared" si="18"/>
        <v>9</v>
      </c>
      <c r="AO102" s="107">
        <f t="shared" si="19"/>
        <v>9</v>
      </c>
      <c r="AP102" s="343" t="str">
        <f t="shared" si="20"/>
        <v>中学女子200m</v>
      </c>
      <c r="AQ102" s="343"/>
      <c r="AR102" s="343"/>
      <c r="AS102" s="343"/>
      <c r="AT102" s="343"/>
      <c r="AU102" s="343"/>
      <c r="AV102" s="343"/>
      <c r="AW102" s="104"/>
      <c r="AX102" s="104"/>
      <c r="AY102" s="104"/>
      <c r="AZ102" s="104"/>
      <c r="BA102" s="104"/>
      <c r="BB102" s="104"/>
      <c r="BC102" s="104"/>
      <c r="BD102" s="104"/>
      <c r="BE102" s="104"/>
      <c r="BF102" s="104"/>
      <c r="BG102" s="104"/>
      <c r="BH102" s="104"/>
      <c r="BI102" s="104"/>
      <c r="BJ102" s="104"/>
    </row>
    <row r="103" spans="2:62">
      <c r="B103" s="59"/>
      <c r="C103" s="60">
        <v>1</v>
      </c>
      <c r="D103" s="59"/>
      <c r="E103" s="59"/>
      <c r="F103" s="337" t="s">
        <v>421</v>
      </c>
      <c r="G103" s="338"/>
      <c r="H103" s="338"/>
      <c r="I103" s="338"/>
      <c r="J103" s="338"/>
      <c r="K103" s="338"/>
      <c r="L103" s="339"/>
      <c r="M103" s="57"/>
      <c r="N103" s="62"/>
      <c r="O103" s="64">
        <v>1</v>
      </c>
      <c r="P103" s="62"/>
      <c r="Q103" s="62"/>
      <c r="R103" s="340" t="s">
        <v>518</v>
      </c>
      <c r="S103" s="341"/>
      <c r="T103" s="341"/>
      <c r="U103" s="341"/>
      <c r="V103" s="341"/>
      <c r="W103" s="341"/>
      <c r="X103" s="342"/>
      <c r="Y103" s="57"/>
      <c r="Z103" s="107">
        <f t="shared" si="21"/>
        <v>0</v>
      </c>
      <c r="AA103" s="107">
        <f t="shared" si="23"/>
        <v>1</v>
      </c>
      <c r="AB103" s="107">
        <f t="shared" si="24"/>
        <v>9</v>
      </c>
      <c r="AC103" s="107">
        <f t="shared" si="25"/>
        <v>9</v>
      </c>
      <c r="AD103" s="343" t="str">
        <f>F103</f>
        <v>中学男子100m</v>
      </c>
      <c r="AE103" s="343"/>
      <c r="AF103" s="343"/>
      <c r="AG103" s="343"/>
      <c r="AH103" s="343"/>
      <c r="AI103" s="343"/>
      <c r="AJ103" s="343"/>
      <c r="AK103" s="56"/>
      <c r="AL103" s="107">
        <f t="shared" si="22"/>
        <v>0</v>
      </c>
      <c r="AM103" s="107">
        <f t="shared" si="17"/>
        <v>3</v>
      </c>
      <c r="AN103" s="107">
        <f t="shared" si="18"/>
        <v>9</v>
      </c>
      <c r="AO103" s="107">
        <f t="shared" si="19"/>
        <v>9</v>
      </c>
      <c r="AP103" s="343" t="str">
        <f t="shared" si="20"/>
        <v>中学女子800m</v>
      </c>
      <c r="AQ103" s="343"/>
      <c r="AR103" s="343"/>
      <c r="AS103" s="343"/>
      <c r="AT103" s="343"/>
      <c r="AU103" s="343"/>
      <c r="AV103" s="343"/>
      <c r="AW103" s="104"/>
      <c r="AX103" s="104"/>
      <c r="AY103" s="104"/>
      <c r="AZ103" s="104"/>
      <c r="BA103" s="104"/>
      <c r="BB103" s="104"/>
      <c r="BC103" s="104"/>
      <c r="BD103" s="104"/>
      <c r="BE103" s="104"/>
      <c r="BF103" s="104"/>
      <c r="BG103" s="104"/>
      <c r="BH103" s="104"/>
      <c r="BI103" s="104"/>
      <c r="BJ103" s="104"/>
    </row>
    <row r="104" spans="2:62">
      <c r="B104" s="59"/>
      <c r="C104" s="60"/>
      <c r="D104" s="59"/>
      <c r="E104" s="59"/>
      <c r="F104" s="337" t="s">
        <v>574</v>
      </c>
      <c r="G104" s="338"/>
      <c r="H104" s="338"/>
      <c r="I104" s="338"/>
      <c r="J104" s="338"/>
      <c r="K104" s="338"/>
      <c r="L104" s="339"/>
      <c r="M104" s="57"/>
      <c r="N104" s="62"/>
      <c r="O104" s="64"/>
      <c r="P104" s="62"/>
      <c r="Q104" s="62"/>
      <c r="R104" s="340" t="s">
        <v>590</v>
      </c>
      <c r="S104" s="341"/>
      <c r="T104" s="341"/>
      <c r="U104" s="341"/>
      <c r="V104" s="341"/>
      <c r="W104" s="341"/>
      <c r="X104" s="342"/>
      <c r="Y104" s="57"/>
      <c r="Z104" s="107">
        <f t="shared" si="21"/>
        <v>0</v>
      </c>
      <c r="AA104" s="107">
        <f t="shared" si="23"/>
        <v>1</v>
      </c>
      <c r="AB104" s="107">
        <f t="shared" si="24"/>
        <v>9</v>
      </c>
      <c r="AC104" s="107">
        <f t="shared" si="25"/>
        <v>9</v>
      </c>
      <c r="AD104" s="343" t="str">
        <f t="shared" si="16"/>
        <v>中学男子2年100m</v>
      </c>
      <c r="AE104" s="343"/>
      <c r="AF104" s="343"/>
      <c r="AG104" s="343"/>
      <c r="AH104" s="343"/>
      <c r="AI104" s="343"/>
      <c r="AJ104" s="343"/>
      <c r="AK104" s="56"/>
      <c r="AL104" s="107">
        <f t="shared" si="22"/>
        <v>0</v>
      </c>
      <c r="AM104" s="107">
        <f t="shared" si="17"/>
        <v>3</v>
      </c>
      <c r="AN104" s="107">
        <f t="shared" si="18"/>
        <v>9</v>
      </c>
      <c r="AO104" s="107">
        <f t="shared" si="19"/>
        <v>9</v>
      </c>
      <c r="AP104" s="343" t="str">
        <f t="shared" si="20"/>
        <v>中学女子1年1000m</v>
      </c>
      <c r="AQ104" s="343"/>
      <c r="AR104" s="343"/>
      <c r="AS104" s="343"/>
      <c r="AT104" s="343"/>
      <c r="AU104" s="343"/>
      <c r="AV104" s="343"/>
      <c r="AW104" s="104"/>
      <c r="AX104" s="104"/>
      <c r="AY104" s="104"/>
      <c r="AZ104" s="104"/>
      <c r="BA104" s="104"/>
      <c r="BB104" s="104"/>
      <c r="BC104" s="104"/>
      <c r="BD104" s="104"/>
      <c r="BE104" s="104"/>
      <c r="BF104" s="104"/>
      <c r="BG104" s="104"/>
      <c r="BH104" s="104"/>
      <c r="BI104" s="104"/>
      <c r="BJ104" s="104"/>
    </row>
    <row r="105" spans="2:62">
      <c r="B105" s="59"/>
      <c r="C105" s="60"/>
      <c r="D105" s="59"/>
      <c r="E105" s="59"/>
      <c r="F105" s="337" t="s">
        <v>575</v>
      </c>
      <c r="G105" s="338"/>
      <c r="H105" s="338"/>
      <c r="I105" s="338"/>
      <c r="J105" s="338"/>
      <c r="K105" s="338"/>
      <c r="L105" s="339"/>
      <c r="M105" s="57"/>
      <c r="N105" s="62"/>
      <c r="O105" s="64">
        <v>1</v>
      </c>
      <c r="P105" s="62"/>
      <c r="Q105" s="62"/>
      <c r="R105" s="340" t="s">
        <v>519</v>
      </c>
      <c r="S105" s="341"/>
      <c r="T105" s="341"/>
      <c r="U105" s="341"/>
      <c r="V105" s="341"/>
      <c r="W105" s="341"/>
      <c r="X105" s="342"/>
      <c r="Y105" s="57"/>
      <c r="Z105" s="107">
        <f t="shared" si="21"/>
        <v>0</v>
      </c>
      <c r="AA105" s="107">
        <f t="shared" si="23"/>
        <v>1</v>
      </c>
      <c r="AB105" s="107">
        <f t="shared" si="24"/>
        <v>9</v>
      </c>
      <c r="AC105" s="107">
        <f t="shared" si="25"/>
        <v>9</v>
      </c>
      <c r="AD105" s="343" t="str">
        <f t="shared" si="16"/>
        <v>中学男子1年100m</v>
      </c>
      <c r="AE105" s="343"/>
      <c r="AF105" s="343"/>
      <c r="AG105" s="343"/>
      <c r="AH105" s="343"/>
      <c r="AI105" s="343"/>
      <c r="AJ105" s="343"/>
      <c r="AK105" s="56"/>
      <c r="AL105" s="107">
        <f t="shared" si="22"/>
        <v>0</v>
      </c>
      <c r="AM105" s="107">
        <f t="shared" si="17"/>
        <v>4</v>
      </c>
      <c r="AN105" s="107">
        <f t="shared" si="18"/>
        <v>9</v>
      </c>
      <c r="AO105" s="107">
        <f t="shared" si="19"/>
        <v>9</v>
      </c>
      <c r="AP105" s="343" t="str">
        <f t="shared" si="20"/>
        <v>中学女子1500m</v>
      </c>
      <c r="AQ105" s="343"/>
      <c r="AR105" s="343"/>
      <c r="AS105" s="343"/>
      <c r="AT105" s="343"/>
      <c r="AU105" s="343"/>
      <c r="AV105" s="343"/>
      <c r="AW105" s="104"/>
      <c r="AX105" s="104"/>
      <c r="AY105" s="104"/>
      <c r="AZ105" s="104"/>
      <c r="BA105" s="104"/>
      <c r="BB105" s="104"/>
      <c r="BC105" s="104"/>
      <c r="BD105" s="104"/>
      <c r="BE105" s="104"/>
      <c r="BF105" s="104"/>
      <c r="BG105" s="104"/>
      <c r="BH105" s="104"/>
      <c r="BI105" s="104"/>
      <c r="BJ105" s="104"/>
    </row>
    <row r="106" spans="2:62">
      <c r="B106" s="59"/>
      <c r="C106" s="60"/>
      <c r="D106" s="59"/>
      <c r="E106" s="59"/>
      <c r="F106" s="337" t="s">
        <v>576</v>
      </c>
      <c r="G106" s="338"/>
      <c r="H106" s="338"/>
      <c r="I106" s="338"/>
      <c r="J106" s="338"/>
      <c r="K106" s="338"/>
      <c r="L106" s="339"/>
      <c r="M106" s="57"/>
      <c r="N106" s="62"/>
      <c r="O106" s="64">
        <v>1</v>
      </c>
      <c r="P106" s="62"/>
      <c r="Q106" s="62"/>
      <c r="R106" s="340" t="s">
        <v>520</v>
      </c>
      <c r="S106" s="341"/>
      <c r="T106" s="341"/>
      <c r="U106" s="341"/>
      <c r="V106" s="341"/>
      <c r="W106" s="341"/>
      <c r="X106" s="342"/>
      <c r="Y106" s="57"/>
      <c r="Z106" s="107">
        <f t="shared" si="21"/>
        <v>0</v>
      </c>
      <c r="AA106" s="107">
        <f t="shared" si="23"/>
        <v>1</v>
      </c>
      <c r="AB106" s="107">
        <f t="shared" si="24"/>
        <v>9</v>
      </c>
      <c r="AC106" s="107">
        <f t="shared" si="25"/>
        <v>9</v>
      </c>
      <c r="AD106" s="343" t="str">
        <f t="shared" si="16"/>
        <v>中学男子2・3年100m</v>
      </c>
      <c r="AE106" s="343"/>
      <c r="AF106" s="343"/>
      <c r="AG106" s="343"/>
      <c r="AH106" s="343"/>
      <c r="AI106" s="343"/>
      <c r="AJ106" s="343"/>
      <c r="AK106" s="56"/>
      <c r="AL106" s="107">
        <f t="shared" si="22"/>
        <v>0</v>
      </c>
      <c r="AM106" s="107">
        <f t="shared" si="17"/>
        <v>5</v>
      </c>
      <c r="AN106" s="107">
        <f t="shared" si="18"/>
        <v>9</v>
      </c>
      <c r="AO106" s="107">
        <f t="shared" si="19"/>
        <v>9</v>
      </c>
      <c r="AP106" s="343" t="str">
        <f t="shared" si="20"/>
        <v>中学女子3000m</v>
      </c>
      <c r="AQ106" s="343"/>
      <c r="AR106" s="343"/>
      <c r="AS106" s="343"/>
      <c r="AT106" s="343"/>
      <c r="AU106" s="343"/>
      <c r="AV106" s="343"/>
      <c r="AW106" s="104"/>
      <c r="AX106" s="104"/>
      <c r="AY106" s="104"/>
      <c r="AZ106" s="104"/>
      <c r="BA106" s="104"/>
      <c r="BB106" s="104"/>
      <c r="BC106" s="104"/>
      <c r="BD106" s="104"/>
      <c r="BE106" s="104"/>
      <c r="BF106" s="104"/>
      <c r="BG106" s="104"/>
      <c r="BH106" s="104"/>
      <c r="BI106" s="104"/>
      <c r="BJ106" s="104"/>
    </row>
    <row r="107" spans="2:62">
      <c r="B107" s="59"/>
      <c r="C107" s="60">
        <v>1</v>
      </c>
      <c r="D107" s="59"/>
      <c r="E107" s="59"/>
      <c r="F107" s="337" t="s">
        <v>422</v>
      </c>
      <c r="G107" s="338"/>
      <c r="H107" s="338"/>
      <c r="I107" s="338"/>
      <c r="J107" s="338"/>
      <c r="K107" s="338"/>
      <c r="L107" s="339"/>
      <c r="M107" s="57"/>
      <c r="N107" s="62"/>
      <c r="O107" s="64"/>
      <c r="P107" s="62"/>
      <c r="Q107" s="62"/>
      <c r="R107" s="340" t="s">
        <v>591</v>
      </c>
      <c r="S107" s="341"/>
      <c r="T107" s="341"/>
      <c r="U107" s="341"/>
      <c r="V107" s="341"/>
      <c r="W107" s="341"/>
      <c r="X107" s="342"/>
      <c r="Y107" s="57"/>
      <c r="Z107" s="107">
        <f t="shared" si="21"/>
        <v>0</v>
      </c>
      <c r="AA107" s="107">
        <f t="shared" si="23"/>
        <v>2</v>
      </c>
      <c r="AB107" s="107">
        <f t="shared" si="24"/>
        <v>9</v>
      </c>
      <c r="AC107" s="107">
        <f t="shared" si="25"/>
        <v>9</v>
      </c>
      <c r="AD107" s="343" t="str">
        <f t="shared" si="16"/>
        <v>中学男子200m</v>
      </c>
      <c r="AE107" s="343"/>
      <c r="AF107" s="343"/>
      <c r="AG107" s="343"/>
      <c r="AH107" s="343"/>
      <c r="AI107" s="343"/>
      <c r="AJ107" s="343"/>
      <c r="AK107" s="56"/>
      <c r="AL107" s="107">
        <f t="shared" si="22"/>
        <v>0</v>
      </c>
      <c r="AM107" s="107">
        <f t="shared" si="17"/>
        <v>5</v>
      </c>
      <c r="AN107" s="107">
        <f t="shared" si="18"/>
        <v>9</v>
      </c>
      <c r="AO107" s="107">
        <f t="shared" si="19"/>
        <v>9</v>
      </c>
      <c r="AP107" s="343" t="str">
        <f t="shared" si="20"/>
        <v>中学女子1年80mH</v>
      </c>
      <c r="AQ107" s="343"/>
      <c r="AR107" s="343"/>
      <c r="AS107" s="343"/>
      <c r="AT107" s="343"/>
      <c r="AU107" s="343"/>
      <c r="AV107" s="343"/>
      <c r="AW107" s="104"/>
      <c r="AX107" s="104"/>
      <c r="AY107" s="104"/>
      <c r="AZ107" s="104"/>
      <c r="BA107" s="104"/>
      <c r="BB107" s="104"/>
      <c r="BC107" s="104"/>
      <c r="BD107" s="104"/>
      <c r="BE107" s="104"/>
      <c r="BF107" s="104"/>
      <c r="BG107" s="104"/>
      <c r="BH107" s="104"/>
      <c r="BI107" s="104"/>
      <c r="BJ107" s="104"/>
    </row>
    <row r="108" spans="2:62">
      <c r="B108" s="59"/>
      <c r="C108" s="60"/>
      <c r="D108" s="59"/>
      <c r="E108" s="59"/>
      <c r="F108" s="337" t="s">
        <v>423</v>
      </c>
      <c r="G108" s="338"/>
      <c r="H108" s="338"/>
      <c r="I108" s="338"/>
      <c r="J108" s="338"/>
      <c r="K108" s="338"/>
      <c r="L108" s="339"/>
      <c r="M108" s="57"/>
      <c r="N108" s="62"/>
      <c r="O108" s="64"/>
      <c r="P108" s="62"/>
      <c r="Q108" s="62"/>
      <c r="R108" s="340" t="s">
        <v>521</v>
      </c>
      <c r="S108" s="341"/>
      <c r="T108" s="341"/>
      <c r="U108" s="341"/>
      <c r="V108" s="341"/>
      <c r="W108" s="341"/>
      <c r="X108" s="342"/>
      <c r="Y108" s="57"/>
      <c r="Z108" s="107">
        <f t="shared" si="21"/>
        <v>0</v>
      </c>
      <c r="AA108" s="107">
        <f t="shared" si="23"/>
        <v>2</v>
      </c>
      <c r="AB108" s="107">
        <f t="shared" si="24"/>
        <v>9</v>
      </c>
      <c r="AC108" s="107">
        <f t="shared" si="25"/>
        <v>9</v>
      </c>
      <c r="AD108" s="343" t="str">
        <f t="shared" si="16"/>
        <v>中学男子400m</v>
      </c>
      <c r="AE108" s="343"/>
      <c r="AF108" s="343"/>
      <c r="AG108" s="343"/>
      <c r="AH108" s="343"/>
      <c r="AI108" s="343"/>
      <c r="AJ108" s="343"/>
      <c r="AK108" s="56"/>
      <c r="AL108" s="107">
        <f t="shared" si="22"/>
        <v>0</v>
      </c>
      <c r="AM108" s="107">
        <f t="shared" si="17"/>
        <v>5</v>
      </c>
      <c r="AN108" s="107">
        <f t="shared" si="18"/>
        <v>9</v>
      </c>
      <c r="AO108" s="107">
        <f t="shared" si="19"/>
        <v>9</v>
      </c>
      <c r="AP108" s="343" t="str">
        <f t="shared" si="20"/>
        <v>中学女子100mH(0.762m)</v>
      </c>
      <c r="AQ108" s="343"/>
      <c r="AR108" s="343"/>
      <c r="AS108" s="343"/>
      <c r="AT108" s="343"/>
      <c r="AU108" s="343"/>
      <c r="AV108" s="343"/>
      <c r="AW108" s="104"/>
      <c r="AX108" s="104"/>
      <c r="AY108" s="104"/>
      <c r="AZ108" s="104"/>
      <c r="BA108" s="104"/>
      <c r="BB108" s="104"/>
      <c r="BC108" s="104"/>
      <c r="BD108" s="104"/>
      <c r="BE108" s="104"/>
      <c r="BF108" s="104"/>
      <c r="BG108" s="104"/>
      <c r="BH108" s="104"/>
      <c r="BI108" s="104"/>
      <c r="BJ108" s="104"/>
    </row>
    <row r="109" spans="2:62">
      <c r="B109" s="59"/>
      <c r="C109" s="60">
        <v>1</v>
      </c>
      <c r="D109" s="59"/>
      <c r="E109" s="59"/>
      <c r="F109" s="337" t="s">
        <v>424</v>
      </c>
      <c r="G109" s="338"/>
      <c r="H109" s="338"/>
      <c r="I109" s="338"/>
      <c r="J109" s="338"/>
      <c r="K109" s="338"/>
      <c r="L109" s="339"/>
      <c r="M109" s="57"/>
      <c r="N109" s="62"/>
      <c r="O109" s="64"/>
      <c r="P109" s="62"/>
      <c r="Q109" s="62"/>
      <c r="R109" s="340" t="s">
        <v>522</v>
      </c>
      <c r="S109" s="341"/>
      <c r="T109" s="341"/>
      <c r="U109" s="341"/>
      <c r="V109" s="341"/>
      <c r="W109" s="341"/>
      <c r="X109" s="342"/>
      <c r="Y109" s="57"/>
      <c r="Z109" s="107">
        <f t="shared" si="21"/>
        <v>0</v>
      </c>
      <c r="AA109" s="107">
        <f t="shared" si="23"/>
        <v>3</v>
      </c>
      <c r="AB109" s="107">
        <f t="shared" si="24"/>
        <v>9</v>
      </c>
      <c r="AC109" s="107">
        <f t="shared" si="25"/>
        <v>9</v>
      </c>
      <c r="AD109" s="343" t="str">
        <f t="shared" si="16"/>
        <v>中学男子800m</v>
      </c>
      <c r="AE109" s="343"/>
      <c r="AF109" s="343"/>
      <c r="AG109" s="343"/>
      <c r="AH109" s="343"/>
      <c r="AI109" s="343"/>
      <c r="AJ109" s="343"/>
      <c r="AK109" s="56"/>
      <c r="AL109" s="107">
        <f t="shared" si="22"/>
        <v>0</v>
      </c>
      <c r="AM109" s="107">
        <f t="shared" si="17"/>
        <v>5</v>
      </c>
      <c r="AN109" s="107">
        <f t="shared" si="18"/>
        <v>9</v>
      </c>
      <c r="AO109" s="107">
        <f t="shared" si="19"/>
        <v>9</v>
      </c>
      <c r="AP109" s="343" t="str">
        <f t="shared" si="20"/>
        <v>中学女子4X100mR</v>
      </c>
      <c r="AQ109" s="343"/>
      <c r="AR109" s="343"/>
      <c r="AS109" s="343"/>
      <c r="AT109" s="343"/>
      <c r="AU109" s="343"/>
      <c r="AV109" s="343"/>
      <c r="AW109" s="104"/>
      <c r="AX109" s="104"/>
      <c r="AY109" s="104"/>
      <c r="AZ109" s="104"/>
      <c r="BA109" s="104"/>
      <c r="BB109" s="104"/>
      <c r="BC109" s="104"/>
      <c r="BD109" s="104"/>
      <c r="BE109" s="104"/>
      <c r="BF109" s="104"/>
      <c r="BG109" s="104"/>
      <c r="BH109" s="104"/>
      <c r="BI109" s="104"/>
      <c r="BJ109" s="104"/>
    </row>
    <row r="110" spans="2:62">
      <c r="B110" s="59"/>
      <c r="C110" s="60">
        <v>1</v>
      </c>
      <c r="D110" s="59"/>
      <c r="E110" s="59"/>
      <c r="F110" s="337" t="s">
        <v>425</v>
      </c>
      <c r="G110" s="338"/>
      <c r="H110" s="338"/>
      <c r="I110" s="338"/>
      <c r="J110" s="338"/>
      <c r="K110" s="338"/>
      <c r="L110" s="339"/>
      <c r="M110" s="57"/>
      <c r="N110" s="62"/>
      <c r="O110" s="64"/>
      <c r="P110" s="62"/>
      <c r="Q110" s="62"/>
      <c r="R110" s="340" t="s">
        <v>523</v>
      </c>
      <c r="S110" s="341"/>
      <c r="T110" s="341"/>
      <c r="U110" s="341"/>
      <c r="V110" s="341"/>
      <c r="W110" s="341"/>
      <c r="X110" s="342"/>
      <c r="Y110" s="57"/>
      <c r="Z110" s="107">
        <f t="shared" si="21"/>
        <v>0</v>
      </c>
      <c r="AA110" s="107">
        <f t="shared" si="23"/>
        <v>4</v>
      </c>
      <c r="AB110" s="107">
        <f t="shared" si="24"/>
        <v>9</v>
      </c>
      <c r="AC110" s="107">
        <f t="shared" si="25"/>
        <v>9</v>
      </c>
      <c r="AD110" s="343" t="str">
        <f t="shared" si="16"/>
        <v>中学男子1500m</v>
      </c>
      <c r="AE110" s="343"/>
      <c r="AF110" s="343"/>
      <c r="AG110" s="343"/>
      <c r="AH110" s="343"/>
      <c r="AI110" s="343"/>
      <c r="AJ110" s="343"/>
      <c r="AK110" s="56"/>
      <c r="AL110" s="107">
        <f t="shared" si="22"/>
        <v>0</v>
      </c>
      <c r="AM110" s="107">
        <f t="shared" si="17"/>
        <v>5</v>
      </c>
      <c r="AN110" s="107">
        <f t="shared" si="18"/>
        <v>9</v>
      </c>
      <c r="AO110" s="107">
        <f t="shared" si="19"/>
        <v>9</v>
      </c>
      <c r="AP110" s="343" t="str">
        <f t="shared" si="20"/>
        <v>中学女子4X200mR</v>
      </c>
      <c r="AQ110" s="343"/>
      <c r="AR110" s="343"/>
      <c r="AS110" s="343"/>
      <c r="AT110" s="343"/>
      <c r="AU110" s="343"/>
      <c r="AV110" s="343"/>
      <c r="AW110" s="104"/>
      <c r="AX110" s="104"/>
      <c r="AY110" s="104"/>
      <c r="AZ110" s="104"/>
      <c r="BA110" s="104"/>
      <c r="BB110" s="104"/>
      <c r="BC110" s="104"/>
      <c r="BD110" s="104"/>
      <c r="BE110" s="104"/>
      <c r="BF110" s="104"/>
      <c r="BG110" s="104"/>
      <c r="BH110" s="104"/>
      <c r="BI110" s="104"/>
      <c r="BJ110" s="104"/>
    </row>
    <row r="111" spans="2:62">
      <c r="B111" s="59"/>
      <c r="C111" s="60"/>
      <c r="D111" s="59"/>
      <c r="E111" s="59"/>
      <c r="F111" s="337" t="s">
        <v>577</v>
      </c>
      <c r="G111" s="338"/>
      <c r="H111" s="338"/>
      <c r="I111" s="338"/>
      <c r="J111" s="338"/>
      <c r="K111" s="338"/>
      <c r="L111" s="339"/>
      <c r="M111" s="57"/>
      <c r="N111" s="62"/>
      <c r="O111" s="64">
        <v>1</v>
      </c>
      <c r="P111" s="62"/>
      <c r="Q111" s="62"/>
      <c r="R111" s="340" t="s">
        <v>524</v>
      </c>
      <c r="S111" s="341"/>
      <c r="T111" s="341"/>
      <c r="U111" s="341"/>
      <c r="V111" s="341"/>
      <c r="W111" s="341"/>
      <c r="X111" s="342"/>
      <c r="Y111" s="57"/>
      <c r="Z111" s="107">
        <f t="shared" si="21"/>
        <v>0</v>
      </c>
      <c r="AA111" s="107">
        <f t="shared" si="23"/>
        <v>4</v>
      </c>
      <c r="AB111" s="107">
        <f t="shared" si="24"/>
        <v>9</v>
      </c>
      <c r="AC111" s="107">
        <f t="shared" si="25"/>
        <v>9</v>
      </c>
      <c r="AD111" s="343" t="str">
        <f t="shared" si="16"/>
        <v>中学男子2年1500m</v>
      </c>
      <c r="AE111" s="343"/>
      <c r="AF111" s="343"/>
      <c r="AG111" s="343"/>
      <c r="AH111" s="343"/>
      <c r="AI111" s="343"/>
      <c r="AJ111" s="343"/>
      <c r="AK111" s="56"/>
      <c r="AL111" s="107">
        <f t="shared" si="22"/>
        <v>0</v>
      </c>
      <c r="AM111" s="107">
        <f t="shared" si="17"/>
        <v>6</v>
      </c>
      <c r="AN111" s="107">
        <f t="shared" si="18"/>
        <v>9</v>
      </c>
      <c r="AO111" s="107">
        <f t="shared" si="19"/>
        <v>9</v>
      </c>
      <c r="AP111" s="343" t="str">
        <f t="shared" si="20"/>
        <v>中学女子走高跳</v>
      </c>
      <c r="AQ111" s="343"/>
      <c r="AR111" s="343"/>
      <c r="AS111" s="343"/>
      <c r="AT111" s="343"/>
      <c r="AU111" s="343"/>
      <c r="AV111" s="343"/>
      <c r="AW111" s="104"/>
      <c r="AX111" s="104"/>
      <c r="AY111" s="104"/>
      <c r="AZ111" s="104"/>
      <c r="BA111" s="104"/>
      <c r="BB111" s="104"/>
      <c r="BC111" s="104"/>
      <c r="BD111" s="104"/>
      <c r="BE111" s="104"/>
      <c r="BF111" s="104"/>
      <c r="BG111" s="104"/>
      <c r="BH111" s="104"/>
      <c r="BI111" s="104"/>
      <c r="BJ111" s="104"/>
    </row>
    <row r="112" spans="2:62">
      <c r="B112" s="59"/>
      <c r="C112" s="60"/>
      <c r="D112" s="59"/>
      <c r="E112" s="59"/>
      <c r="F112" s="337" t="s">
        <v>578</v>
      </c>
      <c r="G112" s="338"/>
      <c r="H112" s="338"/>
      <c r="I112" s="338"/>
      <c r="J112" s="338"/>
      <c r="K112" s="338"/>
      <c r="L112" s="339"/>
      <c r="M112" s="57"/>
      <c r="N112" s="62"/>
      <c r="O112" s="64"/>
      <c r="P112" s="62"/>
      <c r="Q112" s="62"/>
      <c r="R112" s="340" t="s">
        <v>525</v>
      </c>
      <c r="S112" s="341"/>
      <c r="T112" s="341"/>
      <c r="U112" s="341"/>
      <c r="V112" s="341"/>
      <c r="W112" s="341"/>
      <c r="X112" s="342"/>
      <c r="Y112" s="57"/>
      <c r="Z112" s="107">
        <f t="shared" si="21"/>
        <v>0</v>
      </c>
      <c r="AA112" s="107">
        <f t="shared" si="23"/>
        <v>4</v>
      </c>
      <c r="AB112" s="107">
        <f t="shared" si="24"/>
        <v>9</v>
      </c>
      <c r="AC112" s="107">
        <f t="shared" si="25"/>
        <v>9</v>
      </c>
      <c r="AD112" s="343" t="str">
        <f t="shared" si="16"/>
        <v>中学男子1年1500m</v>
      </c>
      <c r="AE112" s="343"/>
      <c r="AF112" s="343"/>
      <c r="AG112" s="343"/>
      <c r="AH112" s="343"/>
      <c r="AI112" s="343"/>
      <c r="AJ112" s="343"/>
      <c r="AK112" s="56"/>
      <c r="AL112" s="107">
        <f t="shared" si="22"/>
        <v>0</v>
      </c>
      <c r="AM112" s="107">
        <f t="shared" si="17"/>
        <v>6</v>
      </c>
      <c r="AN112" s="107">
        <f t="shared" si="18"/>
        <v>9</v>
      </c>
      <c r="AO112" s="107">
        <f t="shared" si="19"/>
        <v>9</v>
      </c>
      <c r="AP112" s="343" t="str">
        <f t="shared" si="20"/>
        <v>中学女子棒高跳</v>
      </c>
      <c r="AQ112" s="343"/>
      <c r="AR112" s="343"/>
      <c r="AS112" s="343"/>
      <c r="AT112" s="343"/>
      <c r="AU112" s="343"/>
      <c r="AV112" s="343"/>
      <c r="AW112" s="104"/>
      <c r="AX112" s="104"/>
      <c r="AY112" s="104"/>
      <c r="AZ112" s="104"/>
      <c r="BA112" s="104"/>
      <c r="BB112" s="104"/>
      <c r="BC112" s="104"/>
      <c r="BD112" s="104"/>
      <c r="BE112" s="104"/>
      <c r="BF112" s="104"/>
      <c r="BG112" s="104"/>
      <c r="BH112" s="104"/>
      <c r="BI112" s="104"/>
      <c r="BJ112" s="104"/>
    </row>
    <row r="113" spans="2:62">
      <c r="B113" s="59"/>
      <c r="C113" s="60"/>
      <c r="D113" s="59"/>
      <c r="E113" s="59"/>
      <c r="F113" s="337" t="s">
        <v>579</v>
      </c>
      <c r="G113" s="338"/>
      <c r="H113" s="338"/>
      <c r="I113" s="338"/>
      <c r="J113" s="338"/>
      <c r="K113" s="338"/>
      <c r="L113" s="339"/>
      <c r="M113" s="56"/>
      <c r="N113" s="62"/>
      <c r="O113" s="64">
        <v>1</v>
      </c>
      <c r="P113" s="62"/>
      <c r="Q113" s="62"/>
      <c r="R113" s="340" t="s">
        <v>526</v>
      </c>
      <c r="S113" s="341"/>
      <c r="T113" s="341"/>
      <c r="U113" s="341"/>
      <c r="V113" s="341"/>
      <c r="W113" s="341"/>
      <c r="X113" s="342"/>
      <c r="Y113" s="56"/>
      <c r="Z113" s="107">
        <f t="shared" si="21"/>
        <v>0</v>
      </c>
      <c r="AA113" s="107">
        <f t="shared" si="23"/>
        <v>4</v>
      </c>
      <c r="AB113" s="107">
        <f t="shared" si="24"/>
        <v>9</v>
      </c>
      <c r="AC113" s="107">
        <f t="shared" si="25"/>
        <v>9</v>
      </c>
      <c r="AD113" s="343" t="str">
        <f t="shared" si="16"/>
        <v>中学男子2・3年1500m</v>
      </c>
      <c r="AE113" s="343"/>
      <c r="AF113" s="343"/>
      <c r="AG113" s="343"/>
      <c r="AH113" s="343"/>
      <c r="AI113" s="343"/>
      <c r="AJ113" s="343"/>
      <c r="AK113" s="56"/>
      <c r="AL113" s="107">
        <f t="shared" si="22"/>
        <v>0</v>
      </c>
      <c r="AM113" s="107">
        <f t="shared" si="17"/>
        <v>7</v>
      </c>
      <c r="AN113" s="107">
        <f t="shared" si="18"/>
        <v>9</v>
      </c>
      <c r="AO113" s="107">
        <f t="shared" si="19"/>
        <v>9</v>
      </c>
      <c r="AP113" s="343" t="str">
        <f t="shared" si="20"/>
        <v>中学女子走幅跳</v>
      </c>
      <c r="AQ113" s="343"/>
      <c r="AR113" s="343"/>
      <c r="AS113" s="343"/>
      <c r="AT113" s="343"/>
      <c r="AU113" s="343"/>
      <c r="AV113" s="343"/>
      <c r="AW113" s="104"/>
      <c r="AX113" s="104"/>
      <c r="AY113" s="104"/>
      <c r="AZ113" s="104"/>
      <c r="BA113" s="104"/>
      <c r="BB113" s="104"/>
      <c r="BC113" s="104"/>
      <c r="BD113" s="104"/>
      <c r="BE113" s="104"/>
      <c r="BF113" s="104"/>
      <c r="BG113" s="104"/>
      <c r="BH113" s="104"/>
      <c r="BI113" s="104"/>
      <c r="BJ113" s="104"/>
    </row>
    <row r="114" spans="2:62">
      <c r="B114" s="59"/>
      <c r="C114" s="60">
        <v>1</v>
      </c>
      <c r="D114" s="59"/>
      <c r="E114" s="59"/>
      <c r="F114" s="337" t="s">
        <v>426</v>
      </c>
      <c r="G114" s="338"/>
      <c r="H114" s="338"/>
      <c r="I114" s="338"/>
      <c r="J114" s="338"/>
      <c r="K114" s="338"/>
      <c r="L114" s="339"/>
      <c r="M114" s="56"/>
      <c r="N114" s="62"/>
      <c r="O114" s="64"/>
      <c r="P114" s="62"/>
      <c r="Q114" s="62"/>
      <c r="R114" s="340" t="s">
        <v>527</v>
      </c>
      <c r="S114" s="341"/>
      <c r="T114" s="341"/>
      <c r="U114" s="341"/>
      <c r="V114" s="341"/>
      <c r="W114" s="341"/>
      <c r="X114" s="342"/>
      <c r="Y114" s="56"/>
      <c r="Z114" s="107">
        <f t="shared" si="21"/>
        <v>0</v>
      </c>
      <c r="AA114" s="107">
        <f t="shared" si="23"/>
        <v>5</v>
      </c>
      <c r="AB114" s="107">
        <f t="shared" si="24"/>
        <v>9</v>
      </c>
      <c r="AC114" s="107">
        <f t="shared" si="25"/>
        <v>9</v>
      </c>
      <c r="AD114" s="343" t="str">
        <f t="shared" si="16"/>
        <v>中学男子3000m</v>
      </c>
      <c r="AE114" s="343"/>
      <c r="AF114" s="343"/>
      <c r="AG114" s="343"/>
      <c r="AH114" s="343"/>
      <c r="AI114" s="343"/>
      <c r="AJ114" s="343"/>
      <c r="AK114" s="56"/>
      <c r="AL114" s="107">
        <f t="shared" si="22"/>
        <v>0</v>
      </c>
      <c r="AM114" s="107">
        <f t="shared" si="17"/>
        <v>7</v>
      </c>
      <c r="AN114" s="107">
        <f t="shared" si="18"/>
        <v>9</v>
      </c>
      <c r="AO114" s="107">
        <f t="shared" si="19"/>
        <v>9</v>
      </c>
      <c r="AP114" s="343" t="str">
        <f t="shared" si="20"/>
        <v>中学女子三段跳</v>
      </c>
      <c r="AQ114" s="343"/>
      <c r="AR114" s="343"/>
      <c r="AS114" s="343"/>
      <c r="AT114" s="343"/>
      <c r="AU114" s="343"/>
      <c r="AV114" s="343"/>
      <c r="AW114" s="104"/>
      <c r="AX114" s="104"/>
      <c r="AY114" s="104"/>
      <c r="AZ114" s="104"/>
      <c r="BA114" s="104"/>
      <c r="BB114" s="104"/>
      <c r="BC114" s="104"/>
      <c r="BD114" s="104"/>
      <c r="BE114" s="104"/>
      <c r="BF114" s="104"/>
      <c r="BG114" s="104"/>
      <c r="BH114" s="104"/>
      <c r="BI114" s="104"/>
      <c r="BJ114" s="104"/>
    </row>
    <row r="115" spans="2:62">
      <c r="B115" s="59"/>
      <c r="C115" s="60"/>
      <c r="D115" s="59"/>
      <c r="E115" s="59"/>
      <c r="F115" s="337" t="s">
        <v>580</v>
      </c>
      <c r="G115" s="338"/>
      <c r="H115" s="338"/>
      <c r="I115" s="338"/>
      <c r="J115" s="338"/>
      <c r="K115" s="338"/>
      <c r="L115" s="339"/>
      <c r="M115" s="56"/>
      <c r="N115" s="62"/>
      <c r="O115" s="64">
        <v>1</v>
      </c>
      <c r="P115" s="62"/>
      <c r="Q115" s="62"/>
      <c r="R115" s="340" t="s">
        <v>528</v>
      </c>
      <c r="S115" s="341"/>
      <c r="T115" s="341"/>
      <c r="U115" s="341"/>
      <c r="V115" s="341"/>
      <c r="W115" s="341"/>
      <c r="X115" s="342"/>
      <c r="Y115" s="56"/>
      <c r="Z115" s="107">
        <f t="shared" si="21"/>
        <v>0</v>
      </c>
      <c r="AA115" s="107">
        <f t="shared" si="23"/>
        <v>5</v>
      </c>
      <c r="AB115" s="107">
        <f t="shared" si="24"/>
        <v>9</v>
      </c>
      <c r="AC115" s="107">
        <f t="shared" si="25"/>
        <v>9</v>
      </c>
      <c r="AD115" s="343" t="str">
        <f t="shared" si="16"/>
        <v>中学男子1年100mH(0.762m)</v>
      </c>
      <c r="AE115" s="343"/>
      <c r="AF115" s="343"/>
      <c r="AG115" s="343"/>
      <c r="AH115" s="343"/>
      <c r="AI115" s="343"/>
      <c r="AJ115" s="343"/>
      <c r="AK115" s="56"/>
      <c r="AL115" s="107">
        <f t="shared" si="22"/>
        <v>0</v>
      </c>
      <c r="AM115" s="107">
        <f t="shared" si="17"/>
        <v>8</v>
      </c>
      <c r="AN115" s="107">
        <f t="shared" si="18"/>
        <v>9</v>
      </c>
      <c r="AO115" s="107">
        <f t="shared" si="19"/>
        <v>9</v>
      </c>
      <c r="AP115" s="343" t="str">
        <f t="shared" si="20"/>
        <v>中学女子砲丸投(2.721kg)</v>
      </c>
      <c r="AQ115" s="343"/>
      <c r="AR115" s="343"/>
      <c r="AS115" s="343"/>
      <c r="AT115" s="343"/>
      <c r="AU115" s="343"/>
      <c r="AV115" s="343"/>
      <c r="AW115" s="104"/>
      <c r="AX115" s="104"/>
      <c r="AY115" s="104"/>
      <c r="AZ115" s="104"/>
      <c r="BA115" s="104"/>
      <c r="BB115" s="104"/>
      <c r="BC115" s="104"/>
      <c r="BD115" s="104"/>
      <c r="BE115" s="104"/>
      <c r="BF115" s="104"/>
      <c r="BG115" s="104"/>
      <c r="BH115" s="104"/>
      <c r="BI115" s="104"/>
      <c r="BJ115" s="104"/>
    </row>
    <row r="116" spans="2:62">
      <c r="B116" s="59"/>
      <c r="C116" s="60"/>
      <c r="D116" s="59"/>
      <c r="E116" s="59"/>
      <c r="F116" s="337" t="s">
        <v>427</v>
      </c>
      <c r="G116" s="338"/>
      <c r="H116" s="338"/>
      <c r="I116" s="338"/>
      <c r="J116" s="338"/>
      <c r="K116" s="338"/>
      <c r="L116" s="339"/>
      <c r="M116" s="56"/>
      <c r="N116" s="62"/>
      <c r="O116" s="64"/>
      <c r="P116" s="62"/>
      <c r="Q116" s="62"/>
      <c r="R116" s="340" t="s">
        <v>529</v>
      </c>
      <c r="S116" s="341"/>
      <c r="T116" s="341"/>
      <c r="U116" s="341"/>
      <c r="V116" s="341"/>
      <c r="W116" s="341"/>
      <c r="X116" s="342"/>
      <c r="Y116" s="56"/>
      <c r="Z116" s="107">
        <f t="shared" si="21"/>
        <v>0</v>
      </c>
      <c r="AA116" s="107">
        <f t="shared" si="23"/>
        <v>5</v>
      </c>
      <c r="AB116" s="107">
        <f t="shared" si="24"/>
        <v>9</v>
      </c>
      <c r="AC116" s="107">
        <f t="shared" si="25"/>
        <v>9</v>
      </c>
      <c r="AD116" s="343" t="str">
        <f t="shared" si="16"/>
        <v>中学男子110mH(0.914m)</v>
      </c>
      <c r="AE116" s="343"/>
      <c r="AF116" s="343"/>
      <c r="AG116" s="343"/>
      <c r="AH116" s="343"/>
      <c r="AI116" s="343"/>
      <c r="AJ116" s="343"/>
      <c r="AK116" s="56"/>
      <c r="AL116" s="107">
        <f t="shared" si="22"/>
        <v>0</v>
      </c>
      <c r="AM116" s="107">
        <f t="shared" si="17"/>
        <v>8</v>
      </c>
      <c r="AN116" s="107">
        <f t="shared" si="18"/>
        <v>9</v>
      </c>
      <c r="AO116" s="107">
        <f t="shared" si="19"/>
        <v>9</v>
      </c>
      <c r="AP116" s="343" t="str">
        <f t="shared" si="20"/>
        <v>中学女子円盤投(1.000kg)</v>
      </c>
      <c r="AQ116" s="343"/>
      <c r="AR116" s="343"/>
      <c r="AS116" s="343"/>
      <c r="AT116" s="343"/>
      <c r="AU116" s="343"/>
      <c r="AV116" s="343"/>
      <c r="AW116" s="104"/>
      <c r="AX116" s="104"/>
      <c r="AY116" s="104"/>
      <c r="AZ116" s="104"/>
      <c r="BA116" s="104"/>
      <c r="BB116" s="104"/>
      <c r="BC116" s="104"/>
      <c r="BD116" s="104"/>
      <c r="BE116" s="104"/>
      <c r="BF116" s="104"/>
      <c r="BG116" s="104"/>
      <c r="BH116" s="104"/>
      <c r="BI116" s="104"/>
      <c r="BJ116" s="104"/>
    </row>
    <row r="117" spans="2:62">
      <c r="B117" s="59"/>
      <c r="C117" s="60"/>
      <c r="D117" s="59"/>
      <c r="E117" s="59"/>
      <c r="F117" s="337" t="s">
        <v>428</v>
      </c>
      <c r="G117" s="338"/>
      <c r="H117" s="338"/>
      <c r="I117" s="338"/>
      <c r="J117" s="338"/>
      <c r="K117" s="338"/>
      <c r="L117" s="339"/>
      <c r="M117" s="56"/>
      <c r="N117" s="62"/>
      <c r="O117" s="64">
        <v>1</v>
      </c>
      <c r="P117" s="62"/>
      <c r="Q117" s="62"/>
      <c r="R117" s="340" t="s">
        <v>530</v>
      </c>
      <c r="S117" s="341"/>
      <c r="T117" s="341"/>
      <c r="U117" s="341"/>
      <c r="V117" s="341"/>
      <c r="W117" s="341"/>
      <c r="X117" s="342"/>
      <c r="Y117" s="56"/>
      <c r="Z117" s="107">
        <f t="shared" si="21"/>
        <v>0</v>
      </c>
      <c r="AA117" s="107">
        <f t="shared" si="23"/>
        <v>5</v>
      </c>
      <c r="AB117" s="107">
        <f t="shared" si="24"/>
        <v>9</v>
      </c>
      <c r="AC117" s="107">
        <f t="shared" si="25"/>
        <v>9</v>
      </c>
      <c r="AD117" s="343" t="str">
        <f t="shared" si="16"/>
        <v>中学男子4X100mR</v>
      </c>
      <c r="AE117" s="343"/>
      <c r="AF117" s="343"/>
      <c r="AG117" s="343"/>
      <c r="AH117" s="343"/>
      <c r="AI117" s="343"/>
      <c r="AJ117" s="343"/>
      <c r="AK117" s="56"/>
      <c r="AL117" s="107">
        <f t="shared" si="22"/>
        <v>0</v>
      </c>
      <c r="AM117" s="107">
        <f t="shared" si="17"/>
        <v>9</v>
      </c>
      <c r="AN117" s="107">
        <f t="shared" si="18"/>
        <v>9</v>
      </c>
      <c r="AO117" s="107">
        <f t="shared" si="19"/>
        <v>9</v>
      </c>
      <c r="AP117" s="343" t="str">
        <f t="shared" si="20"/>
        <v>中学女子ｼﾞｬﾍﾞﾘｯｸｽﾛｰ</v>
      </c>
      <c r="AQ117" s="343"/>
      <c r="AR117" s="343"/>
      <c r="AS117" s="343"/>
      <c r="AT117" s="343"/>
      <c r="AU117" s="343"/>
      <c r="AV117" s="343"/>
      <c r="AW117" s="104"/>
      <c r="AX117" s="104"/>
      <c r="AY117" s="104"/>
      <c r="AZ117" s="104"/>
      <c r="BA117" s="104"/>
      <c r="BB117" s="104"/>
      <c r="BC117" s="104"/>
      <c r="BD117" s="104"/>
      <c r="BE117" s="104"/>
      <c r="BF117" s="104"/>
      <c r="BG117" s="104"/>
      <c r="BH117" s="104"/>
      <c r="BI117" s="104"/>
      <c r="BJ117" s="104"/>
    </row>
    <row r="118" spans="2:62">
      <c r="B118" s="59"/>
      <c r="C118" s="60"/>
      <c r="D118" s="59"/>
      <c r="E118" s="59"/>
      <c r="F118" s="337" t="s">
        <v>429</v>
      </c>
      <c r="G118" s="338"/>
      <c r="H118" s="338"/>
      <c r="I118" s="338"/>
      <c r="J118" s="338"/>
      <c r="K118" s="338"/>
      <c r="L118" s="339"/>
      <c r="M118" s="56"/>
      <c r="N118" s="62"/>
      <c r="O118" s="64"/>
      <c r="P118" s="62"/>
      <c r="Q118" s="62"/>
      <c r="R118" s="340" t="s">
        <v>531</v>
      </c>
      <c r="S118" s="341"/>
      <c r="T118" s="341"/>
      <c r="U118" s="341"/>
      <c r="V118" s="341"/>
      <c r="W118" s="341"/>
      <c r="X118" s="342"/>
      <c r="Y118" s="56"/>
      <c r="Z118" s="107">
        <f t="shared" si="21"/>
        <v>0</v>
      </c>
      <c r="AA118" s="107">
        <f t="shared" si="23"/>
        <v>5</v>
      </c>
      <c r="AB118" s="107">
        <f t="shared" si="24"/>
        <v>9</v>
      </c>
      <c r="AC118" s="107">
        <f t="shared" si="25"/>
        <v>9</v>
      </c>
      <c r="AD118" s="343" t="str">
        <f t="shared" si="16"/>
        <v>中学男子4X200mR</v>
      </c>
      <c r="AE118" s="343"/>
      <c r="AF118" s="343"/>
      <c r="AG118" s="343"/>
      <c r="AH118" s="343"/>
      <c r="AI118" s="343"/>
      <c r="AJ118" s="343"/>
      <c r="AK118" s="56"/>
      <c r="AL118" s="107">
        <f t="shared" si="22"/>
        <v>0</v>
      </c>
      <c r="AM118" s="107">
        <f t="shared" si="17"/>
        <v>9</v>
      </c>
      <c r="AN118" s="107">
        <f t="shared" si="18"/>
        <v>9</v>
      </c>
      <c r="AO118" s="107">
        <f t="shared" si="19"/>
        <v>9</v>
      </c>
      <c r="AP118" s="343" t="str">
        <f t="shared" si="20"/>
        <v>中学女子四種競技</v>
      </c>
      <c r="AQ118" s="343"/>
      <c r="AR118" s="343"/>
      <c r="AS118" s="343"/>
      <c r="AT118" s="343"/>
      <c r="AU118" s="343"/>
      <c r="AV118" s="343"/>
      <c r="AW118" s="104"/>
      <c r="AX118" s="104"/>
      <c r="AY118" s="104"/>
      <c r="AZ118" s="104"/>
      <c r="BA118" s="104"/>
      <c r="BB118" s="104"/>
      <c r="BC118" s="104"/>
      <c r="BD118" s="104"/>
      <c r="BE118" s="104"/>
      <c r="BF118" s="104"/>
      <c r="BG118" s="104"/>
      <c r="BH118" s="104"/>
      <c r="BI118" s="104"/>
      <c r="BJ118" s="104"/>
    </row>
    <row r="119" spans="2:62">
      <c r="B119" s="59"/>
      <c r="C119" s="60">
        <v>1</v>
      </c>
      <c r="D119" s="59"/>
      <c r="E119" s="59"/>
      <c r="F119" s="337" t="s">
        <v>430</v>
      </c>
      <c r="G119" s="338"/>
      <c r="H119" s="338"/>
      <c r="I119" s="338"/>
      <c r="J119" s="338"/>
      <c r="K119" s="338"/>
      <c r="L119" s="339"/>
      <c r="M119" s="56"/>
      <c r="N119" s="64"/>
      <c r="O119" s="62"/>
      <c r="P119" s="62"/>
      <c r="Q119" s="62"/>
      <c r="R119" s="340" t="s">
        <v>597</v>
      </c>
      <c r="S119" s="341"/>
      <c r="T119" s="341"/>
      <c r="U119" s="341"/>
      <c r="V119" s="341"/>
      <c r="W119" s="341"/>
      <c r="X119" s="342"/>
      <c r="Y119" s="56"/>
      <c r="Z119" s="107">
        <f t="shared" si="21"/>
        <v>0</v>
      </c>
      <c r="AA119" s="107">
        <f t="shared" si="23"/>
        <v>6</v>
      </c>
      <c r="AB119" s="107">
        <f t="shared" si="24"/>
        <v>9</v>
      </c>
      <c r="AC119" s="107">
        <f t="shared" si="25"/>
        <v>9</v>
      </c>
      <c r="AD119" s="343" t="str">
        <f t="shared" si="16"/>
        <v>中学男子走高跳</v>
      </c>
      <c r="AE119" s="343"/>
      <c r="AF119" s="343"/>
      <c r="AG119" s="343"/>
      <c r="AH119" s="343"/>
      <c r="AI119" s="343"/>
      <c r="AJ119" s="343"/>
      <c r="AK119" s="56"/>
      <c r="AL119" s="107">
        <f t="shared" si="22"/>
        <v>0</v>
      </c>
      <c r="AM119" s="107">
        <f t="shared" si="17"/>
        <v>9</v>
      </c>
      <c r="AN119" s="107">
        <f t="shared" si="18"/>
        <v>9</v>
      </c>
      <c r="AO119" s="107">
        <f t="shared" si="19"/>
        <v>9</v>
      </c>
      <c r="AP119" s="343" t="str">
        <f t="shared" si="20"/>
        <v>小学女子1年60m</v>
      </c>
      <c r="AQ119" s="343"/>
      <c r="AR119" s="343"/>
      <c r="AS119" s="343"/>
      <c r="AT119" s="343"/>
      <c r="AU119" s="343"/>
      <c r="AV119" s="343"/>
      <c r="AW119" s="104"/>
      <c r="AX119" s="104"/>
      <c r="AY119" s="104"/>
      <c r="AZ119" s="104"/>
      <c r="BA119" s="104"/>
      <c r="BB119" s="104"/>
      <c r="BC119" s="104"/>
      <c r="BD119" s="104"/>
      <c r="BE119" s="104"/>
      <c r="BF119" s="104"/>
      <c r="BG119" s="104"/>
      <c r="BH119" s="104"/>
      <c r="BI119" s="104"/>
      <c r="BJ119" s="104"/>
    </row>
    <row r="120" spans="2:62">
      <c r="B120" s="59"/>
      <c r="C120" s="60"/>
      <c r="D120" s="59"/>
      <c r="E120" s="59"/>
      <c r="F120" s="337" t="s">
        <v>431</v>
      </c>
      <c r="G120" s="338"/>
      <c r="H120" s="338"/>
      <c r="I120" s="338"/>
      <c r="J120" s="338"/>
      <c r="K120" s="338"/>
      <c r="L120" s="339"/>
      <c r="M120" s="56"/>
      <c r="N120" s="64"/>
      <c r="O120" s="62"/>
      <c r="P120" s="62"/>
      <c r="Q120" s="62"/>
      <c r="R120" s="340" t="s">
        <v>598</v>
      </c>
      <c r="S120" s="341"/>
      <c r="T120" s="341"/>
      <c r="U120" s="341"/>
      <c r="V120" s="341"/>
      <c r="W120" s="341"/>
      <c r="X120" s="342"/>
      <c r="Y120" s="56"/>
      <c r="Z120" s="107">
        <f t="shared" si="21"/>
        <v>0</v>
      </c>
      <c r="AA120" s="107">
        <f t="shared" si="23"/>
        <v>6</v>
      </c>
      <c r="AB120" s="107">
        <f t="shared" si="24"/>
        <v>9</v>
      </c>
      <c r="AC120" s="107">
        <f t="shared" si="25"/>
        <v>9</v>
      </c>
      <c r="AD120" s="343" t="str">
        <f t="shared" ref="AD120:AD183" si="26">F120</f>
        <v>中学男子棒高跳</v>
      </c>
      <c r="AE120" s="343"/>
      <c r="AF120" s="343"/>
      <c r="AG120" s="343"/>
      <c r="AH120" s="343"/>
      <c r="AI120" s="343"/>
      <c r="AJ120" s="343"/>
      <c r="AK120" s="56"/>
      <c r="AL120" s="107">
        <f t="shared" si="22"/>
        <v>0</v>
      </c>
      <c r="AM120" s="107">
        <f t="shared" ref="AM120:AM183" si="27">IF(O120="",AM119,AM119+1)</f>
        <v>9</v>
      </c>
      <c r="AN120" s="107">
        <f t="shared" ref="AN120:AN183" si="28">IF(P120="",AN119,AN119+1)</f>
        <v>9</v>
      </c>
      <c r="AO120" s="107">
        <f t="shared" ref="AO120:AO183" si="29">IF(Q120="",AO119,AO119+1)</f>
        <v>9</v>
      </c>
      <c r="AP120" s="343" t="str">
        <f t="shared" ref="AP120:AP183" si="30">R120</f>
        <v>小学女子2年60m</v>
      </c>
      <c r="AQ120" s="343"/>
      <c r="AR120" s="343"/>
      <c r="AS120" s="343"/>
      <c r="AT120" s="343"/>
      <c r="AU120" s="343"/>
      <c r="AV120" s="343"/>
      <c r="AW120" s="104"/>
      <c r="AX120" s="104"/>
      <c r="AY120" s="104"/>
      <c r="AZ120" s="104"/>
      <c r="BA120" s="104"/>
      <c r="BB120" s="104"/>
      <c r="BC120" s="104"/>
      <c r="BD120" s="104"/>
      <c r="BE120" s="104"/>
      <c r="BF120" s="104"/>
      <c r="BG120" s="104"/>
      <c r="BH120" s="104"/>
      <c r="BI120" s="104"/>
      <c r="BJ120" s="104"/>
    </row>
    <row r="121" spans="2:62">
      <c r="B121" s="59"/>
      <c r="C121" s="60">
        <v>1</v>
      </c>
      <c r="D121" s="59"/>
      <c r="E121" s="59"/>
      <c r="F121" s="337" t="s">
        <v>432</v>
      </c>
      <c r="G121" s="338"/>
      <c r="H121" s="338"/>
      <c r="I121" s="338"/>
      <c r="J121" s="338"/>
      <c r="K121" s="338"/>
      <c r="L121" s="339"/>
      <c r="M121" s="56"/>
      <c r="N121" s="64">
        <v>1</v>
      </c>
      <c r="O121" s="62"/>
      <c r="P121" s="62"/>
      <c r="Q121" s="62"/>
      <c r="R121" s="340" t="s">
        <v>532</v>
      </c>
      <c r="S121" s="341"/>
      <c r="T121" s="341"/>
      <c r="U121" s="341"/>
      <c r="V121" s="341"/>
      <c r="W121" s="341"/>
      <c r="X121" s="342"/>
      <c r="Y121" s="56"/>
      <c r="Z121" s="107">
        <f t="shared" ref="Z121:Z184" si="31">IF(B121="",Z120,Z120+1)</f>
        <v>0</v>
      </c>
      <c r="AA121" s="107">
        <f t="shared" si="23"/>
        <v>7</v>
      </c>
      <c r="AB121" s="107">
        <f t="shared" si="24"/>
        <v>9</v>
      </c>
      <c r="AC121" s="107">
        <f t="shared" si="25"/>
        <v>9</v>
      </c>
      <c r="AD121" s="343" t="str">
        <f t="shared" si="26"/>
        <v>中学男子走幅跳</v>
      </c>
      <c r="AE121" s="343"/>
      <c r="AF121" s="343"/>
      <c r="AG121" s="343"/>
      <c r="AH121" s="343"/>
      <c r="AI121" s="343"/>
      <c r="AJ121" s="343"/>
      <c r="AK121" s="56"/>
      <c r="AL121" s="107">
        <f t="shared" ref="AL121:AL184" si="32">IF(N121="",AL120,AL120+1)</f>
        <v>1</v>
      </c>
      <c r="AM121" s="107">
        <f t="shared" si="27"/>
        <v>9</v>
      </c>
      <c r="AN121" s="107">
        <f t="shared" si="28"/>
        <v>9</v>
      </c>
      <c r="AO121" s="107">
        <f t="shared" si="29"/>
        <v>9</v>
      </c>
      <c r="AP121" s="343" t="str">
        <f t="shared" si="30"/>
        <v>小学女子6年100m</v>
      </c>
      <c r="AQ121" s="343"/>
      <c r="AR121" s="343"/>
      <c r="AS121" s="343"/>
      <c r="AT121" s="343"/>
      <c r="AU121" s="343"/>
      <c r="AV121" s="343"/>
      <c r="AW121" s="104"/>
      <c r="AX121" s="104"/>
      <c r="AY121" s="104"/>
      <c r="AZ121" s="104"/>
      <c r="BA121" s="104"/>
      <c r="BB121" s="104"/>
      <c r="BC121" s="104"/>
      <c r="BD121" s="104"/>
      <c r="BE121" s="104"/>
      <c r="BF121" s="104"/>
      <c r="BG121" s="104"/>
      <c r="BH121" s="104"/>
      <c r="BI121" s="104"/>
      <c r="BJ121" s="104"/>
    </row>
    <row r="122" spans="2:62">
      <c r="B122" s="59"/>
      <c r="C122" s="60"/>
      <c r="D122" s="59"/>
      <c r="E122" s="59"/>
      <c r="F122" s="337" t="s">
        <v>433</v>
      </c>
      <c r="G122" s="338"/>
      <c r="H122" s="338"/>
      <c r="I122" s="338"/>
      <c r="J122" s="338"/>
      <c r="K122" s="338"/>
      <c r="L122" s="339"/>
      <c r="M122" s="56"/>
      <c r="N122" s="64">
        <v>1</v>
      </c>
      <c r="O122" s="62"/>
      <c r="P122" s="62"/>
      <c r="Q122" s="62"/>
      <c r="R122" s="340" t="s">
        <v>533</v>
      </c>
      <c r="S122" s="341"/>
      <c r="T122" s="341"/>
      <c r="U122" s="341"/>
      <c r="V122" s="341"/>
      <c r="W122" s="341"/>
      <c r="X122" s="342"/>
      <c r="Y122" s="56"/>
      <c r="Z122" s="107">
        <f t="shared" si="31"/>
        <v>0</v>
      </c>
      <c r="AA122" s="107">
        <f t="shared" si="23"/>
        <v>7</v>
      </c>
      <c r="AB122" s="107">
        <f t="shared" si="24"/>
        <v>9</v>
      </c>
      <c r="AC122" s="107">
        <f t="shared" si="25"/>
        <v>9</v>
      </c>
      <c r="AD122" s="343" t="str">
        <f t="shared" si="26"/>
        <v>中学男子三段跳</v>
      </c>
      <c r="AE122" s="343"/>
      <c r="AF122" s="343"/>
      <c r="AG122" s="343"/>
      <c r="AH122" s="343"/>
      <c r="AI122" s="343"/>
      <c r="AJ122" s="343"/>
      <c r="AK122" s="56"/>
      <c r="AL122" s="107">
        <f t="shared" si="32"/>
        <v>2</v>
      </c>
      <c r="AM122" s="107">
        <f t="shared" si="27"/>
        <v>9</v>
      </c>
      <c r="AN122" s="107">
        <f t="shared" si="28"/>
        <v>9</v>
      </c>
      <c r="AO122" s="107">
        <f t="shared" si="29"/>
        <v>9</v>
      </c>
      <c r="AP122" s="343" t="str">
        <f t="shared" si="30"/>
        <v>小学女子5年100m</v>
      </c>
      <c r="AQ122" s="343"/>
      <c r="AR122" s="343"/>
      <c r="AS122" s="343"/>
      <c r="AT122" s="343"/>
      <c r="AU122" s="343"/>
      <c r="AV122" s="343"/>
      <c r="AW122" s="104"/>
      <c r="AX122" s="104"/>
      <c r="AY122" s="104"/>
      <c r="AZ122" s="104"/>
      <c r="BA122" s="104"/>
      <c r="BB122" s="104"/>
      <c r="BC122" s="104"/>
      <c r="BD122" s="104"/>
      <c r="BE122" s="104"/>
      <c r="BF122" s="104"/>
      <c r="BG122" s="104"/>
      <c r="BH122" s="104"/>
      <c r="BI122" s="104"/>
      <c r="BJ122" s="104"/>
    </row>
    <row r="123" spans="2:62">
      <c r="B123" s="59"/>
      <c r="C123" s="60"/>
      <c r="D123" s="59"/>
      <c r="E123" s="59"/>
      <c r="F123" s="337" t="s">
        <v>581</v>
      </c>
      <c r="G123" s="338"/>
      <c r="H123" s="338"/>
      <c r="I123" s="338"/>
      <c r="J123" s="338"/>
      <c r="K123" s="338"/>
      <c r="L123" s="339"/>
      <c r="M123" s="56"/>
      <c r="N123" s="64">
        <v>1</v>
      </c>
      <c r="O123" s="62"/>
      <c r="P123" s="62"/>
      <c r="Q123" s="62"/>
      <c r="R123" s="340" t="s">
        <v>534</v>
      </c>
      <c r="S123" s="341"/>
      <c r="T123" s="341"/>
      <c r="U123" s="341"/>
      <c r="V123" s="341"/>
      <c r="W123" s="341"/>
      <c r="X123" s="342"/>
      <c r="Y123" s="56"/>
      <c r="Z123" s="107">
        <f t="shared" si="31"/>
        <v>0</v>
      </c>
      <c r="AA123" s="107">
        <f t="shared" si="23"/>
        <v>7</v>
      </c>
      <c r="AB123" s="107">
        <f t="shared" si="24"/>
        <v>9</v>
      </c>
      <c r="AC123" s="107">
        <f t="shared" si="25"/>
        <v>9</v>
      </c>
      <c r="AD123" s="343" t="str">
        <f t="shared" si="26"/>
        <v>中学男子1年砲丸投(2.721kg)</v>
      </c>
      <c r="AE123" s="343"/>
      <c r="AF123" s="343"/>
      <c r="AG123" s="343"/>
      <c r="AH123" s="343"/>
      <c r="AI123" s="343"/>
      <c r="AJ123" s="343"/>
      <c r="AK123" s="56"/>
      <c r="AL123" s="107">
        <f t="shared" si="32"/>
        <v>3</v>
      </c>
      <c r="AM123" s="107">
        <f t="shared" si="27"/>
        <v>9</v>
      </c>
      <c r="AN123" s="107">
        <f t="shared" si="28"/>
        <v>9</v>
      </c>
      <c r="AO123" s="107">
        <f t="shared" si="29"/>
        <v>9</v>
      </c>
      <c r="AP123" s="343" t="str">
        <f t="shared" si="30"/>
        <v>小学女子4年100m</v>
      </c>
      <c r="AQ123" s="343"/>
      <c r="AR123" s="343"/>
      <c r="AS123" s="343"/>
      <c r="AT123" s="343"/>
      <c r="AU123" s="343"/>
      <c r="AV123" s="343"/>
      <c r="AW123" s="104"/>
      <c r="AX123" s="104"/>
      <c r="AY123" s="104"/>
      <c r="AZ123" s="104"/>
      <c r="BA123" s="104"/>
      <c r="BB123" s="104"/>
      <c r="BC123" s="104"/>
      <c r="BD123" s="104"/>
      <c r="BE123" s="104"/>
      <c r="BF123" s="104"/>
      <c r="BG123" s="104"/>
      <c r="BH123" s="104"/>
      <c r="BI123" s="104"/>
      <c r="BJ123" s="104"/>
    </row>
    <row r="124" spans="2:62">
      <c r="B124" s="59"/>
      <c r="C124" s="60"/>
      <c r="D124" s="59"/>
      <c r="E124" s="59"/>
      <c r="F124" s="337" t="s">
        <v>582</v>
      </c>
      <c r="G124" s="338"/>
      <c r="H124" s="338"/>
      <c r="I124" s="338"/>
      <c r="J124" s="338"/>
      <c r="K124" s="338"/>
      <c r="L124" s="339"/>
      <c r="M124" s="56"/>
      <c r="N124" s="64">
        <v>1</v>
      </c>
      <c r="O124" s="62"/>
      <c r="P124" s="62"/>
      <c r="Q124" s="62"/>
      <c r="R124" s="340" t="s">
        <v>599</v>
      </c>
      <c r="S124" s="341"/>
      <c r="T124" s="341"/>
      <c r="U124" s="341"/>
      <c r="V124" s="341"/>
      <c r="W124" s="341"/>
      <c r="X124" s="342"/>
      <c r="Y124" s="56"/>
      <c r="Z124" s="107">
        <f t="shared" si="31"/>
        <v>0</v>
      </c>
      <c r="AA124" s="107">
        <f t="shared" si="23"/>
        <v>7</v>
      </c>
      <c r="AB124" s="107">
        <f t="shared" si="24"/>
        <v>9</v>
      </c>
      <c r="AC124" s="107">
        <f t="shared" si="25"/>
        <v>9</v>
      </c>
      <c r="AD124" s="343" t="str">
        <f t="shared" si="26"/>
        <v>中学男子1年砲丸投(4.000kg)</v>
      </c>
      <c r="AE124" s="343"/>
      <c r="AF124" s="343"/>
      <c r="AG124" s="343"/>
      <c r="AH124" s="343"/>
      <c r="AI124" s="343"/>
      <c r="AJ124" s="343"/>
      <c r="AK124" s="56"/>
      <c r="AL124" s="107">
        <f t="shared" si="32"/>
        <v>4</v>
      </c>
      <c r="AM124" s="107">
        <f t="shared" si="27"/>
        <v>9</v>
      </c>
      <c r="AN124" s="107">
        <f t="shared" si="28"/>
        <v>9</v>
      </c>
      <c r="AO124" s="107">
        <f t="shared" si="29"/>
        <v>9</v>
      </c>
      <c r="AP124" s="343" t="str">
        <f t="shared" si="30"/>
        <v>小学女子3年100m</v>
      </c>
      <c r="AQ124" s="343"/>
      <c r="AR124" s="343"/>
      <c r="AS124" s="343"/>
      <c r="AT124" s="343"/>
      <c r="AU124" s="343"/>
      <c r="AV124" s="343"/>
      <c r="AW124" s="104"/>
      <c r="AX124" s="104"/>
      <c r="AY124" s="104"/>
      <c r="AZ124" s="104"/>
      <c r="BA124" s="104"/>
      <c r="BB124" s="104"/>
      <c r="BC124" s="104"/>
      <c r="BD124" s="104"/>
      <c r="BE124" s="104"/>
      <c r="BF124" s="104"/>
      <c r="BG124" s="104"/>
      <c r="BH124" s="104"/>
      <c r="BI124" s="104"/>
      <c r="BJ124" s="104"/>
    </row>
    <row r="125" spans="2:62">
      <c r="B125" s="59"/>
      <c r="C125" s="60">
        <v>1</v>
      </c>
      <c r="D125" s="59"/>
      <c r="E125" s="59"/>
      <c r="F125" s="337" t="s">
        <v>434</v>
      </c>
      <c r="G125" s="338"/>
      <c r="H125" s="338"/>
      <c r="I125" s="338"/>
      <c r="J125" s="338"/>
      <c r="K125" s="338"/>
      <c r="L125" s="339"/>
      <c r="M125" s="56"/>
      <c r="N125" s="64">
        <v>1</v>
      </c>
      <c r="O125" s="62"/>
      <c r="P125" s="62"/>
      <c r="Q125" s="62"/>
      <c r="R125" s="340" t="s">
        <v>600</v>
      </c>
      <c r="S125" s="341"/>
      <c r="T125" s="341"/>
      <c r="U125" s="341"/>
      <c r="V125" s="341"/>
      <c r="W125" s="341"/>
      <c r="X125" s="342"/>
      <c r="Y125" s="56"/>
      <c r="Z125" s="107">
        <f t="shared" si="31"/>
        <v>0</v>
      </c>
      <c r="AA125" s="107">
        <f t="shared" si="23"/>
        <v>8</v>
      </c>
      <c r="AB125" s="107">
        <f t="shared" si="24"/>
        <v>9</v>
      </c>
      <c r="AC125" s="107">
        <f t="shared" si="25"/>
        <v>9</v>
      </c>
      <c r="AD125" s="343" t="str">
        <f t="shared" si="26"/>
        <v>中学男子砲丸投(5.000kg)</v>
      </c>
      <c r="AE125" s="343"/>
      <c r="AF125" s="343"/>
      <c r="AG125" s="343"/>
      <c r="AH125" s="343"/>
      <c r="AI125" s="343"/>
      <c r="AJ125" s="343"/>
      <c r="AK125" s="56"/>
      <c r="AL125" s="107">
        <f t="shared" si="32"/>
        <v>5</v>
      </c>
      <c r="AM125" s="107">
        <f t="shared" si="27"/>
        <v>9</v>
      </c>
      <c r="AN125" s="107">
        <f t="shared" si="28"/>
        <v>9</v>
      </c>
      <c r="AO125" s="107">
        <f t="shared" si="29"/>
        <v>9</v>
      </c>
      <c r="AP125" s="343" t="str">
        <f t="shared" si="30"/>
        <v>小学女子2年100m</v>
      </c>
      <c r="AQ125" s="343"/>
      <c r="AR125" s="343"/>
      <c r="AS125" s="343"/>
      <c r="AT125" s="343"/>
      <c r="AU125" s="343"/>
      <c r="AV125" s="343"/>
      <c r="AW125" s="104"/>
      <c r="AX125" s="104"/>
      <c r="AY125" s="104"/>
      <c r="AZ125" s="104"/>
      <c r="BA125" s="104"/>
      <c r="BB125" s="104"/>
      <c r="BC125" s="104"/>
      <c r="BD125" s="104"/>
      <c r="BE125" s="104"/>
      <c r="BF125" s="104"/>
      <c r="BG125" s="104"/>
      <c r="BH125" s="104"/>
      <c r="BI125" s="104"/>
      <c r="BJ125" s="104"/>
    </row>
    <row r="126" spans="2:62">
      <c r="B126" s="59"/>
      <c r="C126" s="60"/>
      <c r="D126" s="59"/>
      <c r="E126" s="59"/>
      <c r="F126" s="337" t="s">
        <v>435</v>
      </c>
      <c r="G126" s="338"/>
      <c r="H126" s="338"/>
      <c r="I126" s="338"/>
      <c r="J126" s="338"/>
      <c r="K126" s="338"/>
      <c r="L126" s="339"/>
      <c r="M126" s="56"/>
      <c r="N126" s="64">
        <v>1</v>
      </c>
      <c r="O126" s="62"/>
      <c r="P126" s="62"/>
      <c r="Q126" s="62"/>
      <c r="R126" s="340" t="s">
        <v>601</v>
      </c>
      <c r="S126" s="341"/>
      <c r="T126" s="341"/>
      <c r="U126" s="341"/>
      <c r="V126" s="341"/>
      <c r="W126" s="341"/>
      <c r="X126" s="342"/>
      <c r="Y126" s="56"/>
      <c r="Z126" s="107">
        <f t="shared" si="31"/>
        <v>0</v>
      </c>
      <c r="AA126" s="107">
        <f t="shared" si="23"/>
        <v>8</v>
      </c>
      <c r="AB126" s="107">
        <f t="shared" si="24"/>
        <v>9</v>
      </c>
      <c r="AC126" s="107">
        <f t="shared" si="25"/>
        <v>9</v>
      </c>
      <c r="AD126" s="343" t="str">
        <f t="shared" si="26"/>
        <v>中学男子円盤投(1.500kg)</v>
      </c>
      <c r="AE126" s="343"/>
      <c r="AF126" s="343"/>
      <c r="AG126" s="343"/>
      <c r="AH126" s="343"/>
      <c r="AI126" s="343"/>
      <c r="AJ126" s="343"/>
      <c r="AK126" s="56"/>
      <c r="AL126" s="107">
        <f t="shared" si="32"/>
        <v>6</v>
      </c>
      <c r="AM126" s="107">
        <f t="shared" si="27"/>
        <v>9</v>
      </c>
      <c r="AN126" s="107">
        <f t="shared" si="28"/>
        <v>9</v>
      </c>
      <c r="AO126" s="107">
        <f t="shared" si="29"/>
        <v>9</v>
      </c>
      <c r="AP126" s="343" t="str">
        <f t="shared" si="30"/>
        <v>小学女子1年100m</v>
      </c>
      <c r="AQ126" s="343"/>
      <c r="AR126" s="343"/>
      <c r="AS126" s="343"/>
      <c r="AT126" s="343"/>
      <c r="AU126" s="343"/>
      <c r="AV126" s="343"/>
      <c r="AW126" s="104"/>
      <c r="AX126" s="104"/>
      <c r="AY126" s="104"/>
      <c r="AZ126" s="104"/>
      <c r="BA126" s="104"/>
      <c r="BB126" s="104"/>
      <c r="BC126" s="104"/>
      <c r="BD126" s="104"/>
      <c r="BE126" s="104"/>
      <c r="BF126" s="104"/>
      <c r="BG126" s="104"/>
      <c r="BH126" s="104"/>
      <c r="BI126" s="104"/>
      <c r="BJ126" s="104"/>
    </row>
    <row r="127" spans="2:62">
      <c r="B127" s="59"/>
      <c r="C127" s="60">
        <v>1</v>
      </c>
      <c r="D127" s="59"/>
      <c r="E127" s="59"/>
      <c r="F127" s="337" t="s">
        <v>436</v>
      </c>
      <c r="G127" s="338"/>
      <c r="H127" s="338"/>
      <c r="I127" s="338"/>
      <c r="J127" s="338"/>
      <c r="K127" s="338"/>
      <c r="L127" s="339"/>
      <c r="M127" s="56"/>
      <c r="N127" s="64"/>
      <c r="O127" s="62"/>
      <c r="P127" s="62"/>
      <c r="Q127" s="62"/>
      <c r="R127" s="340" t="s">
        <v>535</v>
      </c>
      <c r="S127" s="341"/>
      <c r="T127" s="341"/>
      <c r="U127" s="341"/>
      <c r="V127" s="341"/>
      <c r="W127" s="341"/>
      <c r="X127" s="342"/>
      <c r="Y127" s="56"/>
      <c r="Z127" s="107">
        <f t="shared" si="31"/>
        <v>0</v>
      </c>
      <c r="AA127" s="107">
        <f t="shared" si="23"/>
        <v>9</v>
      </c>
      <c r="AB127" s="107">
        <f t="shared" si="24"/>
        <v>9</v>
      </c>
      <c r="AC127" s="107">
        <f t="shared" si="25"/>
        <v>9</v>
      </c>
      <c r="AD127" s="343" t="str">
        <f t="shared" si="26"/>
        <v>中学男子ｼﾞｬﾍﾞﾘｯｸｽﾛｰ</v>
      </c>
      <c r="AE127" s="343"/>
      <c r="AF127" s="343"/>
      <c r="AG127" s="343"/>
      <c r="AH127" s="343"/>
      <c r="AI127" s="343"/>
      <c r="AJ127" s="343"/>
      <c r="AK127" s="56"/>
      <c r="AL127" s="107">
        <f t="shared" si="32"/>
        <v>6</v>
      </c>
      <c r="AM127" s="107">
        <f t="shared" si="27"/>
        <v>9</v>
      </c>
      <c r="AN127" s="107">
        <f t="shared" si="28"/>
        <v>9</v>
      </c>
      <c r="AO127" s="107">
        <f t="shared" si="29"/>
        <v>9</v>
      </c>
      <c r="AP127" s="343" t="str">
        <f t="shared" si="30"/>
        <v>小学女子100m</v>
      </c>
      <c r="AQ127" s="343"/>
      <c r="AR127" s="343"/>
      <c r="AS127" s="343"/>
      <c r="AT127" s="343"/>
      <c r="AU127" s="343"/>
      <c r="AV127" s="343"/>
      <c r="AW127" s="104"/>
      <c r="AX127" s="104"/>
      <c r="AY127" s="104"/>
      <c r="AZ127" s="104"/>
      <c r="BA127" s="104"/>
      <c r="BB127" s="104"/>
      <c r="BC127" s="104"/>
      <c r="BD127" s="104"/>
      <c r="BE127" s="104"/>
      <c r="BF127" s="104"/>
      <c r="BG127" s="104"/>
      <c r="BH127" s="104"/>
      <c r="BI127" s="104"/>
      <c r="BJ127" s="104"/>
    </row>
    <row r="128" spans="2:62">
      <c r="B128" s="59"/>
      <c r="C128" s="60"/>
      <c r="D128" s="59"/>
      <c r="E128" s="59"/>
      <c r="F128" s="337" t="s">
        <v>437</v>
      </c>
      <c r="G128" s="338"/>
      <c r="H128" s="338"/>
      <c r="I128" s="338"/>
      <c r="J128" s="338"/>
      <c r="K128" s="338"/>
      <c r="L128" s="339"/>
      <c r="M128" s="53"/>
      <c r="N128" s="64">
        <v>1</v>
      </c>
      <c r="O128" s="113"/>
      <c r="P128" s="113"/>
      <c r="Q128" s="113"/>
      <c r="R128" s="340" t="s">
        <v>536</v>
      </c>
      <c r="S128" s="341"/>
      <c r="T128" s="341"/>
      <c r="U128" s="341"/>
      <c r="V128" s="341"/>
      <c r="W128" s="341"/>
      <c r="X128" s="342"/>
      <c r="Y128" s="53"/>
      <c r="Z128" s="107">
        <f t="shared" si="31"/>
        <v>0</v>
      </c>
      <c r="AA128" s="108">
        <f t="shared" si="23"/>
        <v>9</v>
      </c>
      <c r="AB128" s="108">
        <f t="shared" si="24"/>
        <v>9</v>
      </c>
      <c r="AC128" s="108">
        <f t="shared" si="25"/>
        <v>9</v>
      </c>
      <c r="AD128" s="343" t="str">
        <f t="shared" si="26"/>
        <v>中学男子四種競技</v>
      </c>
      <c r="AE128" s="343"/>
      <c r="AF128" s="343"/>
      <c r="AG128" s="343"/>
      <c r="AH128" s="343"/>
      <c r="AI128" s="343"/>
      <c r="AJ128" s="343"/>
      <c r="AK128" s="109"/>
      <c r="AL128" s="107">
        <f t="shared" si="32"/>
        <v>7</v>
      </c>
      <c r="AM128" s="108">
        <f t="shared" si="27"/>
        <v>9</v>
      </c>
      <c r="AN128" s="108">
        <f t="shared" si="28"/>
        <v>9</v>
      </c>
      <c r="AO128" s="108">
        <f t="shared" si="29"/>
        <v>9</v>
      </c>
      <c r="AP128" s="343" t="str">
        <f t="shared" si="30"/>
        <v>小学女子6年800m</v>
      </c>
      <c r="AQ128" s="343"/>
      <c r="AR128" s="343"/>
      <c r="AS128" s="343"/>
      <c r="AT128" s="343"/>
      <c r="AU128" s="343"/>
      <c r="AV128" s="343"/>
      <c r="AW128" s="102"/>
      <c r="AX128" s="102"/>
      <c r="AY128" s="102"/>
      <c r="AZ128" s="102"/>
      <c r="BA128" s="102"/>
      <c r="BB128" s="102"/>
      <c r="BC128" s="102"/>
      <c r="BD128" s="102"/>
      <c r="BE128" s="102"/>
      <c r="BF128" s="102"/>
      <c r="BG128" s="102"/>
      <c r="BH128" s="102"/>
      <c r="BI128" s="102"/>
      <c r="BJ128" s="102"/>
    </row>
    <row r="129" spans="2:62">
      <c r="B129" s="60"/>
      <c r="C129" s="111"/>
      <c r="D129" s="111"/>
      <c r="E129" s="111"/>
      <c r="F129" s="337" t="s">
        <v>595</v>
      </c>
      <c r="G129" s="338"/>
      <c r="H129" s="338"/>
      <c r="I129" s="338"/>
      <c r="J129" s="338"/>
      <c r="K129" s="338"/>
      <c r="L129" s="339"/>
      <c r="M129" s="53"/>
      <c r="N129" s="64">
        <v>1</v>
      </c>
      <c r="O129" s="113"/>
      <c r="P129" s="113"/>
      <c r="Q129" s="113"/>
      <c r="R129" s="340" t="s">
        <v>537</v>
      </c>
      <c r="S129" s="341"/>
      <c r="T129" s="341"/>
      <c r="U129" s="341"/>
      <c r="V129" s="341"/>
      <c r="W129" s="341"/>
      <c r="X129" s="342"/>
      <c r="Y129" s="53"/>
      <c r="Z129" s="107">
        <f t="shared" si="31"/>
        <v>0</v>
      </c>
      <c r="AA129" s="108">
        <f t="shared" si="23"/>
        <v>9</v>
      </c>
      <c r="AB129" s="108">
        <f t="shared" si="24"/>
        <v>9</v>
      </c>
      <c r="AC129" s="108">
        <f t="shared" si="25"/>
        <v>9</v>
      </c>
      <c r="AD129" s="343" t="str">
        <f t="shared" si="26"/>
        <v>小学男子1年60m</v>
      </c>
      <c r="AE129" s="343"/>
      <c r="AF129" s="343"/>
      <c r="AG129" s="343"/>
      <c r="AH129" s="343"/>
      <c r="AI129" s="343"/>
      <c r="AJ129" s="343"/>
      <c r="AK129" s="109"/>
      <c r="AL129" s="107">
        <f t="shared" si="32"/>
        <v>8</v>
      </c>
      <c r="AM129" s="108">
        <f t="shared" si="27"/>
        <v>9</v>
      </c>
      <c r="AN129" s="108">
        <f t="shared" si="28"/>
        <v>9</v>
      </c>
      <c r="AO129" s="108">
        <f t="shared" si="29"/>
        <v>9</v>
      </c>
      <c r="AP129" s="343" t="str">
        <f t="shared" si="30"/>
        <v>小学女子5年800m</v>
      </c>
      <c r="AQ129" s="343"/>
      <c r="AR129" s="343"/>
      <c r="AS129" s="343"/>
      <c r="AT129" s="343"/>
      <c r="AU129" s="343"/>
      <c r="AV129" s="343"/>
      <c r="AW129" s="102"/>
      <c r="AX129" s="102"/>
      <c r="AY129" s="102"/>
      <c r="AZ129" s="102"/>
      <c r="BA129" s="102"/>
      <c r="BB129" s="102"/>
      <c r="BC129" s="102"/>
      <c r="BD129" s="102"/>
      <c r="BE129" s="102"/>
      <c r="BF129" s="102"/>
      <c r="BG129" s="102"/>
      <c r="BH129" s="102"/>
      <c r="BI129" s="102"/>
      <c r="BJ129" s="102"/>
    </row>
    <row r="130" spans="2:62">
      <c r="B130" s="60"/>
      <c r="C130" s="111"/>
      <c r="D130" s="111"/>
      <c r="E130" s="111"/>
      <c r="F130" s="337" t="s">
        <v>596</v>
      </c>
      <c r="G130" s="338"/>
      <c r="H130" s="338"/>
      <c r="I130" s="338"/>
      <c r="J130" s="338"/>
      <c r="K130" s="338"/>
      <c r="L130" s="339"/>
      <c r="M130" s="53"/>
      <c r="N130" s="64">
        <v>1</v>
      </c>
      <c r="O130" s="113"/>
      <c r="P130" s="113"/>
      <c r="Q130" s="113"/>
      <c r="R130" s="340" t="s">
        <v>538</v>
      </c>
      <c r="S130" s="341"/>
      <c r="T130" s="341"/>
      <c r="U130" s="341"/>
      <c r="V130" s="341"/>
      <c r="W130" s="341"/>
      <c r="X130" s="342"/>
      <c r="Y130" s="53"/>
      <c r="Z130" s="107">
        <f t="shared" si="31"/>
        <v>0</v>
      </c>
      <c r="AA130" s="108">
        <f t="shared" si="23"/>
        <v>9</v>
      </c>
      <c r="AB130" s="108">
        <f t="shared" si="24"/>
        <v>9</v>
      </c>
      <c r="AC130" s="108">
        <f t="shared" si="25"/>
        <v>9</v>
      </c>
      <c r="AD130" s="343">
        <v>6</v>
      </c>
      <c r="AE130" s="343"/>
      <c r="AF130" s="343"/>
      <c r="AG130" s="343"/>
      <c r="AH130" s="343"/>
      <c r="AI130" s="343"/>
      <c r="AJ130" s="343"/>
      <c r="AK130" s="109"/>
      <c r="AL130" s="107">
        <f t="shared" si="32"/>
        <v>9</v>
      </c>
      <c r="AM130" s="108">
        <f t="shared" si="27"/>
        <v>9</v>
      </c>
      <c r="AN130" s="108">
        <f t="shared" si="28"/>
        <v>9</v>
      </c>
      <c r="AO130" s="108">
        <f t="shared" si="29"/>
        <v>9</v>
      </c>
      <c r="AP130" s="343" t="str">
        <f t="shared" si="30"/>
        <v>小学女子4年800m</v>
      </c>
      <c r="AQ130" s="343"/>
      <c r="AR130" s="343"/>
      <c r="AS130" s="343"/>
      <c r="AT130" s="343"/>
      <c r="AU130" s="343"/>
      <c r="AV130" s="343"/>
      <c r="AW130" s="102"/>
      <c r="AX130" s="102"/>
      <c r="AY130" s="102"/>
      <c r="AZ130" s="102"/>
      <c r="BA130" s="102"/>
      <c r="BB130" s="102"/>
      <c r="BC130" s="102"/>
      <c r="BD130" s="102"/>
      <c r="BE130" s="102"/>
      <c r="BF130" s="102"/>
      <c r="BG130" s="102"/>
      <c r="BH130" s="102"/>
      <c r="BI130" s="102"/>
      <c r="BJ130" s="102"/>
    </row>
    <row r="131" spans="2:62">
      <c r="B131" s="60"/>
      <c r="C131" s="111"/>
      <c r="D131" s="111"/>
      <c r="E131" s="111"/>
      <c r="F131" s="337" t="s">
        <v>438</v>
      </c>
      <c r="G131" s="338"/>
      <c r="H131" s="338"/>
      <c r="I131" s="338"/>
      <c r="J131" s="338"/>
      <c r="K131" s="338"/>
      <c r="L131" s="339"/>
      <c r="M131" s="53"/>
      <c r="N131" s="64">
        <v>1</v>
      </c>
      <c r="O131" s="113"/>
      <c r="P131" s="113"/>
      <c r="Q131" s="113"/>
      <c r="R131" s="340" t="s">
        <v>539</v>
      </c>
      <c r="S131" s="341"/>
      <c r="T131" s="341"/>
      <c r="U131" s="341"/>
      <c r="V131" s="341"/>
      <c r="W131" s="341"/>
      <c r="X131" s="342"/>
      <c r="Y131" s="53"/>
      <c r="Z131" s="107">
        <f t="shared" si="31"/>
        <v>0</v>
      </c>
      <c r="AA131" s="108">
        <f t="shared" si="23"/>
        <v>9</v>
      </c>
      <c r="AB131" s="108">
        <f t="shared" si="24"/>
        <v>9</v>
      </c>
      <c r="AC131" s="108">
        <f t="shared" si="25"/>
        <v>9</v>
      </c>
      <c r="AD131" s="343" t="str">
        <f t="shared" si="26"/>
        <v>小学男子100m</v>
      </c>
      <c r="AE131" s="343"/>
      <c r="AF131" s="343"/>
      <c r="AG131" s="343"/>
      <c r="AH131" s="343"/>
      <c r="AI131" s="343"/>
      <c r="AJ131" s="343"/>
      <c r="AK131" s="109"/>
      <c r="AL131" s="107">
        <f t="shared" si="32"/>
        <v>10</v>
      </c>
      <c r="AM131" s="108">
        <f t="shared" si="27"/>
        <v>9</v>
      </c>
      <c r="AN131" s="108">
        <f t="shared" si="28"/>
        <v>9</v>
      </c>
      <c r="AO131" s="108">
        <f t="shared" si="29"/>
        <v>9</v>
      </c>
      <c r="AP131" s="343" t="str">
        <f t="shared" si="30"/>
        <v>小学女子3年800m</v>
      </c>
      <c r="AQ131" s="343"/>
      <c r="AR131" s="343"/>
      <c r="AS131" s="343"/>
      <c r="AT131" s="343"/>
      <c r="AU131" s="343"/>
      <c r="AV131" s="343"/>
      <c r="AW131" s="102"/>
      <c r="AX131" s="102"/>
      <c r="AY131" s="102"/>
      <c r="AZ131" s="102"/>
      <c r="BA131" s="102"/>
      <c r="BB131" s="102"/>
      <c r="BC131" s="102"/>
      <c r="BD131" s="102"/>
      <c r="BE131" s="102"/>
      <c r="BF131" s="102"/>
      <c r="BG131" s="102"/>
      <c r="BH131" s="102"/>
      <c r="BI131" s="102"/>
      <c r="BJ131" s="102"/>
    </row>
    <row r="132" spans="2:62">
      <c r="B132" s="60">
        <v>1</v>
      </c>
      <c r="C132" s="111"/>
      <c r="D132" s="111"/>
      <c r="E132" s="111"/>
      <c r="F132" s="337" t="s">
        <v>439</v>
      </c>
      <c r="G132" s="338"/>
      <c r="H132" s="338"/>
      <c r="I132" s="338"/>
      <c r="J132" s="338"/>
      <c r="K132" s="338"/>
      <c r="L132" s="339"/>
      <c r="M132" s="53"/>
      <c r="N132" s="64">
        <v>1</v>
      </c>
      <c r="O132" s="113"/>
      <c r="P132" s="113"/>
      <c r="Q132" s="113"/>
      <c r="R132" s="340" t="s">
        <v>540</v>
      </c>
      <c r="S132" s="341"/>
      <c r="T132" s="341"/>
      <c r="U132" s="341"/>
      <c r="V132" s="341"/>
      <c r="W132" s="341"/>
      <c r="X132" s="342"/>
      <c r="Y132" s="53"/>
      <c r="Z132" s="107">
        <f t="shared" si="31"/>
        <v>1</v>
      </c>
      <c r="AA132" s="108">
        <f t="shared" si="23"/>
        <v>9</v>
      </c>
      <c r="AB132" s="108">
        <f t="shared" si="24"/>
        <v>9</v>
      </c>
      <c r="AC132" s="108">
        <f t="shared" si="25"/>
        <v>9</v>
      </c>
      <c r="AD132" s="343" t="str">
        <f t="shared" si="26"/>
        <v>小学男子1年100m</v>
      </c>
      <c r="AE132" s="343"/>
      <c r="AF132" s="343"/>
      <c r="AG132" s="343"/>
      <c r="AH132" s="343"/>
      <c r="AI132" s="343"/>
      <c r="AJ132" s="343"/>
      <c r="AK132" s="109"/>
      <c r="AL132" s="107">
        <f t="shared" si="32"/>
        <v>11</v>
      </c>
      <c r="AM132" s="108">
        <f t="shared" si="27"/>
        <v>9</v>
      </c>
      <c r="AN132" s="108">
        <f t="shared" si="28"/>
        <v>9</v>
      </c>
      <c r="AO132" s="108">
        <f t="shared" si="29"/>
        <v>9</v>
      </c>
      <c r="AP132" s="343" t="str">
        <f t="shared" si="30"/>
        <v>小学女子2年800m</v>
      </c>
      <c r="AQ132" s="343"/>
      <c r="AR132" s="343"/>
      <c r="AS132" s="343"/>
      <c r="AT132" s="343"/>
      <c r="AU132" s="343"/>
      <c r="AV132" s="343"/>
      <c r="AW132" s="102"/>
      <c r="AX132" s="102"/>
      <c r="AY132" s="102"/>
      <c r="AZ132" s="102"/>
      <c r="BA132" s="102"/>
      <c r="BB132" s="102"/>
      <c r="BC132" s="102"/>
      <c r="BD132" s="102"/>
      <c r="BE132" s="102"/>
      <c r="BF132" s="102"/>
      <c r="BG132" s="102"/>
      <c r="BH132" s="102"/>
      <c r="BI132" s="102"/>
      <c r="BJ132" s="102"/>
    </row>
    <row r="133" spans="2:62">
      <c r="B133" s="60">
        <v>1</v>
      </c>
      <c r="C133" s="111"/>
      <c r="D133" s="111"/>
      <c r="E133" s="111"/>
      <c r="F133" s="337" t="s">
        <v>440</v>
      </c>
      <c r="G133" s="338"/>
      <c r="H133" s="338"/>
      <c r="I133" s="338"/>
      <c r="J133" s="338"/>
      <c r="K133" s="338"/>
      <c r="L133" s="339"/>
      <c r="M133" s="53"/>
      <c r="N133" s="64"/>
      <c r="O133" s="113"/>
      <c r="P133" s="113"/>
      <c r="Q133" s="113"/>
      <c r="R133" s="340" t="s">
        <v>541</v>
      </c>
      <c r="S133" s="341"/>
      <c r="T133" s="341"/>
      <c r="U133" s="341"/>
      <c r="V133" s="341"/>
      <c r="W133" s="341"/>
      <c r="X133" s="342"/>
      <c r="Y133" s="53"/>
      <c r="Z133" s="107">
        <f t="shared" si="31"/>
        <v>2</v>
      </c>
      <c r="AA133" s="108">
        <f t="shared" si="23"/>
        <v>9</v>
      </c>
      <c r="AB133" s="108">
        <f t="shared" si="24"/>
        <v>9</v>
      </c>
      <c r="AC133" s="108">
        <f t="shared" si="25"/>
        <v>9</v>
      </c>
      <c r="AD133" s="343" t="str">
        <f t="shared" si="26"/>
        <v>小学男子6年100m</v>
      </c>
      <c r="AE133" s="343"/>
      <c r="AF133" s="343"/>
      <c r="AG133" s="343"/>
      <c r="AH133" s="343"/>
      <c r="AI133" s="343"/>
      <c r="AJ133" s="343"/>
      <c r="AK133" s="109"/>
      <c r="AL133" s="107">
        <f t="shared" si="32"/>
        <v>11</v>
      </c>
      <c r="AM133" s="108">
        <f t="shared" si="27"/>
        <v>9</v>
      </c>
      <c r="AN133" s="108">
        <f t="shared" si="28"/>
        <v>9</v>
      </c>
      <c r="AO133" s="108">
        <f t="shared" si="29"/>
        <v>9</v>
      </c>
      <c r="AP133" s="343" t="str">
        <f t="shared" si="30"/>
        <v>小学女子800m</v>
      </c>
      <c r="AQ133" s="343"/>
      <c r="AR133" s="343"/>
      <c r="AS133" s="343"/>
      <c r="AT133" s="343"/>
      <c r="AU133" s="343"/>
      <c r="AV133" s="343"/>
      <c r="AW133" s="102"/>
      <c r="AX133" s="102"/>
      <c r="AY133" s="102"/>
      <c r="AZ133" s="102"/>
      <c r="BA133" s="102"/>
      <c r="BB133" s="102"/>
      <c r="BC133" s="102"/>
      <c r="BD133" s="102"/>
      <c r="BE133" s="102"/>
      <c r="BF133" s="102"/>
      <c r="BG133" s="102"/>
      <c r="BH133" s="102"/>
      <c r="BI133" s="102"/>
      <c r="BJ133" s="102"/>
    </row>
    <row r="134" spans="2:62">
      <c r="B134" s="60">
        <v>1</v>
      </c>
      <c r="C134" s="111"/>
      <c r="D134" s="111"/>
      <c r="E134" s="111"/>
      <c r="F134" s="337" t="s">
        <v>441</v>
      </c>
      <c r="G134" s="338"/>
      <c r="H134" s="338"/>
      <c r="I134" s="338"/>
      <c r="J134" s="338"/>
      <c r="K134" s="338"/>
      <c r="L134" s="339"/>
      <c r="M134" s="53"/>
      <c r="N134" s="64"/>
      <c r="O134" s="113"/>
      <c r="P134" s="113"/>
      <c r="Q134" s="113"/>
      <c r="R134" s="340" t="s">
        <v>542</v>
      </c>
      <c r="S134" s="341"/>
      <c r="T134" s="341"/>
      <c r="U134" s="341"/>
      <c r="V134" s="341"/>
      <c r="W134" s="341"/>
      <c r="X134" s="342"/>
      <c r="Y134" s="53"/>
      <c r="Z134" s="107">
        <f t="shared" si="31"/>
        <v>3</v>
      </c>
      <c r="AA134" s="108">
        <f t="shared" si="23"/>
        <v>9</v>
      </c>
      <c r="AB134" s="108">
        <f t="shared" si="24"/>
        <v>9</v>
      </c>
      <c r="AC134" s="108">
        <f t="shared" si="25"/>
        <v>9</v>
      </c>
      <c r="AD134" s="343" t="str">
        <f t="shared" si="26"/>
        <v>小学男子5年100m</v>
      </c>
      <c r="AE134" s="343"/>
      <c r="AF134" s="343"/>
      <c r="AG134" s="343"/>
      <c r="AH134" s="343"/>
      <c r="AI134" s="343"/>
      <c r="AJ134" s="343"/>
      <c r="AK134" s="109"/>
      <c r="AL134" s="107">
        <f t="shared" si="32"/>
        <v>11</v>
      </c>
      <c r="AM134" s="108">
        <f t="shared" si="27"/>
        <v>9</v>
      </c>
      <c r="AN134" s="108">
        <f t="shared" si="28"/>
        <v>9</v>
      </c>
      <c r="AO134" s="108">
        <f t="shared" si="29"/>
        <v>9</v>
      </c>
      <c r="AP134" s="343" t="str">
        <f t="shared" si="30"/>
        <v>小学女子6年80mH</v>
      </c>
      <c r="AQ134" s="343"/>
      <c r="AR134" s="343"/>
      <c r="AS134" s="343"/>
      <c r="AT134" s="343"/>
      <c r="AU134" s="343"/>
      <c r="AV134" s="343"/>
      <c r="AW134" s="102"/>
      <c r="AX134" s="102"/>
      <c r="AY134" s="102"/>
      <c r="AZ134" s="102"/>
      <c r="BA134" s="102"/>
      <c r="BB134" s="102"/>
      <c r="BC134" s="102"/>
      <c r="BD134" s="102"/>
      <c r="BE134" s="102"/>
      <c r="BF134" s="102"/>
      <c r="BG134" s="102"/>
      <c r="BH134" s="102"/>
      <c r="BI134" s="102"/>
      <c r="BJ134" s="102"/>
    </row>
    <row r="135" spans="2:62">
      <c r="B135" s="60">
        <v>1</v>
      </c>
      <c r="C135" s="111"/>
      <c r="D135" s="111"/>
      <c r="E135" s="111"/>
      <c r="F135" s="337" t="s">
        <v>442</v>
      </c>
      <c r="G135" s="338"/>
      <c r="H135" s="338"/>
      <c r="I135" s="338"/>
      <c r="J135" s="338"/>
      <c r="K135" s="338"/>
      <c r="L135" s="339"/>
      <c r="M135" s="53"/>
      <c r="N135" s="64"/>
      <c r="O135" s="113"/>
      <c r="P135" s="113"/>
      <c r="Q135" s="113"/>
      <c r="R135" s="340" t="s">
        <v>543</v>
      </c>
      <c r="S135" s="341"/>
      <c r="T135" s="341"/>
      <c r="U135" s="341"/>
      <c r="V135" s="341"/>
      <c r="W135" s="341"/>
      <c r="X135" s="342"/>
      <c r="Y135" s="53"/>
      <c r="Z135" s="107">
        <f t="shared" si="31"/>
        <v>4</v>
      </c>
      <c r="AA135" s="108">
        <f t="shared" si="23"/>
        <v>9</v>
      </c>
      <c r="AB135" s="108">
        <f t="shared" si="24"/>
        <v>9</v>
      </c>
      <c r="AC135" s="108">
        <f t="shared" si="25"/>
        <v>9</v>
      </c>
      <c r="AD135" s="343" t="str">
        <f t="shared" si="26"/>
        <v>小学男子4年100m</v>
      </c>
      <c r="AE135" s="343"/>
      <c r="AF135" s="343"/>
      <c r="AG135" s="343"/>
      <c r="AH135" s="343"/>
      <c r="AI135" s="343"/>
      <c r="AJ135" s="343"/>
      <c r="AK135" s="109"/>
      <c r="AL135" s="107">
        <f t="shared" si="32"/>
        <v>11</v>
      </c>
      <c r="AM135" s="108">
        <f t="shared" si="27"/>
        <v>9</v>
      </c>
      <c r="AN135" s="108">
        <f t="shared" si="28"/>
        <v>9</v>
      </c>
      <c r="AO135" s="108">
        <f t="shared" si="29"/>
        <v>9</v>
      </c>
      <c r="AP135" s="343" t="str">
        <f t="shared" si="30"/>
        <v>小学女子5年80mH</v>
      </c>
      <c r="AQ135" s="343"/>
      <c r="AR135" s="343"/>
      <c r="AS135" s="343"/>
      <c r="AT135" s="343"/>
      <c r="AU135" s="343"/>
      <c r="AV135" s="343"/>
      <c r="AW135" s="102"/>
      <c r="AX135" s="102"/>
      <c r="AY135" s="102"/>
      <c r="AZ135" s="102"/>
      <c r="BA135" s="102"/>
      <c r="BB135" s="102"/>
      <c r="BC135" s="102"/>
      <c r="BD135" s="102"/>
      <c r="BE135" s="102"/>
      <c r="BF135" s="102"/>
      <c r="BG135" s="102"/>
      <c r="BH135" s="102"/>
      <c r="BI135" s="102"/>
      <c r="BJ135" s="102"/>
    </row>
    <row r="136" spans="2:62">
      <c r="B136" s="60">
        <v>1</v>
      </c>
      <c r="C136" s="111"/>
      <c r="D136" s="111"/>
      <c r="E136" s="111"/>
      <c r="F136" s="337" t="s">
        <v>443</v>
      </c>
      <c r="G136" s="338"/>
      <c r="H136" s="338"/>
      <c r="I136" s="338"/>
      <c r="J136" s="338"/>
      <c r="K136" s="338"/>
      <c r="L136" s="339"/>
      <c r="M136" s="53"/>
      <c r="N136" s="64"/>
      <c r="O136" s="113"/>
      <c r="P136" s="113"/>
      <c r="Q136" s="113"/>
      <c r="R136" s="340" t="s">
        <v>544</v>
      </c>
      <c r="S136" s="341"/>
      <c r="T136" s="341"/>
      <c r="U136" s="341"/>
      <c r="V136" s="341"/>
      <c r="W136" s="341"/>
      <c r="X136" s="342"/>
      <c r="Y136" s="53"/>
      <c r="Z136" s="107">
        <f t="shared" si="31"/>
        <v>5</v>
      </c>
      <c r="AA136" s="108">
        <f t="shared" ref="AA136:AA199" si="33">IF(C136="",AA135,AA135+1)</f>
        <v>9</v>
      </c>
      <c r="AB136" s="108">
        <f t="shared" ref="AB136:AB199" si="34">IF(D136="",AB135,AB135+1)</f>
        <v>9</v>
      </c>
      <c r="AC136" s="108">
        <f t="shared" ref="AC136:AC199" si="35">IF(E136="",AC135,AC135+1)</f>
        <v>9</v>
      </c>
      <c r="AD136" s="343" t="str">
        <f t="shared" si="26"/>
        <v>小学男子3年100m</v>
      </c>
      <c r="AE136" s="343"/>
      <c r="AF136" s="343"/>
      <c r="AG136" s="343"/>
      <c r="AH136" s="343"/>
      <c r="AI136" s="343"/>
      <c r="AJ136" s="343"/>
      <c r="AK136" s="109"/>
      <c r="AL136" s="107">
        <f t="shared" si="32"/>
        <v>11</v>
      </c>
      <c r="AM136" s="108">
        <f t="shared" si="27"/>
        <v>9</v>
      </c>
      <c r="AN136" s="108">
        <f t="shared" si="28"/>
        <v>9</v>
      </c>
      <c r="AO136" s="108">
        <f t="shared" si="29"/>
        <v>9</v>
      </c>
      <c r="AP136" s="343" t="str">
        <f t="shared" si="30"/>
        <v>小学女子4年80mH</v>
      </c>
      <c r="AQ136" s="343"/>
      <c r="AR136" s="343"/>
      <c r="AS136" s="343"/>
      <c r="AT136" s="343"/>
      <c r="AU136" s="343"/>
      <c r="AV136" s="343"/>
      <c r="AW136" s="102"/>
      <c r="AX136" s="102"/>
      <c r="AY136" s="102"/>
      <c r="AZ136" s="102"/>
      <c r="BA136" s="102"/>
      <c r="BB136" s="102"/>
      <c r="BC136" s="102"/>
      <c r="BD136" s="102"/>
      <c r="BE136" s="102"/>
      <c r="BF136" s="102"/>
      <c r="BG136" s="102"/>
      <c r="BH136" s="102"/>
      <c r="BI136" s="102"/>
      <c r="BJ136" s="102"/>
    </row>
    <row r="137" spans="2:62">
      <c r="B137" s="60">
        <v>1</v>
      </c>
      <c r="C137" s="111"/>
      <c r="D137" s="111"/>
      <c r="E137" s="111"/>
      <c r="F137" s="337" t="s">
        <v>444</v>
      </c>
      <c r="G137" s="338"/>
      <c r="H137" s="338"/>
      <c r="I137" s="338"/>
      <c r="J137" s="338"/>
      <c r="K137" s="338"/>
      <c r="L137" s="339"/>
      <c r="M137" s="53"/>
      <c r="N137" s="64"/>
      <c r="O137" s="113"/>
      <c r="P137" s="113"/>
      <c r="Q137" s="113"/>
      <c r="R137" s="340" t="s">
        <v>545</v>
      </c>
      <c r="S137" s="341"/>
      <c r="T137" s="341"/>
      <c r="U137" s="341"/>
      <c r="V137" s="341"/>
      <c r="W137" s="341"/>
      <c r="X137" s="342"/>
      <c r="Y137" s="53"/>
      <c r="Z137" s="107">
        <f t="shared" si="31"/>
        <v>6</v>
      </c>
      <c r="AA137" s="108">
        <f t="shared" si="33"/>
        <v>9</v>
      </c>
      <c r="AB137" s="108">
        <f t="shared" si="34"/>
        <v>9</v>
      </c>
      <c r="AC137" s="108">
        <f t="shared" si="35"/>
        <v>9</v>
      </c>
      <c r="AD137" s="343" t="str">
        <f t="shared" si="26"/>
        <v>小学男子2年100m</v>
      </c>
      <c r="AE137" s="343"/>
      <c r="AF137" s="343"/>
      <c r="AG137" s="343"/>
      <c r="AH137" s="343"/>
      <c r="AI137" s="343"/>
      <c r="AJ137" s="343"/>
      <c r="AK137" s="109"/>
      <c r="AL137" s="107">
        <f t="shared" si="32"/>
        <v>11</v>
      </c>
      <c r="AM137" s="108">
        <f t="shared" si="27"/>
        <v>9</v>
      </c>
      <c r="AN137" s="108">
        <f t="shared" si="28"/>
        <v>9</v>
      </c>
      <c r="AO137" s="108">
        <f t="shared" si="29"/>
        <v>9</v>
      </c>
      <c r="AP137" s="343" t="str">
        <f t="shared" si="30"/>
        <v>小学女子80mH</v>
      </c>
      <c r="AQ137" s="343"/>
      <c r="AR137" s="343"/>
      <c r="AS137" s="343"/>
      <c r="AT137" s="343"/>
      <c r="AU137" s="343"/>
      <c r="AV137" s="343"/>
      <c r="AW137" s="102"/>
      <c r="AX137" s="102"/>
      <c r="AY137" s="102"/>
      <c r="AZ137" s="102"/>
      <c r="BA137" s="102"/>
      <c r="BB137" s="102"/>
      <c r="BC137" s="102"/>
      <c r="BD137" s="102"/>
      <c r="BE137" s="102"/>
      <c r="BF137" s="102"/>
      <c r="BG137" s="102"/>
      <c r="BH137" s="102"/>
      <c r="BI137" s="102"/>
      <c r="BJ137" s="102"/>
    </row>
    <row r="138" spans="2:62">
      <c r="B138" s="60">
        <v>1</v>
      </c>
      <c r="C138" s="111"/>
      <c r="D138" s="111"/>
      <c r="E138" s="111"/>
      <c r="F138" s="337" t="s">
        <v>445</v>
      </c>
      <c r="G138" s="338"/>
      <c r="H138" s="338"/>
      <c r="I138" s="338"/>
      <c r="J138" s="338"/>
      <c r="K138" s="338"/>
      <c r="L138" s="339"/>
      <c r="M138" s="53"/>
      <c r="N138" s="64"/>
      <c r="O138" s="113"/>
      <c r="P138" s="113"/>
      <c r="Q138" s="113"/>
      <c r="R138" s="340" t="s">
        <v>592</v>
      </c>
      <c r="S138" s="341"/>
      <c r="T138" s="341"/>
      <c r="U138" s="341"/>
      <c r="V138" s="341"/>
      <c r="W138" s="341"/>
      <c r="X138" s="342"/>
      <c r="Y138" s="53"/>
      <c r="Z138" s="107">
        <f t="shared" si="31"/>
        <v>7</v>
      </c>
      <c r="AA138" s="108">
        <f t="shared" si="33"/>
        <v>9</v>
      </c>
      <c r="AB138" s="108">
        <f t="shared" si="34"/>
        <v>9</v>
      </c>
      <c r="AC138" s="108">
        <f t="shared" si="35"/>
        <v>9</v>
      </c>
      <c r="AD138" s="343" t="str">
        <f t="shared" si="26"/>
        <v>小学男子4年800m</v>
      </c>
      <c r="AE138" s="343"/>
      <c r="AF138" s="343"/>
      <c r="AG138" s="343"/>
      <c r="AH138" s="343"/>
      <c r="AI138" s="343"/>
      <c r="AJ138" s="343"/>
      <c r="AK138" s="109"/>
      <c r="AL138" s="107">
        <f t="shared" si="32"/>
        <v>11</v>
      </c>
      <c r="AM138" s="108">
        <f t="shared" si="27"/>
        <v>9</v>
      </c>
      <c r="AN138" s="108">
        <f t="shared" si="28"/>
        <v>9</v>
      </c>
      <c r="AO138" s="108">
        <f t="shared" si="29"/>
        <v>9</v>
      </c>
      <c r="AP138" s="343" t="str">
        <f t="shared" si="30"/>
        <v>小学女子6年4X100mR</v>
      </c>
      <c r="AQ138" s="343"/>
      <c r="AR138" s="343"/>
      <c r="AS138" s="343"/>
      <c r="AT138" s="343"/>
      <c r="AU138" s="343"/>
      <c r="AV138" s="343"/>
      <c r="AW138" s="102"/>
      <c r="AX138" s="102"/>
      <c r="AY138" s="102"/>
      <c r="AZ138" s="102"/>
      <c r="BA138" s="102"/>
      <c r="BB138" s="102"/>
      <c r="BC138" s="102"/>
      <c r="BD138" s="102"/>
      <c r="BE138" s="102"/>
      <c r="BF138" s="102"/>
      <c r="BG138" s="102"/>
      <c r="BH138" s="102"/>
      <c r="BI138" s="102"/>
      <c r="BJ138" s="102"/>
    </row>
    <row r="139" spans="2:62">
      <c r="B139" s="60">
        <v>1</v>
      </c>
      <c r="C139" s="111"/>
      <c r="D139" s="111"/>
      <c r="E139" s="111"/>
      <c r="F139" s="337" t="s">
        <v>446</v>
      </c>
      <c r="G139" s="338"/>
      <c r="H139" s="338"/>
      <c r="I139" s="338"/>
      <c r="J139" s="338"/>
      <c r="K139" s="338"/>
      <c r="L139" s="339"/>
      <c r="M139" s="53"/>
      <c r="N139" s="64"/>
      <c r="O139" s="113"/>
      <c r="P139" s="113"/>
      <c r="Q139" s="113"/>
      <c r="R139" s="340" t="s">
        <v>593</v>
      </c>
      <c r="S139" s="341"/>
      <c r="T139" s="341"/>
      <c r="U139" s="341"/>
      <c r="V139" s="341"/>
      <c r="W139" s="341"/>
      <c r="X139" s="342"/>
      <c r="Y139" s="53"/>
      <c r="Z139" s="107">
        <f t="shared" si="31"/>
        <v>8</v>
      </c>
      <c r="AA139" s="108">
        <f t="shared" si="33"/>
        <v>9</v>
      </c>
      <c r="AB139" s="108">
        <f t="shared" si="34"/>
        <v>9</v>
      </c>
      <c r="AC139" s="108">
        <f t="shared" si="35"/>
        <v>9</v>
      </c>
      <c r="AD139" s="343" t="str">
        <f t="shared" si="26"/>
        <v>小学男子3年800m</v>
      </c>
      <c r="AE139" s="343"/>
      <c r="AF139" s="343"/>
      <c r="AG139" s="343"/>
      <c r="AH139" s="343"/>
      <c r="AI139" s="343"/>
      <c r="AJ139" s="343"/>
      <c r="AK139" s="109"/>
      <c r="AL139" s="107">
        <f t="shared" si="32"/>
        <v>11</v>
      </c>
      <c r="AM139" s="108">
        <f t="shared" si="27"/>
        <v>9</v>
      </c>
      <c r="AN139" s="108">
        <f t="shared" si="28"/>
        <v>9</v>
      </c>
      <c r="AO139" s="108">
        <f t="shared" si="29"/>
        <v>9</v>
      </c>
      <c r="AP139" s="343" t="str">
        <f t="shared" si="30"/>
        <v>小学女子5年4X100mR</v>
      </c>
      <c r="AQ139" s="343"/>
      <c r="AR139" s="343"/>
      <c r="AS139" s="343"/>
      <c r="AT139" s="343"/>
      <c r="AU139" s="343"/>
      <c r="AV139" s="343"/>
      <c r="AW139" s="102"/>
      <c r="AX139" s="102"/>
      <c r="AY139" s="102"/>
      <c r="AZ139" s="102"/>
      <c r="BA139" s="102"/>
      <c r="BB139" s="102"/>
      <c r="BC139" s="102"/>
      <c r="BD139" s="102"/>
      <c r="BE139" s="102"/>
      <c r="BF139" s="102"/>
      <c r="BG139" s="102"/>
      <c r="BH139" s="102"/>
      <c r="BI139" s="102"/>
      <c r="BJ139" s="102"/>
    </row>
    <row r="140" spans="2:62">
      <c r="B140" s="60">
        <v>1</v>
      </c>
      <c r="C140" s="111"/>
      <c r="D140" s="111"/>
      <c r="E140" s="111"/>
      <c r="F140" s="337" t="s">
        <v>447</v>
      </c>
      <c r="G140" s="338"/>
      <c r="H140" s="338"/>
      <c r="I140" s="338"/>
      <c r="J140" s="338"/>
      <c r="K140" s="338"/>
      <c r="L140" s="339"/>
      <c r="M140" s="53"/>
      <c r="N140" s="64"/>
      <c r="O140" s="113"/>
      <c r="P140" s="113"/>
      <c r="Q140" s="113"/>
      <c r="R140" s="340" t="s">
        <v>594</v>
      </c>
      <c r="S140" s="341"/>
      <c r="T140" s="341"/>
      <c r="U140" s="341"/>
      <c r="V140" s="341"/>
      <c r="W140" s="341"/>
      <c r="X140" s="342"/>
      <c r="Y140" s="53"/>
      <c r="Z140" s="107">
        <f t="shared" si="31"/>
        <v>9</v>
      </c>
      <c r="AA140" s="108">
        <f t="shared" si="33"/>
        <v>9</v>
      </c>
      <c r="AB140" s="108">
        <f t="shared" si="34"/>
        <v>9</v>
      </c>
      <c r="AC140" s="108">
        <f t="shared" si="35"/>
        <v>9</v>
      </c>
      <c r="AD140" s="343" t="str">
        <f t="shared" si="26"/>
        <v>小学男子2年800m</v>
      </c>
      <c r="AE140" s="343"/>
      <c r="AF140" s="343"/>
      <c r="AG140" s="343"/>
      <c r="AH140" s="343"/>
      <c r="AI140" s="343"/>
      <c r="AJ140" s="343"/>
      <c r="AK140" s="109"/>
      <c r="AL140" s="107">
        <f t="shared" si="32"/>
        <v>11</v>
      </c>
      <c r="AM140" s="108">
        <f t="shared" si="27"/>
        <v>9</v>
      </c>
      <c r="AN140" s="108">
        <f t="shared" si="28"/>
        <v>9</v>
      </c>
      <c r="AO140" s="108">
        <f t="shared" si="29"/>
        <v>9</v>
      </c>
      <c r="AP140" s="343" t="str">
        <f t="shared" si="30"/>
        <v>小学女子4年4X100mR</v>
      </c>
      <c r="AQ140" s="343"/>
      <c r="AR140" s="343"/>
      <c r="AS140" s="343"/>
      <c r="AT140" s="343"/>
      <c r="AU140" s="343"/>
      <c r="AV140" s="343"/>
      <c r="AW140" s="102"/>
      <c r="AX140" s="102"/>
      <c r="AY140" s="102"/>
      <c r="AZ140" s="102"/>
      <c r="BA140" s="102"/>
      <c r="BB140" s="102"/>
      <c r="BC140" s="102"/>
      <c r="BD140" s="102"/>
      <c r="BE140" s="102"/>
      <c r="BF140" s="102"/>
      <c r="BG140" s="102"/>
      <c r="BH140" s="102"/>
      <c r="BI140" s="102"/>
      <c r="BJ140" s="102"/>
    </row>
    <row r="141" spans="2:62">
      <c r="B141" s="60"/>
      <c r="C141" s="111"/>
      <c r="D141" s="111"/>
      <c r="E141" s="111"/>
      <c r="F141" s="337" t="s">
        <v>448</v>
      </c>
      <c r="G141" s="338"/>
      <c r="H141" s="338"/>
      <c r="I141" s="338"/>
      <c r="J141" s="338"/>
      <c r="K141" s="338"/>
      <c r="L141" s="339"/>
      <c r="M141" s="53"/>
      <c r="N141" s="64"/>
      <c r="O141" s="113"/>
      <c r="P141" s="113"/>
      <c r="Q141" s="113"/>
      <c r="R141" s="340" t="s">
        <v>546</v>
      </c>
      <c r="S141" s="341"/>
      <c r="T141" s="341"/>
      <c r="U141" s="341"/>
      <c r="V141" s="341"/>
      <c r="W141" s="341"/>
      <c r="X141" s="342"/>
      <c r="Y141" s="53"/>
      <c r="Z141" s="107">
        <f t="shared" si="31"/>
        <v>9</v>
      </c>
      <c r="AA141" s="108">
        <f t="shared" si="33"/>
        <v>9</v>
      </c>
      <c r="AB141" s="108">
        <f t="shared" si="34"/>
        <v>9</v>
      </c>
      <c r="AC141" s="108">
        <f t="shared" si="35"/>
        <v>9</v>
      </c>
      <c r="AD141" s="343" t="str">
        <f t="shared" si="26"/>
        <v>小学男子800m</v>
      </c>
      <c r="AE141" s="343"/>
      <c r="AF141" s="343"/>
      <c r="AG141" s="343"/>
      <c r="AH141" s="343"/>
      <c r="AI141" s="343"/>
      <c r="AJ141" s="343"/>
      <c r="AK141" s="109"/>
      <c r="AL141" s="107">
        <f t="shared" si="32"/>
        <v>11</v>
      </c>
      <c r="AM141" s="108">
        <f t="shared" si="27"/>
        <v>9</v>
      </c>
      <c r="AN141" s="108">
        <f t="shared" si="28"/>
        <v>9</v>
      </c>
      <c r="AO141" s="108">
        <f t="shared" si="29"/>
        <v>9</v>
      </c>
      <c r="AP141" s="343" t="str">
        <f t="shared" si="30"/>
        <v>小学女子3年4X100mR</v>
      </c>
      <c r="AQ141" s="343"/>
      <c r="AR141" s="343"/>
      <c r="AS141" s="343"/>
      <c r="AT141" s="343"/>
      <c r="AU141" s="343"/>
      <c r="AV141" s="343"/>
      <c r="AW141" s="102"/>
      <c r="AX141" s="102"/>
      <c r="AY141" s="102"/>
      <c r="AZ141" s="102"/>
      <c r="BA141" s="102"/>
      <c r="BB141" s="102"/>
      <c r="BC141" s="102"/>
      <c r="BD141" s="102"/>
      <c r="BE141" s="102"/>
      <c r="BF141" s="102"/>
      <c r="BG141" s="102"/>
      <c r="BH141" s="102"/>
      <c r="BI141" s="102"/>
      <c r="BJ141" s="102"/>
    </row>
    <row r="142" spans="2:62">
      <c r="B142" s="60">
        <v>1</v>
      </c>
      <c r="C142" s="111"/>
      <c r="D142" s="111"/>
      <c r="E142" s="111"/>
      <c r="F142" s="337" t="s">
        <v>449</v>
      </c>
      <c r="G142" s="338"/>
      <c r="H142" s="338"/>
      <c r="I142" s="338"/>
      <c r="J142" s="338"/>
      <c r="K142" s="338"/>
      <c r="L142" s="339"/>
      <c r="M142" s="53"/>
      <c r="N142" s="64"/>
      <c r="O142" s="113"/>
      <c r="P142" s="113"/>
      <c r="Q142" s="113"/>
      <c r="R142" s="340" t="s">
        <v>547</v>
      </c>
      <c r="S142" s="341"/>
      <c r="T142" s="341"/>
      <c r="U142" s="341"/>
      <c r="V142" s="341"/>
      <c r="W142" s="341"/>
      <c r="X142" s="342"/>
      <c r="Y142" s="53"/>
      <c r="Z142" s="107">
        <f t="shared" si="31"/>
        <v>10</v>
      </c>
      <c r="AA142" s="108">
        <f t="shared" si="33"/>
        <v>9</v>
      </c>
      <c r="AB142" s="108">
        <f t="shared" si="34"/>
        <v>9</v>
      </c>
      <c r="AC142" s="108">
        <f t="shared" si="35"/>
        <v>9</v>
      </c>
      <c r="AD142" s="343" t="str">
        <f t="shared" si="26"/>
        <v>小学男子6年1500m</v>
      </c>
      <c r="AE142" s="343"/>
      <c r="AF142" s="343"/>
      <c r="AG142" s="343"/>
      <c r="AH142" s="343"/>
      <c r="AI142" s="343"/>
      <c r="AJ142" s="343"/>
      <c r="AK142" s="109"/>
      <c r="AL142" s="107">
        <f t="shared" si="32"/>
        <v>11</v>
      </c>
      <c r="AM142" s="108">
        <f t="shared" si="27"/>
        <v>9</v>
      </c>
      <c r="AN142" s="108">
        <f t="shared" si="28"/>
        <v>9</v>
      </c>
      <c r="AO142" s="108">
        <f t="shared" si="29"/>
        <v>9</v>
      </c>
      <c r="AP142" s="343" t="str">
        <f t="shared" si="30"/>
        <v>小学女子4X100mR</v>
      </c>
      <c r="AQ142" s="343"/>
      <c r="AR142" s="343"/>
      <c r="AS142" s="343"/>
      <c r="AT142" s="343"/>
      <c r="AU142" s="343"/>
      <c r="AV142" s="343"/>
      <c r="AW142" s="102"/>
      <c r="AX142" s="102"/>
      <c r="AY142" s="102"/>
      <c r="AZ142" s="102"/>
      <c r="BA142" s="102"/>
      <c r="BB142" s="102"/>
      <c r="BC142" s="102"/>
      <c r="BD142" s="102"/>
      <c r="BE142" s="102"/>
      <c r="BF142" s="102"/>
      <c r="BG142" s="102"/>
      <c r="BH142" s="102"/>
      <c r="BI142" s="102"/>
      <c r="BJ142" s="102"/>
    </row>
    <row r="143" spans="2:62">
      <c r="B143" s="60">
        <v>1</v>
      </c>
      <c r="C143" s="111"/>
      <c r="D143" s="111"/>
      <c r="E143" s="111"/>
      <c r="F143" s="337" t="s">
        <v>450</v>
      </c>
      <c r="G143" s="338"/>
      <c r="H143" s="338"/>
      <c r="I143" s="338"/>
      <c r="J143" s="338"/>
      <c r="K143" s="338"/>
      <c r="L143" s="339"/>
      <c r="M143" s="53"/>
      <c r="N143" s="64">
        <v>1</v>
      </c>
      <c r="O143" s="113"/>
      <c r="P143" s="113"/>
      <c r="Q143" s="113"/>
      <c r="R143" s="340" t="s">
        <v>548</v>
      </c>
      <c r="S143" s="341"/>
      <c r="T143" s="341"/>
      <c r="U143" s="341"/>
      <c r="V143" s="341"/>
      <c r="W143" s="341"/>
      <c r="X143" s="342"/>
      <c r="Y143" s="53"/>
      <c r="Z143" s="107">
        <f t="shared" si="31"/>
        <v>11</v>
      </c>
      <c r="AA143" s="108">
        <f t="shared" si="33"/>
        <v>9</v>
      </c>
      <c r="AB143" s="108">
        <f t="shared" si="34"/>
        <v>9</v>
      </c>
      <c r="AC143" s="108">
        <f t="shared" si="35"/>
        <v>9</v>
      </c>
      <c r="AD143" s="343" t="str">
        <f t="shared" si="26"/>
        <v>小学男子5年1500m</v>
      </c>
      <c r="AE143" s="343"/>
      <c r="AF143" s="343"/>
      <c r="AG143" s="343"/>
      <c r="AH143" s="343"/>
      <c r="AI143" s="343"/>
      <c r="AJ143" s="343"/>
      <c r="AK143" s="109"/>
      <c r="AL143" s="107">
        <f t="shared" si="32"/>
        <v>12</v>
      </c>
      <c r="AM143" s="108">
        <f t="shared" si="27"/>
        <v>9</v>
      </c>
      <c r="AN143" s="108">
        <f t="shared" si="28"/>
        <v>9</v>
      </c>
      <c r="AO143" s="108">
        <f t="shared" si="29"/>
        <v>9</v>
      </c>
      <c r="AP143" s="343" t="str">
        <f t="shared" si="30"/>
        <v>小学女子6年走高跳</v>
      </c>
      <c r="AQ143" s="343"/>
      <c r="AR143" s="343"/>
      <c r="AS143" s="343"/>
      <c r="AT143" s="343"/>
      <c r="AU143" s="343"/>
      <c r="AV143" s="343"/>
      <c r="AW143" s="102"/>
      <c r="AX143" s="102"/>
      <c r="AY143" s="102"/>
      <c r="AZ143" s="102"/>
      <c r="BA143" s="102"/>
      <c r="BB143" s="102"/>
      <c r="BC143" s="102"/>
      <c r="BD143" s="102"/>
      <c r="BE143" s="102"/>
      <c r="BF143" s="102"/>
      <c r="BG143" s="102"/>
      <c r="BH143" s="102"/>
      <c r="BI143" s="102"/>
      <c r="BJ143" s="102"/>
    </row>
    <row r="144" spans="2:62">
      <c r="B144" s="60"/>
      <c r="C144" s="111"/>
      <c r="D144" s="111"/>
      <c r="E144" s="111"/>
      <c r="F144" s="337" t="s">
        <v>451</v>
      </c>
      <c r="G144" s="338"/>
      <c r="H144" s="338"/>
      <c r="I144" s="338"/>
      <c r="J144" s="338"/>
      <c r="K144" s="338"/>
      <c r="L144" s="339"/>
      <c r="M144" s="53"/>
      <c r="N144" s="64">
        <v>1</v>
      </c>
      <c r="O144" s="113"/>
      <c r="P144" s="113"/>
      <c r="Q144" s="113"/>
      <c r="R144" s="340" t="s">
        <v>549</v>
      </c>
      <c r="S144" s="341"/>
      <c r="T144" s="341"/>
      <c r="U144" s="341"/>
      <c r="V144" s="341"/>
      <c r="W144" s="341"/>
      <c r="X144" s="342"/>
      <c r="Y144" s="53"/>
      <c r="Z144" s="107">
        <f t="shared" si="31"/>
        <v>11</v>
      </c>
      <c r="AA144" s="108">
        <f t="shared" si="33"/>
        <v>9</v>
      </c>
      <c r="AB144" s="108">
        <f t="shared" si="34"/>
        <v>9</v>
      </c>
      <c r="AC144" s="108">
        <f t="shared" si="35"/>
        <v>9</v>
      </c>
      <c r="AD144" s="343" t="str">
        <f t="shared" si="26"/>
        <v>小学男子1500m</v>
      </c>
      <c r="AE144" s="343"/>
      <c r="AF144" s="343"/>
      <c r="AG144" s="343"/>
      <c r="AH144" s="343"/>
      <c r="AI144" s="343"/>
      <c r="AJ144" s="343"/>
      <c r="AK144" s="109"/>
      <c r="AL144" s="107">
        <f t="shared" si="32"/>
        <v>13</v>
      </c>
      <c r="AM144" s="108">
        <f t="shared" si="27"/>
        <v>9</v>
      </c>
      <c r="AN144" s="108">
        <f t="shared" si="28"/>
        <v>9</v>
      </c>
      <c r="AO144" s="108">
        <f t="shared" si="29"/>
        <v>9</v>
      </c>
      <c r="AP144" s="343" t="str">
        <f t="shared" si="30"/>
        <v>小学女子5年走高跳</v>
      </c>
      <c r="AQ144" s="343"/>
      <c r="AR144" s="343"/>
      <c r="AS144" s="343"/>
      <c r="AT144" s="343"/>
      <c r="AU144" s="343"/>
      <c r="AV144" s="343"/>
      <c r="AW144" s="102"/>
      <c r="AX144" s="102"/>
      <c r="AY144" s="102"/>
      <c r="AZ144" s="102"/>
      <c r="BA144" s="102"/>
      <c r="BB144" s="102"/>
      <c r="BC144" s="102"/>
      <c r="BD144" s="102"/>
      <c r="BE144" s="102"/>
      <c r="BF144" s="102"/>
      <c r="BG144" s="102"/>
      <c r="BH144" s="102"/>
      <c r="BI144" s="102"/>
      <c r="BJ144" s="102"/>
    </row>
    <row r="145" spans="2:62">
      <c r="B145" s="60">
        <v>1</v>
      </c>
      <c r="C145" s="111"/>
      <c r="D145" s="111"/>
      <c r="E145" s="111"/>
      <c r="F145" s="337" t="s">
        <v>452</v>
      </c>
      <c r="G145" s="338"/>
      <c r="H145" s="338"/>
      <c r="I145" s="338"/>
      <c r="J145" s="338"/>
      <c r="K145" s="338"/>
      <c r="L145" s="339"/>
      <c r="M145" s="53"/>
      <c r="N145" s="64">
        <v>1</v>
      </c>
      <c r="O145" s="113"/>
      <c r="P145" s="113"/>
      <c r="Q145" s="113"/>
      <c r="R145" s="340" t="s">
        <v>823</v>
      </c>
      <c r="S145" s="341"/>
      <c r="T145" s="341"/>
      <c r="U145" s="341"/>
      <c r="V145" s="341"/>
      <c r="W145" s="341"/>
      <c r="X145" s="342"/>
      <c r="Y145" s="53"/>
      <c r="Z145" s="107">
        <f t="shared" si="31"/>
        <v>12</v>
      </c>
      <c r="AA145" s="108">
        <f t="shared" si="33"/>
        <v>9</v>
      </c>
      <c r="AB145" s="108">
        <f t="shared" si="34"/>
        <v>9</v>
      </c>
      <c r="AC145" s="108">
        <f t="shared" si="35"/>
        <v>9</v>
      </c>
      <c r="AD145" s="343" t="str">
        <f t="shared" si="26"/>
        <v>小学男子4年1500m</v>
      </c>
      <c r="AE145" s="343"/>
      <c r="AF145" s="343"/>
      <c r="AG145" s="343"/>
      <c r="AH145" s="343"/>
      <c r="AI145" s="343"/>
      <c r="AJ145" s="343"/>
      <c r="AK145" s="109"/>
      <c r="AL145" s="107">
        <f t="shared" si="32"/>
        <v>14</v>
      </c>
      <c r="AM145" s="108">
        <f t="shared" si="27"/>
        <v>9</v>
      </c>
      <c r="AN145" s="108">
        <f t="shared" si="28"/>
        <v>9</v>
      </c>
      <c r="AO145" s="108">
        <f t="shared" si="29"/>
        <v>9</v>
      </c>
      <c r="AP145" s="343" t="str">
        <f t="shared" si="30"/>
        <v>小学女子4年走高跳</v>
      </c>
      <c r="AQ145" s="343"/>
      <c r="AR145" s="343"/>
      <c r="AS145" s="343"/>
      <c r="AT145" s="343"/>
      <c r="AU145" s="343"/>
      <c r="AV145" s="343"/>
      <c r="AW145" s="102"/>
      <c r="AX145" s="102"/>
      <c r="AY145" s="102"/>
      <c r="AZ145" s="102"/>
      <c r="BA145" s="102"/>
      <c r="BB145" s="102"/>
      <c r="BC145" s="102"/>
      <c r="BD145" s="102"/>
      <c r="BE145" s="102"/>
      <c r="BF145" s="102"/>
      <c r="BG145" s="102"/>
      <c r="BH145" s="102"/>
      <c r="BI145" s="102"/>
      <c r="BJ145" s="102"/>
    </row>
    <row r="146" spans="2:62">
      <c r="B146" s="60"/>
      <c r="C146" s="111"/>
      <c r="D146" s="111"/>
      <c r="E146" s="111"/>
      <c r="F146" s="337" t="s">
        <v>453</v>
      </c>
      <c r="G146" s="338"/>
      <c r="H146" s="338"/>
      <c r="I146" s="338"/>
      <c r="J146" s="338"/>
      <c r="K146" s="338"/>
      <c r="L146" s="339"/>
      <c r="M146" s="53"/>
      <c r="N146" s="64">
        <v>1</v>
      </c>
      <c r="O146" s="113"/>
      <c r="P146" s="113"/>
      <c r="Q146" s="113"/>
      <c r="R146" s="340" t="s">
        <v>550</v>
      </c>
      <c r="S146" s="341"/>
      <c r="T146" s="341"/>
      <c r="U146" s="341"/>
      <c r="V146" s="341"/>
      <c r="W146" s="341"/>
      <c r="X146" s="342"/>
      <c r="Y146" s="53"/>
      <c r="Z146" s="107">
        <f t="shared" si="31"/>
        <v>12</v>
      </c>
      <c r="AA146" s="108">
        <f t="shared" si="33"/>
        <v>9</v>
      </c>
      <c r="AB146" s="108">
        <f t="shared" si="34"/>
        <v>9</v>
      </c>
      <c r="AC146" s="108">
        <f t="shared" si="35"/>
        <v>9</v>
      </c>
      <c r="AD146" s="343" t="str">
        <f t="shared" si="26"/>
        <v>小学男子6年80mH</v>
      </c>
      <c r="AE146" s="343"/>
      <c r="AF146" s="343"/>
      <c r="AG146" s="343"/>
      <c r="AH146" s="343"/>
      <c r="AI146" s="343"/>
      <c r="AJ146" s="343"/>
      <c r="AK146" s="109"/>
      <c r="AL146" s="107">
        <f t="shared" si="32"/>
        <v>15</v>
      </c>
      <c r="AM146" s="108">
        <f t="shared" si="27"/>
        <v>9</v>
      </c>
      <c r="AN146" s="108">
        <f t="shared" si="28"/>
        <v>9</v>
      </c>
      <c r="AO146" s="108">
        <f t="shared" si="29"/>
        <v>9</v>
      </c>
      <c r="AP146" s="343" t="str">
        <f t="shared" si="30"/>
        <v>小学女子6年走幅跳</v>
      </c>
      <c r="AQ146" s="343"/>
      <c r="AR146" s="343"/>
      <c r="AS146" s="343"/>
      <c r="AT146" s="343"/>
      <c r="AU146" s="343"/>
      <c r="AV146" s="343"/>
      <c r="AW146" s="102"/>
      <c r="AX146" s="102"/>
      <c r="AY146" s="102"/>
      <c r="AZ146" s="102"/>
      <c r="BA146" s="102"/>
      <c r="BB146" s="102"/>
      <c r="BC146" s="102"/>
      <c r="BD146" s="102"/>
      <c r="BE146" s="102"/>
      <c r="BF146" s="102"/>
      <c r="BG146" s="102"/>
      <c r="BH146" s="102"/>
      <c r="BI146" s="102"/>
      <c r="BJ146" s="102"/>
    </row>
    <row r="147" spans="2:62">
      <c r="B147" s="60"/>
      <c r="C147" s="111"/>
      <c r="D147" s="111"/>
      <c r="E147" s="111"/>
      <c r="F147" s="337" t="s">
        <v>454</v>
      </c>
      <c r="G147" s="338"/>
      <c r="H147" s="338"/>
      <c r="I147" s="338"/>
      <c r="J147" s="338"/>
      <c r="K147" s="338"/>
      <c r="L147" s="339"/>
      <c r="M147" s="53"/>
      <c r="N147" s="64">
        <v>1</v>
      </c>
      <c r="O147" s="113"/>
      <c r="P147" s="113"/>
      <c r="Q147" s="113"/>
      <c r="R147" s="340" t="s">
        <v>551</v>
      </c>
      <c r="S147" s="341"/>
      <c r="T147" s="341"/>
      <c r="U147" s="341"/>
      <c r="V147" s="341"/>
      <c r="W147" s="341"/>
      <c r="X147" s="342"/>
      <c r="Y147" s="53"/>
      <c r="Z147" s="107">
        <f t="shared" si="31"/>
        <v>12</v>
      </c>
      <c r="AA147" s="108">
        <f t="shared" si="33"/>
        <v>9</v>
      </c>
      <c r="AB147" s="108">
        <f t="shared" si="34"/>
        <v>9</v>
      </c>
      <c r="AC147" s="108">
        <f t="shared" si="35"/>
        <v>9</v>
      </c>
      <c r="AD147" s="343" t="str">
        <f t="shared" si="26"/>
        <v>小学男子5年80mH</v>
      </c>
      <c r="AE147" s="343"/>
      <c r="AF147" s="343"/>
      <c r="AG147" s="343"/>
      <c r="AH147" s="343"/>
      <c r="AI147" s="343"/>
      <c r="AJ147" s="343"/>
      <c r="AK147" s="109"/>
      <c r="AL147" s="107">
        <f t="shared" si="32"/>
        <v>16</v>
      </c>
      <c r="AM147" s="108">
        <f t="shared" si="27"/>
        <v>9</v>
      </c>
      <c r="AN147" s="108">
        <f t="shared" si="28"/>
        <v>9</v>
      </c>
      <c r="AO147" s="108">
        <f t="shared" si="29"/>
        <v>9</v>
      </c>
      <c r="AP147" s="343" t="str">
        <f t="shared" si="30"/>
        <v>小学女子5年走幅跳</v>
      </c>
      <c r="AQ147" s="343"/>
      <c r="AR147" s="343"/>
      <c r="AS147" s="343"/>
      <c r="AT147" s="343"/>
      <c r="AU147" s="343"/>
      <c r="AV147" s="343"/>
      <c r="AW147" s="102"/>
      <c r="AX147" s="102"/>
      <c r="AY147" s="102"/>
      <c r="AZ147" s="102"/>
      <c r="BA147" s="102"/>
      <c r="BB147" s="102"/>
      <c r="BC147" s="102"/>
      <c r="BD147" s="102"/>
      <c r="BE147" s="102"/>
      <c r="BF147" s="102"/>
      <c r="BG147" s="102"/>
      <c r="BH147" s="102"/>
      <c r="BI147" s="102"/>
      <c r="BJ147" s="102"/>
    </row>
    <row r="148" spans="2:62">
      <c r="B148" s="60"/>
      <c r="C148" s="111"/>
      <c r="D148" s="111"/>
      <c r="E148" s="111"/>
      <c r="F148" s="337" t="s">
        <v>455</v>
      </c>
      <c r="G148" s="338"/>
      <c r="H148" s="338"/>
      <c r="I148" s="338"/>
      <c r="J148" s="338"/>
      <c r="K148" s="338"/>
      <c r="L148" s="339"/>
      <c r="M148" s="53"/>
      <c r="N148" s="64">
        <v>1</v>
      </c>
      <c r="O148" s="113"/>
      <c r="P148" s="113"/>
      <c r="Q148" s="113"/>
      <c r="R148" s="340" t="s">
        <v>552</v>
      </c>
      <c r="S148" s="341"/>
      <c r="T148" s="341"/>
      <c r="U148" s="341"/>
      <c r="V148" s="341"/>
      <c r="W148" s="341"/>
      <c r="X148" s="342"/>
      <c r="Y148" s="53"/>
      <c r="Z148" s="107">
        <f t="shared" si="31"/>
        <v>12</v>
      </c>
      <c r="AA148" s="108">
        <f t="shared" si="33"/>
        <v>9</v>
      </c>
      <c r="AB148" s="108">
        <f t="shared" si="34"/>
        <v>9</v>
      </c>
      <c r="AC148" s="108">
        <f t="shared" si="35"/>
        <v>9</v>
      </c>
      <c r="AD148" s="343" t="str">
        <f t="shared" si="26"/>
        <v>小学男子4年80mH</v>
      </c>
      <c r="AE148" s="343"/>
      <c r="AF148" s="343"/>
      <c r="AG148" s="343"/>
      <c r="AH148" s="343"/>
      <c r="AI148" s="343"/>
      <c r="AJ148" s="343"/>
      <c r="AK148" s="109"/>
      <c r="AL148" s="107">
        <f t="shared" si="32"/>
        <v>17</v>
      </c>
      <c r="AM148" s="108">
        <f t="shared" si="27"/>
        <v>9</v>
      </c>
      <c r="AN148" s="108">
        <f t="shared" si="28"/>
        <v>9</v>
      </c>
      <c r="AO148" s="108">
        <f t="shared" si="29"/>
        <v>9</v>
      </c>
      <c r="AP148" s="343" t="str">
        <f t="shared" si="30"/>
        <v>小学女子4年走幅跳</v>
      </c>
      <c r="AQ148" s="343"/>
      <c r="AR148" s="343"/>
      <c r="AS148" s="343"/>
      <c r="AT148" s="343"/>
      <c r="AU148" s="343"/>
      <c r="AV148" s="343"/>
      <c r="AW148" s="102"/>
      <c r="AX148" s="102"/>
      <c r="AY148" s="102"/>
      <c r="AZ148" s="102"/>
      <c r="BA148" s="102"/>
      <c r="BB148" s="102"/>
      <c r="BC148" s="102"/>
      <c r="BD148" s="102"/>
      <c r="BE148" s="102"/>
      <c r="BF148" s="102"/>
      <c r="BG148" s="102"/>
      <c r="BH148" s="102"/>
      <c r="BI148" s="102"/>
      <c r="BJ148" s="102"/>
    </row>
    <row r="149" spans="2:62">
      <c r="B149" s="60"/>
      <c r="C149" s="111"/>
      <c r="D149" s="111"/>
      <c r="E149" s="111"/>
      <c r="F149" s="337" t="s">
        <v>456</v>
      </c>
      <c r="G149" s="338"/>
      <c r="H149" s="338"/>
      <c r="I149" s="338"/>
      <c r="J149" s="338"/>
      <c r="K149" s="338"/>
      <c r="L149" s="339"/>
      <c r="M149" s="53"/>
      <c r="N149" s="64">
        <v>1</v>
      </c>
      <c r="O149" s="113"/>
      <c r="P149" s="113"/>
      <c r="Q149" s="113"/>
      <c r="R149" s="340" t="s">
        <v>553</v>
      </c>
      <c r="S149" s="341"/>
      <c r="T149" s="341"/>
      <c r="U149" s="341"/>
      <c r="V149" s="341"/>
      <c r="W149" s="341"/>
      <c r="X149" s="342"/>
      <c r="Y149" s="53"/>
      <c r="Z149" s="107">
        <f t="shared" si="31"/>
        <v>12</v>
      </c>
      <c r="AA149" s="108">
        <f t="shared" si="33"/>
        <v>9</v>
      </c>
      <c r="AB149" s="108">
        <f t="shared" si="34"/>
        <v>9</v>
      </c>
      <c r="AC149" s="108">
        <f t="shared" si="35"/>
        <v>9</v>
      </c>
      <c r="AD149" s="343" t="str">
        <f t="shared" si="26"/>
        <v>小学男子80mH</v>
      </c>
      <c r="AE149" s="343"/>
      <c r="AF149" s="343"/>
      <c r="AG149" s="343"/>
      <c r="AH149" s="343"/>
      <c r="AI149" s="343"/>
      <c r="AJ149" s="343"/>
      <c r="AK149" s="109"/>
      <c r="AL149" s="107">
        <f t="shared" si="32"/>
        <v>18</v>
      </c>
      <c r="AM149" s="108">
        <f t="shared" si="27"/>
        <v>9</v>
      </c>
      <c r="AN149" s="108">
        <f t="shared" si="28"/>
        <v>9</v>
      </c>
      <c r="AO149" s="108">
        <f t="shared" si="29"/>
        <v>9</v>
      </c>
      <c r="AP149" s="343" t="str">
        <f t="shared" si="30"/>
        <v>小学女子3年走幅跳</v>
      </c>
      <c r="AQ149" s="343"/>
      <c r="AR149" s="343"/>
      <c r="AS149" s="343"/>
      <c r="AT149" s="343"/>
      <c r="AU149" s="343"/>
      <c r="AV149" s="343"/>
      <c r="AW149" s="102"/>
      <c r="AX149" s="102"/>
      <c r="AY149" s="102"/>
      <c r="AZ149" s="102"/>
      <c r="BA149" s="102"/>
      <c r="BB149" s="102"/>
      <c r="BC149" s="102"/>
      <c r="BD149" s="102"/>
      <c r="BE149" s="102"/>
      <c r="BF149" s="102"/>
      <c r="BG149" s="102"/>
      <c r="BH149" s="102"/>
      <c r="BI149" s="102"/>
      <c r="BJ149" s="102"/>
    </row>
    <row r="150" spans="2:62">
      <c r="B150" s="60"/>
      <c r="C150" s="111"/>
      <c r="D150" s="111"/>
      <c r="E150" s="111"/>
      <c r="F150" s="337" t="s">
        <v>583</v>
      </c>
      <c r="G150" s="338"/>
      <c r="H150" s="338"/>
      <c r="I150" s="338"/>
      <c r="J150" s="338"/>
      <c r="K150" s="338"/>
      <c r="L150" s="339"/>
      <c r="M150" s="53"/>
      <c r="N150" s="64"/>
      <c r="O150" s="113"/>
      <c r="P150" s="113"/>
      <c r="Q150" s="113"/>
      <c r="R150" s="340" t="s">
        <v>554</v>
      </c>
      <c r="S150" s="341"/>
      <c r="T150" s="341"/>
      <c r="U150" s="341"/>
      <c r="V150" s="341"/>
      <c r="W150" s="341"/>
      <c r="X150" s="342"/>
      <c r="Y150" s="53"/>
      <c r="Z150" s="107">
        <f t="shared" si="31"/>
        <v>12</v>
      </c>
      <c r="AA150" s="108">
        <f t="shared" si="33"/>
        <v>9</v>
      </c>
      <c r="AB150" s="108">
        <f t="shared" si="34"/>
        <v>9</v>
      </c>
      <c r="AC150" s="108">
        <f t="shared" si="35"/>
        <v>9</v>
      </c>
      <c r="AD150" s="343" t="str">
        <f t="shared" si="26"/>
        <v>小学男子6年4X100mR</v>
      </c>
      <c r="AE150" s="343"/>
      <c r="AF150" s="343"/>
      <c r="AG150" s="343"/>
      <c r="AH150" s="343"/>
      <c r="AI150" s="343"/>
      <c r="AJ150" s="343"/>
      <c r="AK150" s="109"/>
      <c r="AL150" s="107">
        <f t="shared" si="32"/>
        <v>18</v>
      </c>
      <c r="AM150" s="108">
        <f t="shared" si="27"/>
        <v>9</v>
      </c>
      <c r="AN150" s="108">
        <f t="shared" si="28"/>
        <v>9</v>
      </c>
      <c r="AO150" s="108">
        <f t="shared" si="29"/>
        <v>9</v>
      </c>
      <c r="AP150" s="343" t="str">
        <f t="shared" si="30"/>
        <v>小学女子走幅跳</v>
      </c>
      <c r="AQ150" s="343"/>
      <c r="AR150" s="343"/>
      <c r="AS150" s="343"/>
      <c r="AT150" s="343"/>
      <c r="AU150" s="343"/>
      <c r="AV150" s="343"/>
      <c r="AW150" s="102"/>
      <c r="AX150" s="102"/>
      <c r="AY150" s="102"/>
      <c r="AZ150" s="102"/>
      <c r="BA150" s="102"/>
      <c r="BB150" s="102"/>
      <c r="BC150" s="102"/>
      <c r="BD150" s="102"/>
      <c r="BE150" s="102"/>
      <c r="BF150" s="102"/>
      <c r="BG150" s="102"/>
      <c r="BH150" s="102"/>
      <c r="BI150" s="102"/>
      <c r="BJ150" s="102"/>
    </row>
    <row r="151" spans="2:62">
      <c r="B151" s="60"/>
      <c r="C151" s="111"/>
      <c r="D151" s="111"/>
      <c r="E151" s="111"/>
      <c r="F151" s="337" t="s">
        <v>584</v>
      </c>
      <c r="G151" s="338"/>
      <c r="H151" s="338"/>
      <c r="I151" s="338"/>
      <c r="J151" s="338"/>
      <c r="K151" s="338"/>
      <c r="L151" s="339"/>
      <c r="M151" s="53"/>
      <c r="N151" s="64">
        <v>1</v>
      </c>
      <c r="O151" s="113"/>
      <c r="P151" s="113"/>
      <c r="Q151" s="113"/>
      <c r="R151" s="340" t="s">
        <v>555</v>
      </c>
      <c r="S151" s="341"/>
      <c r="T151" s="341"/>
      <c r="U151" s="341"/>
      <c r="V151" s="341"/>
      <c r="W151" s="341"/>
      <c r="X151" s="342"/>
      <c r="Y151" s="53"/>
      <c r="Z151" s="107">
        <f t="shared" si="31"/>
        <v>12</v>
      </c>
      <c r="AA151" s="108">
        <f t="shared" si="33"/>
        <v>9</v>
      </c>
      <c r="AB151" s="108">
        <f t="shared" si="34"/>
        <v>9</v>
      </c>
      <c r="AC151" s="108">
        <f t="shared" si="35"/>
        <v>9</v>
      </c>
      <c r="AD151" s="343" t="str">
        <f t="shared" si="26"/>
        <v>小学男子5年4X100mR</v>
      </c>
      <c r="AE151" s="343"/>
      <c r="AF151" s="343"/>
      <c r="AG151" s="343"/>
      <c r="AH151" s="343"/>
      <c r="AI151" s="343"/>
      <c r="AJ151" s="343"/>
      <c r="AK151" s="109"/>
      <c r="AL151" s="107">
        <f t="shared" si="32"/>
        <v>19</v>
      </c>
      <c r="AM151" s="108">
        <f t="shared" si="27"/>
        <v>9</v>
      </c>
      <c r="AN151" s="108">
        <f t="shared" si="28"/>
        <v>9</v>
      </c>
      <c r="AO151" s="108">
        <f t="shared" si="29"/>
        <v>9</v>
      </c>
      <c r="AP151" s="343" t="str">
        <f t="shared" si="30"/>
        <v>小学女子6年砲丸投(2.721kg)</v>
      </c>
      <c r="AQ151" s="343"/>
      <c r="AR151" s="343"/>
      <c r="AS151" s="343"/>
      <c r="AT151" s="343"/>
      <c r="AU151" s="343"/>
      <c r="AV151" s="343"/>
      <c r="AW151" s="102"/>
      <c r="AX151" s="102"/>
      <c r="AY151" s="102"/>
      <c r="AZ151" s="102"/>
      <c r="BA151" s="102"/>
      <c r="BB151" s="102"/>
      <c r="BC151" s="102"/>
      <c r="BD151" s="102"/>
      <c r="BE151" s="102"/>
      <c r="BF151" s="102"/>
      <c r="BG151" s="102"/>
      <c r="BH151" s="102"/>
      <c r="BI151" s="102"/>
      <c r="BJ151" s="102"/>
    </row>
    <row r="152" spans="2:62">
      <c r="B152" s="60"/>
      <c r="C152" s="111"/>
      <c r="D152" s="111"/>
      <c r="E152" s="111"/>
      <c r="F152" s="337" t="s">
        <v>585</v>
      </c>
      <c r="G152" s="338"/>
      <c r="H152" s="338"/>
      <c r="I152" s="338"/>
      <c r="J152" s="338"/>
      <c r="K152" s="338"/>
      <c r="L152" s="339"/>
      <c r="M152" s="53"/>
      <c r="N152" s="64">
        <v>1</v>
      </c>
      <c r="O152" s="113"/>
      <c r="P152" s="113"/>
      <c r="Q152" s="113"/>
      <c r="R152" s="340" t="s">
        <v>556</v>
      </c>
      <c r="S152" s="341"/>
      <c r="T152" s="341"/>
      <c r="U152" s="341"/>
      <c r="V152" s="341"/>
      <c r="W152" s="341"/>
      <c r="X152" s="342"/>
      <c r="Y152" s="53"/>
      <c r="Z152" s="107">
        <f t="shared" si="31"/>
        <v>12</v>
      </c>
      <c r="AA152" s="108">
        <f t="shared" si="33"/>
        <v>9</v>
      </c>
      <c r="AB152" s="108">
        <f t="shared" si="34"/>
        <v>9</v>
      </c>
      <c r="AC152" s="108">
        <f t="shared" si="35"/>
        <v>9</v>
      </c>
      <c r="AD152" s="343" t="str">
        <f t="shared" si="26"/>
        <v>小学男子4年4X100mR</v>
      </c>
      <c r="AE152" s="343"/>
      <c r="AF152" s="343"/>
      <c r="AG152" s="343"/>
      <c r="AH152" s="343"/>
      <c r="AI152" s="343"/>
      <c r="AJ152" s="343"/>
      <c r="AK152" s="109"/>
      <c r="AL152" s="107">
        <f t="shared" si="32"/>
        <v>20</v>
      </c>
      <c r="AM152" s="108">
        <f t="shared" si="27"/>
        <v>9</v>
      </c>
      <c r="AN152" s="108">
        <f t="shared" si="28"/>
        <v>9</v>
      </c>
      <c r="AO152" s="108">
        <f t="shared" si="29"/>
        <v>9</v>
      </c>
      <c r="AP152" s="343" t="str">
        <f t="shared" si="30"/>
        <v>小学女子5年砲丸投(2.721kg)</v>
      </c>
      <c r="AQ152" s="343"/>
      <c r="AR152" s="343"/>
      <c r="AS152" s="343"/>
      <c r="AT152" s="343"/>
      <c r="AU152" s="343"/>
      <c r="AV152" s="343"/>
      <c r="AW152" s="102"/>
      <c r="AX152" s="102"/>
      <c r="AY152" s="102"/>
      <c r="AZ152" s="102"/>
      <c r="BA152" s="102"/>
      <c r="BB152" s="102"/>
      <c r="BC152" s="102"/>
      <c r="BD152" s="102"/>
      <c r="BE152" s="102"/>
      <c r="BF152" s="102"/>
      <c r="BG152" s="102"/>
      <c r="BH152" s="102"/>
      <c r="BI152" s="102"/>
      <c r="BJ152" s="102"/>
    </row>
    <row r="153" spans="2:62">
      <c r="B153" s="60"/>
      <c r="C153" s="111"/>
      <c r="D153" s="111"/>
      <c r="E153" s="111"/>
      <c r="F153" s="337" t="s">
        <v>458</v>
      </c>
      <c r="G153" s="338"/>
      <c r="H153" s="338"/>
      <c r="I153" s="338"/>
      <c r="J153" s="338"/>
      <c r="K153" s="338"/>
      <c r="L153" s="339"/>
      <c r="M153" s="53"/>
      <c r="N153" s="64"/>
      <c r="O153" s="113"/>
      <c r="P153" s="113"/>
      <c r="Q153" s="113"/>
      <c r="R153" s="340" t="s">
        <v>557</v>
      </c>
      <c r="S153" s="341"/>
      <c r="T153" s="341"/>
      <c r="U153" s="341"/>
      <c r="V153" s="341"/>
      <c r="W153" s="341"/>
      <c r="X153" s="342"/>
      <c r="Y153" s="53"/>
      <c r="Z153" s="107">
        <f t="shared" si="31"/>
        <v>12</v>
      </c>
      <c r="AA153" s="108">
        <f t="shared" si="33"/>
        <v>9</v>
      </c>
      <c r="AB153" s="108">
        <f t="shared" si="34"/>
        <v>9</v>
      </c>
      <c r="AC153" s="108">
        <f t="shared" si="35"/>
        <v>9</v>
      </c>
      <c r="AD153" s="343" t="str">
        <f t="shared" si="26"/>
        <v>小学男子3年4X100mR</v>
      </c>
      <c r="AE153" s="343"/>
      <c r="AF153" s="343"/>
      <c r="AG153" s="343"/>
      <c r="AH153" s="343"/>
      <c r="AI153" s="343"/>
      <c r="AJ153" s="343"/>
      <c r="AK153" s="109"/>
      <c r="AL153" s="107">
        <f t="shared" si="32"/>
        <v>20</v>
      </c>
      <c r="AM153" s="108">
        <f t="shared" si="27"/>
        <v>9</v>
      </c>
      <c r="AN153" s="108">
        <f t="shared" si="28"/>
        <v>9</v>
      </c>
      <c r="AO153" s="108">
        <f t="shared" si="29"/>
        <v>9</v>
      </c>
      <c r="AP153" s="343" t="str">
        <f t="shared" si="30"/>
        <v>小学女子砲丸投(2.721kg)</v>
      </c>
      <c r="AQ153" s="343"/>
      <c r="AR153" s="343"/>
      <c r="AS153" s="343"/>
      <c r="AT153" s="343"/>
      <c r="AU153" s="343"/>
      <c r="AV153" s="343"/>
      <c r="AW153" s="102"/>
      <c r="AX153" s="102"/>
      <c r="AY153" s="102"/>
      <c r="AZ153" s="102"/>
      <c r="BA153" s="102"/>
      <c r="BB153" s="102"/>
      <c r="BC153" s="102"/>
      <c r="BD153" s="102"/>
      <c r="BE153" s="102"/>
      <c r="BF153" s="102"/>
      <c r="BG153" s="102"/>
      <c r="BH153" s="102"/>
      <c r="BI153" s="102"/>
      <c r="BJ153" s="102"/>
    </row>
    <row r="154" spans="2:62">
      <c r="B154" s="60"/>
      <c r="C154" s="111"/>
      <c r="D154" s="111"/>
      <c r="E154" s="111"/>
      <c r="F154" s="337" t="s">
        <v>457</v>
      </c>
      <c r="G154" s="338"/>
      <c r="H154" s="338"/>
      <c r="I154" s="338"/>
      <c r="J154" s="338"/>
      <c r="K154" s="338"/>
      <c r="L154" s="339"/>
      <c r="M154" s="53"/>
      <c r="N154" s="64">
        <v>1</v>
      </c>
      <c r="O154" s="113"/>
      <c r="P154" s="113"/>
      <c r="Q154" s="113"/>
      <c r="R154" s="340" t="s">
        <v>567</v>
      </c>
      <c r="S154" s="341"/>
      <c r="T154" s="341"/>
      <c r="U154" s="341"/>
      <c r="V154" s="341"/>
      <c r="W154" s="341"/>
      <c r="X154" s="342"/>
      <c r="Y154" s="53"/>
      <c r="Z154" s="107">
        <f t="shared" si="31"/>
        <v>12</v>
      </c>
      <c r="AA154" s="108">
        <f t="shared" si="33"/>
        <v>9</v>
      </c>
      <c r="AB154" s="108">
        <f t="shared" si="34"/>
        <v>9</v>
      </c>
      <c r="AC154" s="108">
        <f t="shared" si="35"/>
        <v>9</v>
      </c>
      <c r="AD154" s="343" t="str">
        <f t="shared" si="26"/>
        <v>小学男子4X100mR</v>
      </c>
      <c r="AE154" s="343"/>
      <c r="AF154" s="343"/>
      <c r="AG154" s="343"/>
      <c r="AH154" s="343"/>
      <c r="AI154" s="343"/>
      <c r="AJ154" s="343"/>
      <c r="AK154" s="109"/>
      <c r="AL154" s="107">
        <f t="shared" si="32"/>
        <v>21</v>
      </c>
      <c r="AM154" s="108">
        <f t="shared" si="27"/>
        <v>9</v>
      </c>
      <c r="AN154" s="108">
        <f t="shared" si="28"/>
        <v>9</v>
      </c>
      <c r="AO154" s="108">
        <f t="shared" si="29"/>
        <v>9</v>
      </c>
      <c r="AP154" s="343" t="str">
        <f t="shared" si="30"/>
        <v>小学女子6年ｼﾞｬﾍﾞﾘｯｸﾎﾞｰﾙｽﾛｰ</v>
      </c>
      <c r="AQ154" s="343"/>
      <c r="AR154" s="343"/>
      <c r="AS154" s="343"/>
      <c r="AT154" s="343"/>
      <c r="AU154" s="343"/>
      <c r="AV154" s="343"/>
      <c r="AW154" s="102"/>
      <c r="AX154" s="102"/>
      <c r="AY154" s="102"/>
      <c r="AZ154" s="102"/>
      <c r="BA154" s="102"/>
      <c r="BB154" s="102"/>
      <c r="BC154" s="102"/>
      <c r="BD154" s="102"/>
      <c r="BE154" s="102"/>
      <c r="BF154" s="102"/>
      <c r="BG154" s="102"/>
      <c r="BH154" s="102"/>
      <c r="BI154" s="102"/>
      <c r="BJ154" s="102"/>
    </row>
    <row r="155" spans="2:62">
      <c r="B155" s="60">
        <v>1</v>
      </c>
      <c r="C155" s="111"/>
      <c r="D155" s="111"/>
      <c r="E155" s="111"/>
      <c r="F155" s="337" t="s">
        <v>459</v>
      </c>
      <c r="G155" s="338"/>
      <c r="H155" s="338"/>
      <c r="I155" s="338"/>
      <c r="J155" s="338"/>
      <c r="K155" s="338"/>
      <c r="L155" s="339"/>
      <c r="M155" s="53"/>
      <c r="N155" s="64">
        <v>1</v>
      </c>
      <c r="O155" s="113"/>
      <c r="P155" s="113"/>
      <c r="Q155" s="113"/>
      <c r="R155" s="340" t="s">
        <v>568</v>
      </c>
      <c r="S155" s="341"/>
      <c r="T155" s="341"/>
      <c r="U155" s="341"/>
      <c r="V155" s="341"/>
      <c r="W155" s="341"/>
      <c r="X155" s="342"/>
      <c r="Y155" s="53"/>
      <c r="Z155" s="107">
        <f t="shared" si="31"/>
        <v>13</v>
      </c>
      <c r="AA155" s="108">
        <f t="shared" si="33"/>
        <v>9</v>
      </c>
      <c r="AB155" s="108">
        <f t="shared" si="34"/>
        <v>9</v>
      </c>
      <c r="AC155" s="108">
        <f t="shared" si="35"/>
        <v>9</v>
      </c>
      <c r="AD155" s="343" t="str">
        <f t="shared" si="26"/>
        <v>小学男子4年走高跳</v>
      </c>
      <c r="AE155" s="343"/>
      <c r="AF155" s="343"/>
      <c r="AG155" s="343"/>
      <c r="AH155" s="343"/>
      <c r="AI155" s="343"/>
      <c r="AJ155" s="343"/>
      <c r="AK155" s="109"/>
      <c r="AL155" s="107">
        <f t="shared" si="32"/>
        <v>22</v>
      </c>
      <c r="AM155" s="108">
        <f t="shared" si="27"/>
        <v>9</v>
      </c>
      <c r="AN155" s="108">
        <f t="shared" si="28"/>
        <v>9</v>
      </c>
      <c r="AO155" s="108">
        <f t="shared" si="29"/>
        <v>9</v>
      </c>
      <c r="AP155" s="343" t="str">
        <f t="shared" si="30"/>
        <v>小学女子5年ｼﾞｬﾍﾞﾘｯｸﾎﾞｰﾙｽﾛｰ</v>
      </c>
      <c r="AQ155" s="343"/>
      <c r="AR155" s="343"/>
      <c r="AS155" s="343"/>
      <c r="AT155" s="343"/>
      <c r="AU155" s="343"/>
      <c r="AV155" s="343"/>
      <c r="AW155" s="102"/>
      <c r="AX155" s="102"/>
      <c r="AY155" s="102"/>
      <c r="AZ155" s="102"/>
      <c r="BA155" s="102"/>
      <c r="BB155" s="102"/>
      <c r="BC155" s="102"/>
      <c r="BD155" s="102"/>
      <c r="BE155" s="102"/>
      <c r="BF155" s="102"/>
      <c r="BG155" s="102"/>
      <c r="BH155" s="102"/>
      <c r="BI155" s="102"/>
      <c r="BJ155" s="102"/>
    </row>
    <row r="156" spans="2:62">
      <c r="B156" s="60">
        <v>1</v>
      </c>
      <c r="C156" s="111"/>
      <c r="D156" s="111"/>
      <c r="E156" s="111"/>
      <c r="F156" s="337" t="s">
        <v>460</v>
      </c>
      <c r="G156" s="338"/>
      <c r="H156" s="338"/>
      <c r="I156" s="338"/>
      <c r="J156" s="338"/>
      <c r="K156" s="338"/>
      <c r="L156" s="339"/>
      <c r="M156" s="53"/>
      <c r="N156" s="64">
        <v>1</v>
      </c>
      <c r="O156" s="113"/>
      <c r="P156" s="113"/>
      <c r="Q156" s="113"/>
      <c r="R156" s="340" t="s">
        <v>569</v>
      </c>
      <c r="S156" s="341"/>
      <c r="T156" s="341"/>
      <c r="U156" s="341"/>
      <c r="V156" s="341"/>
      <c r="W156" s="341"/>
      <c r="X156" s="342"/>
      <c r="Y156" s="53"/>
      <c r="Z156" s="107">
        <f t="shared" si="31"/>
        <v>14</v>
      </c>
      <c r="AA156" s="108">
        <f t="shared" si="33"/>
        <v>9</v>
      </c>
      <c r="AB156" s="108">
        <f t="shared" si="34"/>
        <v>9</v>
      </c>
      <c r="AC156" s="108">
        <f t="shared" si="35"/>
        <v>9</v>
      </c>
      <c r="AD156" s="343" t="str">
        <f t="shared" si="26"/>
        <v>小学男子6年走高跳</v>
      </c>
      <c r="AE156" s="343"/>
      <c r="AF156" s="343"/>
      <c r="AG156" s="343"/>
      <c r="AH156" s="343"/>
      <c r="AI156" s="343"/>
      <c r="AJ156" s="343"/>
      <c r="AK156" s="109"/>
      <c r="AL156" s="107">
        <f t="shared" si="32"/>
        <v>23</v>
      </c>
      <c r="AM156" s="108">
        <f t="shared" si="27"/>
        <v>9</v>
      </c>
      <c r="AN156" s="108">
        <f t="shared" si="28"/>
        <v>9</v>
      </c>
      <c r="AO156" s="108">
        <f t="shared" si="29"/>
        <v>9</v>
      </c>
      <c r="AP156" s="343" t="str">
        <f t="shared" si="30"/>
        <v>小学女子4年ｼﾞｬﾍﾞﾘｯｸﾎﾞｰﾙｽﾛｰ</v>
      </c>
      <c r="AQ156" s="343"/>
      <c r="AR156" s="343"/>
      <c r="AS156" s="343"/>
      <c r="AT156" s="343"/>
      <c r="AU156" s="343"/>
      <c r="AV156" s="343"/>
      <c r="AW156" s="102"/>
      <c r="AX156" s="102"/>
      <c r="AY156" s="102"/>
      <c r="AZ156" s="102"/>
      <c r="BA156" s="102"/>
      <c r="BB156" s="102"/>
      <c r="BC156" s="102"/>
      <c r="BD156" s="102"/>
      <c r="BE156" s="102"/>
      <c r="BF156" s="102"/>
      <c r="BG156" s="102"/>
      <c r="BH156" s="102"/>
      <c r="BI156" s="102"/>
      <c r="BJ156" s="102"/>
    </row>
    <row r="157" spans="2:62">
      <c r="B157" s="60">
        <v>1</v>
      </c>
      <c r="C157" s="111"/>
      <c r="D157" s="111"/>
      <c r="E157" s="111"/>
      <c r="F157" s="337" t="s">
        <v>461</v>
      </c>
      <c r="G157" s="338"/>
      <c r="H157" s="338"/>
      <c r="I157" s="338"/>
      <c r="J157" s="338"/>
      <c r="K157" s="338"/>
      <c r="L157" s="339"/>
      <c r="M157" s="53"/>
      <c r="N157" s="64">
        <v>1</v>
      </c>
      <c r="O157" s="113"/>
      <c r="P157" s="113"/>
      <c r="Q157" s="113"/>
      <c r="R157" s="340" t="s">
        <v>571</v>
      </c>
      <c r="S157" s="341"/>
      <c r="T157" s="341"/>
      <c r="U157" s="341"/>
      <c r="V157" s="341"/>
      <c r="W157" s="341"/>
      <c r="X157" s="342"/>
      <c r="Y157" s="53"/>
      <c r="Z157" s="107">
        <f t="shared" si="31"/>
        <v>15</v>
      </c>
      <c r="AA157" s="108">
        <f t="shared" si="33"/>
        <v>9</v>
      </c>
      <c r="AB157" s="108">
        <f t="shared" si="34"/>
        <v>9</v>
      </c>
      <c r="AC157" s="108">
        <f t="shared" si="35"/>
        <v>9</v>
      </c>
      <c r="AD157" s="343" t="str">
        <f t="shared" si="26"/>
        <v>小学男子5年走高跳</v>
      </c>
      <c r="AE157" s="343"/>
      <c r="AF157" s="343"/>
      <c r="AG157" s="343"/>
      <c r="AH157" s="343"/>
      <c r="AI157" s="343"/>
      <c r="AJ157" s="343"/>
      <c r="AK157" s="109"/>
      <c r="AL157" s="107">
        <f t="shared" si="32"/>
        <v>24</v>
      </c>
      <c r="AM157" s="108">
        <f t="shared" si="27"/>
        <v>9</v>
      </c>
      <c r="AN157" s="108">
        <f t="shared" si="28"/>
        <v>9</v>
      </c>
      <c r="AO157" s="108">
        <f t="shared" si="29"/>
        <v>9</v>
      </c>
      <c r="AP157" s="343" t="str">
        <f t="shared" si="30"/>
        <v>小学女子3年ｼﾞｬﾍﾞﾘｯｸﾎﾞｰﾙｽﾛｰ</v>
      </c>
      <c r="AQ157" s="343"/>
      <c r="AR157" s="343"/>
      <c r="AS157" s="343"/>
      <c r="AT157" s="343"/>
      <c r="AU157" s="343"/>
      <c r="AV157" s="343"/>
      <c r="AW157" s="102"/>
      <c r="AX157" s="102"/>
      <c r="AY157" s="102"/>
      <c r="AZ157" s="102"/>
      <c r="BA157" s="102"/>
      <c r="BB157" s="102"/>
      <c r="BC157" s="102"/>
      <c r="BD157" s="102"/>
      <c r="BE157" s="102"/>
      <c r="BF157" s="102"/>
      <c r="BG157" s="102"/>
      <c r="BH157" s="102"/>
      <c r="BI157" s="102"/>
      <c r="BJ157" s="102"/>
    </row>
    <row r="158" spans="2:62">
      <c r="B158" s="60"/>
      <c r="C158" s="111"/>
      <c r="D158" s="111"/>
      <c r="E158" s="111"/>
      <c r="F158" s="337" t="s">
        <v>462</v>
      </c>
      <c r="G158" s="338"/>
      <c r="H158" s="338"/>
      <c r="I158" s="338"/>
      <c r="J158" s="338"/>
      <c r="K158" s="338"/>
      <c r="L158" s="339"/>
      <c r="M158" s="53"/>
      <c r="N158" s="64">
        <v>1</v>
      </c>
      <c r="O158" s="113"/>
      <c r="P158" s="113"/>
      <c r="Q158" s="113"/>
      <c r="R158" s="340" t="s">
        <v>572</v>
      </c>
      <c r="S158" s="341"/>
      <c r="T158" s="341"/>
      <c r="U158" s="341"/>
      <c r="V158" s="341"/>
      <c r="W158" s="341"/>
      <c r="X158" s="342"/>
      <c r="Y158" s="53"/>
      <c r="Z158" s="107">
        <f t="shared" si="31"/>
        <v>15</v>
      </c>
      <c r="AA158" s="108">
        <f t="shared" si="33"/>
        <v>9</v>
      </c>
      <c r="AB158" s="108">
        <f t="shared" si="34"/>
        <v>9</v>
      </c>
      <c r="AC158" s="108">
        <f t="shared" si="35"/>
        <v>9</v>
      </c>
      <c r="AD158" s="343" t="str">
        <f t="shared" si="26"/>
        <v>小学男子走高跳</v>
      </c>
      <c r="AE158" s="343"/>
      <c r="AF158" s="343"/>
      <c r="AG158" s="343"/>
      <c r="AH158" s="343"/>
      <c r="AI158" s="343"/>
      <c r="AJ158" s="343"/>
      <c r="AK158" s="109"/>
      <c r="AL158" s="107">
        <f t="shared" si="32"/>
        <v>25</v>
      </c>
      <c r="AM158" s="108">
        <f t="shared" si="27"/>
        <v>9</v>
      </c>
      <c r="AN158" s="108">
        <f t="shared" si="28"/>
        <v>9</v>
      </c>
      <c r="AO158" s="108">
        <f t="shared" si="29"/>
        <v>9</v>
      </c>
      <c r="AP158" s="343" t="str">
        <f t="shared" si="30"/>
        <v>小学女子2年ｼﾞｬﾍﾞﾘｯｸﾎﾞｰﾙｽﾛｰ</v>
      </c>
      <c r="AQ158" s="343"/>
      <c r="AR158" s="343"/>
      <c r="AS158" s="343"/>
      <c r="AT158" s="343"/>
      <c r="AU158" s="343"/>
      <c r="AV158" s="343"/>
      <c r="AW158" s="102"/>
      <c r="AX158" s="102"/>
      <c r="AY158" s="102"/>
      <c r="AZ158" s="102"/>
      <c r="BA158" s="102"/>
      <c r="BB158" s="102"/>
      <c r="BC158" s="102"/>
      <c r="BD158" s="102"/>
      <c r="BE158" s="102"/>
      <c r="BF158" s="102"/>
      <c r="BG158" s="102"/>
      <c r="BH158" s="102"/>
      <c r="BI158" s="102"/>
      <c r="BJ158" s="102"/>
    </row>
    <row r="159" spans="2:62">
      <c r="B159" s="60"/>
      <c r="C159" s="111"/>
      <c r="D159" s="111"/>
      <c r="E159" s="111"/>
      <c r="F159" s="337" t="s">
        <v>463</v>
      </c>
      <c r="G159" s="338"/>
      <c r="H159" s="338"/>
      <c r="I159" s="338"/>
      <c r="J159" s="338"/>
      <c r="K159" s="338"/>
      <c r="L159" s="339"/>
      <c r="M159" s="53"/>
      <c r="N159" s="64">
        <v>1</v>
      </c>
      <c r="O159" s="113"/>
      <c r="P159" s="113"/>
      <c r="Q159" s="113"/>
      <c r="R159" s="340" t="s">
        <v>570</v>
      </c>
      <c r="S159" s="341"/>
      <c r="T159" s="341"/>
      <c r="U159" s="341"/>
      <c r="V159" s="341"/>
      <c r="W159" s="341"/>
      <c r="X159" s="342"/>
      <c r="Y159" s="53"/>
      <c r="Z159" s="107">
        <f t="shared" si="31"/>
        <v>15</v>
      </c>
      <c r="AA159" s="108">
        <f t="shared" si="33"/>
        <v>9</v>
      </c>
      <c r="AB159" s="108">
        <f t="shared" si="34"/>
        <v>9</v>
      </c>
      <c r="AC159" s="108">
        <f t="shared" si="35"/>
        <v>9</v>
      </c>
      <c r="AD159" s="343" t="str">
        <f t="shared" si="26"/>
        <v>小学男子6年棒高跳</v>
      </c>
      <c r="AE159" s="343"/>
      <c r="AF159" s="343"/>
      <c r="AG159" s="343"/>
      <c r="AH159" s="343"/>
      <c r="AI159" s="343"/>
      <c r="AJ159" s="343"/>
      <c r="AK159" s="109"/>
      <c r="AL159" s="107">
        <f t="shared" si="32"/>
        <v>26</v>
      </c>
      <c r="AM159" s="108">
        <f t="shared" si="27"/>
        <v>9</v>
      </c>
      <c r="AN159" s="108">
        <f t="shared" si="28"/>
        <v>9</v>
      </c>
      <c r="AO159" s="108">
        <f t="shared" si="29"/>
        <v>9</v>
      </c>
      <c r="AP159" s="343" t="str">
        <f t="shared" si="30"/>
        <v>小学女子1年ｼﾞｬﾍﾞﾘｯｸﾎﾞｰﾙｽﾛｰ</v>
      </c>
      <c r="AQ159" s="343"/>
      <c r="AR159" s="343"/>
      <c r="AS159" s="343"/>
      <c r="AT159" s="343"/>
      <c r="AU159" s="343"/>
      <c r="AV159" s="343"/>
      <c r="AW159" s="102"/>
      <c r="AX159" s="102"/>
      <c r="AY159" s="102"/>
      <c r="AZ159" s="102"/>
      <c r="BA159" s="102"/>
      <c r="BB159" s="102"/>
      <c r="BC159" s="102"/>
      <c r="BD159" s="102"/>
      <c r="BE159" s="102"/>
      <c r="BF159" s="102"/>
      <c r="BG159" s="102"/>
      <c r="BH159" s="102"/>
      <c r="BI159" s="102"/>
      <c r="BJ159" s="102"/>
    </row>
    <row r="160" spans="2:62">
      <c r="B160" s="60">
        <v>1</v>
      </c>
      <c r="C160" s="111"/>
      <c r="D160" s="111"/>
      <c r="E160" s="111"/>
      <c r="F160" s="337" t="s">
        <v>464</v>
      </c>
      <c r="G160" s="338"/>
      <c r="H160" s="338"/>
      <c r="I160" s="338"/>
      <c r="J160" s="338"/>
      <c r="K160" s="338"/>
      <c r="L160" s="339"/>
      <c r="M160" s="53"/>
      <c r="N160" s="64"/>
      <c r="O160" s="113"/>
      <c r="P160" s="113"/>
      <c r="Q160" s="113"/>
      <c r="R160" s="340" t="s">
        <v>573</v>
      </c>
      <c r="S160" s="341"/>
      <c r="T160" s="341"/>
      <c r="U160" s="341"/>
      <c r="V160" s="341"/>
      <c r="W160" s="341"/>
      <c r="X160" s="342"/>
      <c r="Y160" s="53"/>
      <c r="Z160" s="107">
        <f t="shared" si="31"/>
        <v>16</v>
      </c>
      <c r="AA160" s="108">
        <f t="shared" si="33"/>
        <v>9</v>
      </c>
      <c r="AB160" s="108">
        <f t="shared" si="34"/>
        <v>9</v>
      </c>
      <c r="AC160" s="108">
        <f t="shared" si="35"/>
        <v>9</v>
      </c>
      <c r="AD160" s="343" t="str">
        <f t="shared" si="26"/>
        <v>小学男子6年走幅跳</v>
      </c>
      <c r="AE160" s="343"/>
      <c r="AF160" s="343"/>
      <c r="AG160" s="343"/>
      <c r="AH160" s="343"/>
      <c r="AI160" s="343"/>
      <c r="AJ160" s="343"/>
      <c r="AK160" s="109"/>
      <c r="AL160" s="107">
        <f t="shared" si="32"/>
        <v>26</v>
      </c>
      <c r="AM160" s="108">
        <f t="shared" si="27"/>
        <v>9</v>
      </c>
      <c r="AN160" s="108">
        <f t="shared" si="28"/>
        <v>9</v>
      </c>
      <c r="AO160" s="108">
        <f t="shared" si="29"/>
        <v>9</v>
      </c>
      <c r="AP160" s="343" t="str">
        <f t="shared" si="30"/>
        <v>小学女子ｼﾞｬﾍﾞﾘｯｸﾎﾞｰﾙｽﾛｰ</v>
      </c>
      <c r="AQ160" s="343"/>
      <c r="AR160" s="343"/>
      <c r="AS160" s="343"/>
      <c r="AT160" s="343"/>
      <c r="AU160" s="343"/>
      <c r="AV160" s="343"/>
      <c r="AW160" s="102"/>
      <c r="AX160" s="102"/>
      <c r="AY160" s="102"/>
      <c r="AZ160" s="102"/>
      <c r="BA160" s="102"/>
      <c r="BB160" s="102"/>
      <c r="BC160" s="102"/>
      <c r="BD160" s="102"/>
      <c r="BE160" s="102"/>
      <c r="BF160" s="102"/>
      <c r="BG160" s="102"/>
      <c r="BH160" s="102"/>
      <c r="BI160" s="102"/>
      <c r="BJ160" s="102"/>
    </row>
    <row r="161" spans="2:62">
      <c r="B161" s="60">
        <v>1</v>
      </c>
      <c r="C161" s="111"/>
      <c r="D161" s="111"/>
      <c r="E161" s="111"/>
      <c r="F161" s="337" t="s">
        <v>465</v>
      </c>
      <c r="G161" s="338"/>
      <c r="H161" s="338"/>
      <c r="I161" s="338"/>
      <c r="J161" s="338"/>
      <c r="K161" s="338"/>
      <c r="L161" s="339"/>
      <c r="M161" s="53"/>
      <c r="N161" s="64">
        <v>1</v>
      </c>
      <c r="O161" s="113"/>
      <c r="P161" s="113"/>
      <c r="Q161" s="113"/>
      <c r="R161" s="340" t="s">
        <v>558</v>
      </c>
      <c r="S161" s="341"/>
      <c r="T161" s="341"/>
      <c r="U161" s="341"/>
      <c r="V161" s="341"/>
      <c r="W161" s="341"/>
      <c r="X161" s="342"/>
      <c r="Y161" s="53"/>
      <c r="Z161" s="107">
        <f t="shared" si="31"/>
        <v>17</v>
      </c>
      <c r="AA161" s="108">
        <f t="shared" si="33"/>
        <v>9</v>
      </c>
      <c r="AB161" s="108">
        <f t="shared" si="34"/>
        <v>9</v>
      </c>
      <c r="AC161" s="108">
        <f t="shared" si="35"/>
        <v>9</v>
      </c>
      <c r="AD161" s="343" t="str">
        <f t="shared" si="26"/>
        <v>小学男子5年走幅跳</v>
      </c>
      <c r="AE161" s="343"/>
      <c r="AF161" s="343"/>
      <c r="AG161" s="343"/>
      <c r="AH161" s="343"/>
      <c r="AI161" s="343"/>
      <c r="AJ161" s="343"/>
      <c r="AK161" s="109"/>
      <c r="AL161" s="107">
        <f t="shared" si="32"/>
        <v>27</v>
      </c>
      <c r="AM161" s="108">
        <f t="shared" si="27"/>
        <v>9</v>
      </c>
      <c r="AN161" s="108">
        <f t="shared" si="28"/>
        <v>9</v>
      </c>
      <c r="AO161" s="108">
        <f t="shared" si="29"/>
        <v>9</v>
      </c>
      <c r="AP161" s="343" t="str">
        <f t="shared" si="30"/>
        <v>幼児女子60m</v>
      </c>
      <c r="AQ161" s="343"/>
      <c r="AR161" s="343"/>
      <c r="AS161" s="343"/>
      <c r="AT161" s="343"/>
      <c r="AU161" s="343"/>
      <c r="AV161" s="343"/>
      <c r="AW161" s="102"/>
      <c r="AX161" s="102"/>
      <c r="AY161" s="102"/>
      <c r="AZ161" s="102"/>
      <c r="BA161" s="102"/>
      <c r="BB161" s="102"/>
      <c r="BC161" s="102"/>
      <c r="BD161" s="102"/>
      <c r="BE161" s="102"/>
      <c r="BF161" s="102"/>
      <c r="BG161" s="102"/>
      <c r="BH161" s="102"/>
      <c r="BI161" s="102"/>
      <c r="BJ161" s="102"/>
    </row>
    <row r="162" spans="2:62">
      <c r="B162" s="60">
        <v>1</v>
      </c>
      <c r="C162" s="111"/>
      <c r="D162" s="111"/>
      <c r="E162" s="111"/>
      <c r="F162" s="337" t="s">
        <v>466</v>
      </c>
      <c r="G162" s="338"/>
      <c r="H162" s="338"/>
      <c r="I162" s="338"/>
      <c r="J162" s="338"/>
      <c r="K162" s="338"/>
      <c r="L162" s="339"/>
      <c r="M162" s="53"/>
      <c r="N162" s="62"/>
      <c r="O162" s="113"/>
      <c r="P162" s="113"/>
      <c r="Q162" s="113"/>
      <c r="R162" s="340"/>
      <c r="S162" s="341"/>
      <c r="T162" s="341"/>
      <c r="U162" s="341"/>
      <c r="V162" s="341"/>
      <c r="W162" s="341"/>
      <c r="X162" s="342"/>
      <c r="Y162" s="53"/>
      <c r="Z162" s="107">
        <f t="shared" si="31"/>
        <v>18</v>
      </c>
      <c r="AA162" s="108">
        <f t="shared" si="33"/>
        <v>9</v>
      </c>
      <c r="AB162" s="108">
        <f t="shared" si="34"/>
        <v>9</v>
      </c>
      <c r="AC162" s="108">
        <f t="shared" si="35"/>
        <v>9</v>
      </c>
      <c r="AD162" s="343" t="str">
        <f t="shared" si="26"/>
        <v>小学男子4年走幅跳</v>
      </c>
      <c r="AE162" s="343"/>
      <c r="AF162" s="343"/>
      <c r="AG162" s="343"/>
      <c r="AH162" s="343"/>
      <c r="AI162" s="343"/>
      <c r="AJ162" s="343"/>
      <c r="AK162" s="109"/>
      <c r="AL162" s="107">
        <f t="shared" si="32"/>
        <v>27</v>
      </c>
      <c r="AM162" s="108">
        <f t="shared" si="27"/>
        <v>9</v>
      </c>
      <c r="AN162" s="108">
        <f t="shared" si="28"/>
        <v>9</v>
      </c>
      <c r="AO162" s="108">
        <f t="shared" si="29"/>
        <v>9</v>
      </c>
      <c r="AP162" s="343">
        <f t="shared" si="30"/>
        <v>0</v>
      </c>
      <c r="AQ162" s="343"/>
      <c r="AR162" s="343"/>
      <c r="AS162" s="343"/>
      <c r="AT162" s="343"/>
      <c r="AU162" s="343"/>
      <c r="AV162" s="343"/>
      <c r="AW162" s="102"/>
      <c r="AX162" s="102"/>
      <c r="AY162" s="102"/>
      <c r="AZ162" s="102"/>
      <c r="BA162" s="102"/>
      <c r="BB162" s="102"/>
      <c r="BC162" s="102"/>
      <c r="BD162" s="102"/>
      <c r="BE162" s="102"/>
      <c r="BF162" s="102"/>
      <c r="BG162" s="102"/>
      <c r="BH162" s="102"/>
      <c r="BI162" s="102"/>
      <c r="BJ162" s="102"/>
    </row>
    <row r="163" spans="2:62">
      <c r="B163" s="60">
        <v>1</v>
      </c>
      <c r="C163" s="111"/>
      <c r="D163" s="111"/>
      <c r="E163" s="111"/>
      <c r="F163" s="337" t="s">
        <v>467</v>
      </c>
      <c r="G163" s="338"/>
      <c r="H163" s="338"/>
      <c r="I163" s="338"/>
      <c r="J163" s="338"/>
      <c r="K163" s="338"/>
      <c r="L163" s="339"/>
      <c r="M163" s="53"/>
      <c r="N163" s="62"/>
      <c r="O163" s="113"/>
      <c r="P163" s="113"/>
      <c r="Q163" s="113"/>
      <c r="R163" s="340"/>
      <c r="S163" s="341"/>
      <c r="T163" s="341"/>
      <c r="U163" s="341"/>
      <c r="V163" s="341"/>
      <c r="W163" s="341"/>
      <c r="X163" s="342"/>
      <c r="Y163" s="53"/>
      <c r="Z163" s="107">
        <f t="shared" si="31"/>
        <v>19</v>
      </c>
      <c r="AA163" s="108">
        <f t="shared" si="33"/>
        <v>9</v>
      </c>
      <c r="AB163" s="108">
        <f t="shared" si="34"/>
        <v>9</v>
      </c>
      <c r="AC163" s="108">
        <f t="shared" si="35"/>
        <v>9</v>
      </c>
      <c r="AD163" s="343" t="str">
        <f t="shared" si="26"/>
        <v>小学男子3年走幅跳</v>
      </c>
      <c r="AE163" s="343"/>
      <c r="AF163" s="343"/>
      <c r="AG163" s="343"/>
      <c r="AH163" s="343"/>
      <c r="AI163" s="343"/>
      <c r="AJ163" s="343"/>
      <c r="AK163" s="109"/>
      <c r="AL163" s="107">
        <f t="shared" si="32"/>
        <v>27</v>
      </c>
      <c r="AM163" s="108">
        <f t="shared" si="27"/>
        <v>9</v>
      </c>
      <c r="AN163" s="108">
        <f t="shared" si="28"/>
        <v>9</v>
      </c>
      <c r="AO163" s="108">
        <f t="shared" si="29"/>
        <v>9</v>
      </c>
      <c r="AP163" s="343">
        <f t="shared" si="30"/>
        <v>0</v>
      </c>
      <c r="AQ163" s="343"/>
      <c r="AR163" s="343"/>
      <c r="AS163" s="343"/>
      <c r="AT163" s="343"/>
      <c r="AU163" s="343"/>
      <c r="AV163" s="343"/>
      <c r="AW163" s="102"/>
      <c r="AX163" s="102"/>
      <c r="AY163" s="102"/>
      <c r="AZ163" s="102"/>
      <c r="BA163" s="102"/>
      <c r="BB163" s="102"/>
      <c r="BC163" s="102"/>
      <c r="BD163" s="102"/>
      <c r="BE163" s="102"/>
      <c r="BF163" s="102"/>
      <c r="BG163" s="102"/>
      <c r="BH163" s="102"/>
      <c r="BI163" s="102"/>
      <c r="BJ163" s="102"/>
    </row>
    <row r="164" spans="2:62">
      <c r="B164" s="60"/>
      <c r="C164" s="111"/>
      <c r="D164" s="111"/>
      <c r="E164" s="111"/>
      <c r="F164" s="337" t="s">
        <v>468</v>
      </c>
      <c r="G164" s="338"/>
      <c r="H164" s="338"/>
      <c r="I164" s="338"/>
      <c r="J164" s="338"/>
      <c r="K164" s="338"/>
      <c r="L164" s="339"/>
      <c r="M164" s="53"/>
      <c r="N164" s="62"/>
      <c r="O164" s="113"/>
      <c r="P164" s="113"/>
      <c r="Q164" s="113"/>
      <c r="R164" s="340"/>
      <c r="S164" s="341"/>
      <c r="T164" s="341"/>
      <c r="U164" s="341"/>
      <c r="V164" s="341"/>
      <c r="W164" s="341"/>
      <c r="X164" s="342"/>
      <c r="Y164" s="53"/>
      <c r="Z164" s="107">
        <f t="shared" si="31"/>
        <v>19</v>
      </c>
      <c r="AA164" s="108">
        <f t="shared" si="33"/>
        <v>9</v>
      </c>
      <c r="AB164" s="108">
        <f t="shared" si="34"/>
        <v>9</v>
      </c>
      <c r="AC164" s="108">
        <f t="shared" si="35"/>
        <v>9</v>
      </c>
      <c r="AD164" s="343" t="str">
        <f t="shared" si="26"/>
        <v>小学男子走幅跳</v>
      </c>
      <c r="AE164" s="343"/>
      <c r="AF164" s="343"/>
      <c r="AG164" s="343"/>
      <c r="AH164" s="343"/>
      <c r="AI164" s="343"/>
      <c r="AJ164" s="343"/>
      <c r="AK164" s="109"/>
      <c r="AL164" s="107">
        <f t="shared" si="32"/>
        <v>27</v>
      </c>
      <c r="AM164" s="108">
        <f t="shared" si="27"/>
        <v>9</v>
      </c>
      <c r="AN164" s="108">
        <f t="shared" si="28"/>
        <v>9</v>
      </c>
      <c r="AO164" s="108">
        <f t="shared" si="29"/>
        <v>9</v>
      </c>
      <c r="AP164" s="343">
        <f t="shared" si="30"/>
        <v>0</v>
      </c>
      <c r="AQ164" s="343"/>
      <c r="AR164" s="343"/>
      <c r="AS164" s="343"/>
      <c r="AT164" s="343"/>
      <c r="AU164" s="343"/>
      <c r="AV164" s="343"/>
      <c r="AW164" s="102"/>
      <c r="AX164" s="102"/>
      <c r="AY164" s="102"/>
      <c r="AZ164" s="102"/>
      <c r="BA164" s="102"/>
      <c r="BB164" s="102"/>
      <c r="BC164" s="102"/>
      <c r="BD164" s="102"/>
      <c r="BE164" s="102"/>
      <c r="BF164" s="102"/>
      <c r="BG164" s="102"/>
      <c r="BH164" s="102"/>
      <c r="BI164" s="102"/>
      <c r="BJ164" s="102"/>
    </row>
    <row r="165" spans="2:62">
      <c r="B165" s="60">
        <v>1</v>
      </c>
      <c r="C165" s="111"/>
      <c r="D165" s="111"/>
      <c r="E165" s="111"/>
      <c r="F165" s="337" t="s">
        <v>469</v>
      </c>
      <c r="G165" s="338"/>
      <c r="H165" s="338"/>
      <c r="I165" s="338"/>
      <c r="J165" s="338"/>
      <c r="K165" s="338"/>
      <c r="L165" s="339"/>
      <c r="M165" s="53"/>
      <c r="N165" s="113"/>
      <c r="O165" s="113"/>
      <c r="P165" s="113"/>
      <c r="Q165" s="113"/>
      <c r="R165" s="340"/>
      <c r="S165" s="341"/>
      <c r="T165" s="341"/>
      <c r="U165" s="341"/>
      <c r="V165" s="341"/>
      <c r="W165" s="341"/>
      <c r="X165" s="342"/>
      <c r="Y165" s="53"/>
      <c r="Z165" s="107">
        <f t="shared" si="31"/>
        <v>20</v>
      </c>
      <c r="AA165" s="108">
        <f t="shared" si="33"/>
        <v>9</v>
      </c>
      <c r="AB165" s="108">
        <f t="shared" si="34"/>
        <v>9</v>
      </c>
      <c r="AC165" s="108">
        <f t="shared" si="35"/>
        <v>9</v>
      </c>
      <c r="AD165" s="343" t="str">
        <f t="shared" si="26"/>
        <v>小学男子6年砲丸投(2.721kg)</v>
      </c>
      <c r="AE165" s="343"/>
      <c r="AF165" s="343"/>
      <c r="AG165" s="343"/>
      <c r="AH165" s="343"/>
      <c r="AI165" s="343"/>
      <c r="AJ165" s="343"/>
      <c r="AK165" s="109"/>
      <c r="AL165" s="107">
        <f t="shared" si="32"/>
        <v>27</v>
      </c>
      <c r="AM165" s="108">
        <f t="shared" si="27"/>
        <v>9</v>
      </c>
      <c r="AN165" s="108">
        <f t="shared" si="28"/>
        <v>9</v>
      </c>
      <c r="AO165" s="108">
        <f t="shared" si="29"/>
        <v>9</v>
      </c>
      <c r="AP165" s="343">
        <f t="shared" si="30"/>
        <v>0</v>
      </c>
      <c r="AQ165" s="343"/>
      <c r="AR165" s="343"/>
      <c r="AS165" s="343"/>
      <c r="AT165" s="343"/>
      <c r="AU165" s="343"/>
      <c r="AV165" s="343"/>
      <c r="AW165" s="102"/>
      <c r="AX165" s="102"/>
      <c r="AY165" s="102"/>
      <c r="AZ165" s="102"/>
      <c r="BA165" s="102"/>
      <c r="BB165" s="102"/>
      <c r="BC165" s="102"/>
      <c r="BD165" s="102"/>
      <c r="BE165" s="102"/>
      <c r="BF165" s="102"/>
      <c r="BG165" s="102"/>
      <c r="BH165" s="102"/>
      <c r="BI165" s="102"/>
      <c r="BJ165" s="102"/>
    </row>
    <row r="166" spans="2:62">
      <c r="B166" s="60">
        <v>1</v>
      </c>
      <c r="C166" s="111"/>
      <c r="D166" s="111"/>
      <c r="E166" s="111"/>
      <c r="F166" s="337" t="s">
        <v>470</v>
      </c>
      <c r="G166" s="338"/>
      <c r="H166" s="338"/>
      <c r="I166" s="338"/>
      <c r="J166" s="338"/>
      <c r="K166" s="338"/>
      <c r="L166" s="339"/>
      <c r="M166" s="53"/>
      <c r="N166" s="113"/>
      <c r="O166" s="113"/>
      <c r="P166" s="113"/>
      <c r="Q166" s="113"/>
      <c r="R166" s="340"/>
      <c r="S166" s="341"/>
      <c r="T166" s="341"/>
      <c r="U166" s="341"/>
      <c r="V166" s="341"/>
      <c r="W166" s="341"/>
      <c r="X166" s="342"/>
      <c r="Y166" s="53"/>
      <c r="Z166" s="107">
        <f t="shared" si="31"/>
        <v>21</v>
      </c>
      <c r="AA166" s="108">
        <f t="shared" si="33"/>
        <v>9</v>
      </c>
      <c r="AB166" s="108">
        <f t="shared" si="34"/>
        <v>9</v>
      </c>
      <c r="AC166" s="108">
        <f t="shared" si="35"/>
        <v>9</v>
      </c>
      <c r="AD166" s="343" t="str">
        <f t="shared" si="26"/>
        <v>小学男子5年砲丸投(2.721kg)</v>
      </c>
      <c r="AE166" s="343"/>
      <c r="AF166" s="343"/>
      <c r="AG166" s="343"/>
      <c r="AH166" s="343"/>
      <c r="AI166" s="343"/>
      <c r="AJ166" s="343"/>
      <c r="AK166" s="109"/>
      <c r="AL166" s="107">
        <f t="shared" si="32"/>
        <v>27</v>
      </c>
      <c r="AM166" s="108">
        <f t="shared" si="27"/>
        <v>9</v>
      </c>
      <c r="AN166" s="108">
        <f t="shared" si="28"/>
        <v>9</v>
      </c>
      <c r="AO166" s="108">
        <f t="shared" si="29"/>
        <v>9</v>
      </c>
      <c r="AP166" s="343">
        <f t="shared" si="30"/>
        <v>0</v>
      </c>
      <c r="AQ166" s="343"/>
      <c r="AR166" s="343"/>
      <c r="AS166" s="343"/>
      <c r="AT166" s="343"/>
      <c r="AU166" s="343"/>
      <c r="AV166" s="343"/>
      <c r="AW166" s="102"/>
      <c r="AX166" s="102"/>
      <c r="AY166" s="102"/>
      <c r="AZ166" s="102"/>
      <c r="BA166" s="102"/>
      <c r="BB166" s="102"/>
      <c r="BC166" s="102"/>
      <c r="BD166" s="102"/>
      <c r="BE166" s="102"/>
      <c r="BF166" s="102"/>
      <c r="BG166" s="102"/>
      <c r="BH166" s="102"/>
      <c r="BI166" s="102"/>
      <c r="BJ166" s="102"/>
    </row>
    <row r="167" spans="2:62">
      <c r="B167" s="60"/>
      <c r="C167" s="111"/>
      <c r="D167" s="111"/>
      <c r="E167" s="111"/>
      <c r="F167" s="337" t="s">
        <v>471</v>
      </c>
      <c r="G167" s="338"/>
      <c r="H167" s="338"/>
      <c r="I167" s="338"/>
      <c r="J167" s="338"/>
      <c r="K167" s="338"/>
      <c r="L167" s="339"/>
      <c r="M167" s="53"/>
      <c r="N167" s="113"/>
      <c r="O167" s="113"/>
      <c r="P167" s="113"/>
      <c r="Q167" s="113"/>
      <c r="R167" s="340"/>
      <c r="S167" s="341"/>
      <c r="T167" s="341"/>
      <c r="U167" s="341"/>
      <c r="V167" s="341"/>
      <c r="W167" s="341"/>
      <c r="X167" s="342"/>
      <c r="Y167" s="53"/>
      <c r="Z167" s="107">
        <f t="shared" si="31"/>
        <v>21</v>
      </c>
      <c r="AA167" s="108">
        <f t="shared" si="33"/>
        <v>9</v>
      </c>
      <c r="AB167" s="108">
        <f t="shared" si="34"/>
        <v>9</v>
      </c>
      <c r="AC167" s="108">
        <f t="shared" si="35"/>
        <v>9</v>
      </c>
      <c r="AD167" s="343" t="str">
        <f t="shared" si="26"/>
        <v>小学男子砲丸投(2.721kg)</v>
      </c>
      <c r="AE167" s="343"/>
      <c r="AF167" s="343"/>
      <c r="AG167" s="343"/>
      <c r="AH167" s="343"/>
      <c r="AI167" s="343"/>
      <c r="AJ167" s="343"/>
      <c r="AK167" s="109"/>
      <c r="AL167" s="107">
        <f t="shared" si="32"/>
        <v>27</v>
      </c>
      <c r="AM167" s="108">
        <f t="shared" si="27"/>
        <v>9</v>
      </c>
      <c r="AN167" s="108">
        <f t="shared" si="28"/>
        <v>9</v>
      </c>
      <c r="AO167" s="108">
        <f t="shared" si="29"/>
        <v>9</v>
      </c>
      <c r="AP167" s="343">
        <f t="shared" si="30"/>
        <v>0</v>
      </c>
      <c r="AQ167" s="343"/>
      <c r="AR167" s="343"/>
      <c r="AS167" s="343"/>
      <c r="AT167" s="343"/>
      <c r="AU167" s="343"/>
      <c r="AV167" s="343"/>
      <c r="AW167" s="102"/>
      <c r="AX167" s="102"/>
      <c r="AY167" s="102"/>
      <c r="AZ167" s="102"/>
      <c r="BA167" s="102"/>
      <c r="BB167" s="102"/>
      <c r="BC167" s="102"/>
      <c r="BD167" s="102"/>
      <c r="BE167" s="102"/>
      <c r="BF167" s="102"/>
      <c r="BG167" s="102"/>
      <c r="BH167" s="102"/>
      <c r="BI167" s="102"/>
      <c r="BJ167" s="102"/>
    </row>
    <row r="168" spans="2:62">
      <c r="B168" s="60">
        <v>1</v>
      </c>
      <c r="C168" s="111"/>
      <c r="D168" s="111"/>
      <c r="E168" s="111"/>
      <c r="F168" s="337" t="s">
        <v>560</v>
      </c>
      <c r="G168" s="338"/>
      <c r="H168" s="338"/>
      <c r="I168" s="338"/>
      <c r="J168" s="338"/>
      <c r="K168" s="338"/>
      <c r="L168" s="339"/>
      <c r="M168" s="53"/>
      <c r="N168" s="113"/>
      <c r="O168" s="113"/>
      <c r="P168" s="113"/>
      <c r="Q168" s="113"/>
      <c r="R168" s="340"/>
      <c r="S168" s="341"/>
      <c r="T168" s="341"/>
      <c r="U168" s="341"/>
      <c r="V168" s="341"/>
      <c r="W168" s="341"/>
      <c r="X168" s="342"/>
      <c r="Y168" s="53"/>
      <c r="Z168" s="107">
        <f t="shared" si="31"/>
        <v>22</v>
      </c>
      <c r="AA168" s="108">
        <f t="shared" si="33"/>
        <v>9</v>
      </c>
      <c r="AB168" s="108">
        <f t="shared" si="34"/>
        <v>9</v>
      </c>
      <c r="AC168" s="108">
        <f t="shared" si="35"/>
        <v>9</v>
      </c>
      <c r="AD168" s="343" t="str">
        <f t="shared" si="26"/>
        <v>小学男子6年ｼﾞｬﾍﾞﾘｯｸﾎﾞｰﾙｽﾛｰ</v>
      </c>
      <c r="AE168" s="343"/>
      <c r="AF168" s="343"/>
      <c r="AG168" s="343"/>
      <c r="AH168" s="343"/>
      <c r="AI168" s="343"/>
      <c r="AJ168" s="343"/>
      <c r="AK168" s="109"/>
      <c r="AL168" s="107">
        <f t="shared" si="32"/>
        <v>27</v>
      </c>
      <c r="AM168" s="108">
        <f t="shared" si="27"/>
        <v>9</v>
      </c>
      <c r="AN168" s="108">
        <f t="shared" si="28"/>
        <v>9</v>
      </c>
      <c r="AO168" s="108">
        <f t="shared" si="29"/>
        <v>9</v>
      </c>
      <c r="AP168" s="343">
        <f t="shared" si="30"/>
        <v>0</v>
      </c>
      <c r="AQ168" s="343"/>
      <c r="AR168" s="343"/>
      <c r="AS168" s="343"/>
      <c r="AT168" s="343"/>
      <c r="AU168" s="343"/>
      <c r="AV168" s="343"/>
      <c r="AW168" s="102"/>
      <c r="AX168" s="102"/>
      <c r="AY168" s="102"/>
      <c r="AZ168" s="102"/>
      <c r="BA168" s="102"/>
      <c r="BB168" s="102"/>
      <c r="BC168" s="102"/>
      <c r="BD168" s="102"/>
      <c r="BE168" s="102"/>
      <c r="BF168" s="102"/>
      <c r="BG168" s="102"/>
      <c r="BH168" s="102"/>
      <c r="BI168" s="102"/>
      <c r="BJ168" s="102"/>
    </row>
    <row r="169" spans="2:62">
      <c r="B169" s="60">
        <v>1</v>
      </c>
      <c r="C169" s="111"/>
      <c r="D169" s="111"/>
      <c r="E169" s="111"/>
      <c r="F169" s="337" t="s">
        <v>561</v>
      </c>
      <c r="G169" s="338"/>
      <c r="H169" s="338"/>
      <c r="I169" s="338"/>
      <c r="J169" s="338"/>
      <c r="K169" s="338"/>
      <c r="L169" s="339"/>
      <c r="M169" s="53"/>
      <c r="N169" s="113"/>
      <c r="O169" s="113"/>
      <c r="P169" s="113"/>
      <c r="Q169" s="113"/>
      <c r="R169" s="340"/>
      <c r="S169" s="341"/>
      <c r="T169" s="341"/>
      <c r="U169" s="341"/>
      <c r="V169" s="341"/>
      <c r="W169" s="341"/>
      <c r="X169" s="342"/>
      <c r="Y169" s="53"/>
      <c r="Z169" s="107">
        <f t="shared" si="31"/>
        <v>23</v>
      </c>
      <c r="AA169" s="108">
        <f t="shared" si="33"/>
        <v>9</v>
      </c>
      <c r="AB169" s="108">
        <f t="shared" si="34"/>
        <v>9</v>
      </c>
      <c r="AC169" s="108">
        <f t="shared" si="35"/>
        <v>9</v>
      </c>
      <c r="AD169" s="343" t="str">
        <f t="shared" si="26"/>
        <v>小学男子5年ｼﾞｬﾍﾞﾘｯｸﾎﾞｰﾙｽﾛｰ</v>
      </c>
      <c r="AE169" s="343"/>
      <c r="AF169" s="343"/>
      <c r="AG169" s="343"/>
      <c r="AH169" s="343"/>
      <c r="AI169" s="343"/>
      <c r="AJ169" s="343"/>
      <c r="AK169" s="109"/>
      <c r="AL169" s="107">
        <f t="shared" si="32"/>
        <v>27</v>
      </c>
      <c r="AM169" s="108">
        <f t="shared" si="27"/>
        <v>9</v>
      </c>
      <c r="AN169" s="108">
        <f t="shared" si="28"/>
        <v>9</v>
      </c>
      <c r="AO169" s="108">
        <f t="shared" si="29"/>
        <v>9</v>
      </c>
      <c r="AP169" s="343">
        <f t="shared" si="30"/>
        <v>0</v>
      </c>
      <c r="AQ169" s="343"/>
      <c r="AR169" s="343"/>
      <c r="AS169" s="343"/>
      <c r="AT169" s="343"/>
      <c r="AU169" s="343"/>
      <c r="AV169" s="343"/>
      <c r="AW169" s="102"/>
      <c r="AX169" s="102"/>
      <c r="AY169" s="102"/>
      <c r="AZ169" s="102"/>
      <c r="BA169" s="102"/>
      <c r="BB169" s="102"/>
      <c r="BC169" s="102"/>
      <c r="BD169" s="102"/>
      <c r="BE169" s="102"/>
      <c r="BF169" s="102"/>
      <c r="BG169" s="102"/>
      <c r="BH169" s="102"/>
      <c r="BI169" s="102"/>
      <c r="BJ169" s="102"/>
    </row>
    <row r="170" spans="2:62">
      <c r="B170" s="60">
        <v>1</v>
      </c>
      <c r="C170" s="111"/>
      <c r="D170" s="111"/>
      <c r="E170" s="111"/>
      <c r="F170" s="337" t="s">
        <v>562</v>
      </c>
      <c r="G170" s="338"/>
      <c r="H170" s="338"/>
      <c r="I170" s="338"/>
      <c r="J170" s="338"/>
      <c r="K170" s="338"/>
      <c r="L170" s="339"/>
      <c r="M170" s="53"/>
      <c r="N170" s="113"/>
      <c r="O170" s="113"/>
      <c r="P170" s="113"/>
      <c r="Q170" s="113"/>
      <c r="R170" s="340"/>
      <c r="S170" s="341"/>
      <c r="T170" s="341"/>
      <c r="U170" s="341"/>
      <c r="V170" s="341"/>
      <c r="W170" s="341"/>
      <c r="X170" s="342"/>
      <c r="Y170" s="53"/>
      <c r="Z170" s="107">
        <f t="shared" si="31"/>
        <v>24</v>
      </c>
      <c r="AA170" s="108">
        <f t="shared" si="33"/>
        <v>9</v>
      </c>
      <c r="AB170" s="108">
        <f t="shared" si="34"/>
        <v>9</v>
      </c>
      <c r="AC170" s="108">
        <f t="shared" si="35"/>
        <v>9</v>
      </c>
      <c r="AD170" s="343" t="str">
        <f t="shared" si="26"/>
        <v>小学男子4年ｼﾞｬﾍﾞﾘｯｸﾎﾞｰﾙｽﾛｰ</v>
      </c>
      <c r="AE170" s="343"/>
      <c r="AF170" s="343"/>
      <c r="AG170" s="343"/>
      <c r="AH170" s="343"/>
      <c r="AI170" s="343"/>
      <c r="AJ170" s="343"/>
      <c r="AK170" s="109"/>
      <c r="AL170" s="107">
        <f t="shared" si="32"/>
        <v>27</v>
      </c>
      <c r="AM170" s="108">
        <f t="shared" si="27"/>
        <v>9</v>
      </c>
      <c r="AN170" s="108">
        <f t="shared" si="28"/>
        <v>9</v>
      </c>
      <c r="AO170" s="108">
        <f t="shared" si="29"/>
        <v>9</v>
      </c>
      <c r="AP170" s="343">
        <f t="shared" si="30"/>
        <v>0</v>
      </c>
      <c r="AQ170" s="343"/>
      <c r="AR170" s="343"/>
      <c r="AS170" s="343"/>
      <c r="AT170" s="343"/>
      <c r="AU170" s="343"/>
      <c r="AV170" s="343"/>
      <c r="AW170" s="102"/>
      <c r="AX170" s="102"/>
      <c r="AY170" s="102"/>
      <c r="AZ170" s="102"/>
      <c r="BA170" s="102"/>
      <c r="BB170" s="102"/>
      <c r="BC170" s="102"/>
      <c r="BD170" s="102"/>
      <c r="BE170" s="102"/>
      <c r="BF170" s="102"/>
      <c r="BG170" s="102"/>
      <c r="BH170" s="102"/>
      <c r="BI170" s="102"/>
      <c r="BJ170" s="102"/>
    </row>
    <row r="171" spans="2:62">
      <c r="B171" s="60">
        <v>1</v>
      </c>
      <c r="C171" s="111"/>
      <c r="D171" s="111"/>
      <c r="E171" s="111"/>
      <c r="F171" s="337" t="s">
        <v>563</v>
      </c>
      <c r="G171" s="338"/>
      <c r="H171" s="338"/>
      <c r="I171" s="338"/>
      <c r="J171" s="338"/>
      <c r="K171" s="338"/>
      <c r="L171" s="339"/>
      <c r="M171" s="53"/>
      <c r="N171" s="113"/>
      <c r="O171" s="113"/>
      <c r="P171" s="113"/>
      <c r="Q171" s="113"/>
      <c r="R171" s="340"/>
      <c r="S171" s="341"/>
      <c r="T171" s="341"/>
      <c r="U171" s="341"/>
      <c r="V171" s="341"/>
      <c r="W171" s="341"/>
      <c r="X171" s="342"/>
      <c r="Y171" s="53"/>
      <c r="Z171" s="107">
        <f t="shared" si="31"/>
        <v>25</v>
      </c>
      <c r="AA171" s="108">
        <f t="shared" si="33"/>
        <v>9</v>
      </c>
      <c r="AB171" s="108">
        <f t="shared" si="34"/>
        <v>9</v>
      </c>
      <c r="AC171" s="108">
        <f t="shared" si="35"/>
        <v>9</v>
      </c>
      <c r="AD171" s="343" t="str">
        <f t="shared" si="26"/>
        <v>小学男子3年ｼﾞｬﾍﾞﾘｯｸﾎﾞｰﾙｽﾛｰ</v>
      </c>
      <c r="AE171" s="343"/>
      <c r="AF171" s="343"/>
      <c r="AG171" s="343"/>
      <c r="AH171" s="343"/>
      <c r="AI171" s="343"/>
      <c r="AJ171" s="343"/>
      <c r="AK171" s="109"/>
      <c r="AL171" s="107">
        <f t="shared" si="32"/>
        <v>27</v>
      </c>
      <c r="AM171" s="108">
        <f t="shared" si="27"/>
        <v>9</v>
      </c>
      <c r="AN171" s="108">
        <f t="shared" si="28"/>
        <v>9</v>
      </c>
      <c r="AO171" s="108">
        <f t="shared" si="29"/>
        <v>9</v>
      </c>
      <c r="AP171" s="343">
        <f t="shared" si="30"/>
        <v>0</v>
      </c>
      <c r="AQ171" s="343"/>
      <c r="AR171" s="343"/>
      <c r="AS171" s="343"/>
      <c r="AT171" s="343"/>
      <c r="AU171" s="343"/>
      <c r="AV171" s="343"/>
      <c r="AW171" s="102"/>
      <c r="AX171" s="102"/>
      <c r="AY171" s="102"/>
      <c r="AZ171" s="102"/>
      <c r="BA171" s="102"/>
      <c r="BB171" s="102"/>
      <c r="BC171" s="102"/>
      <c r="BD171" s="102"/>
      <c r="BE171" s="102"/>
      <c r="BF171" s="102"/>
      <c r="BG171" s="102"/>
      <c r="BH171" s="102"/>
      <c r="BI171" s="102"/>
      <c r="BJ171" s="102"/>
    </row>
    <row r="172" spans="2:62">
      <c r="B172" s="60">
        <v>1</v>
      </c>
      <c r="C172" s="111"/>
      <c r="D172" s="111"/>
      <c r="E172" s="111"/>
      <c r="F172" s="337" t="s">
        <v>564</v>
      </c>
      <c r="G172" s="338"/>
      <c r="H172" s="338"/>
      <c r="I172" s="338"/>
      <c r="J172" s="338"/>
      <c r="K172" s="338"/>
      <c r="L172" s="339"/>
      <c r="M172" s="53"/>
      <c r="N172" s="113"/>
      <c r="O172" s="113"/>
      <c r="P172" s="113"/>
      <c r="Q172" s="113"/>
      <c r="R172" s="340"/>
      <c r="S172" s="341"/>
      <c r="T172" s="341"/>
      <c r="U172" s="341"/>
      <c r="V172" s="341"/>
      <c r="W172" s="341"/>
      <c r="X172" s="342"/>
      <c r="Y172" s="53"/>
      <c r="Z172" s="107">
        <f t="shared" si="31"/>
        <v>26</v>
      </c>
      <c r="AA172" s="108">
        <f t="shared" si="33"/>
        <v>9</v>
      </c>
      <c r="AB172" s="108">
        <f t="shared" si="34"/>
        <v>9</v>
      </c>
      <c r="AC172" s="108">
        <f t="shared" si="35"/>
        <v>9</v>
      </c>
      <c r="AD172" s="343" t="str">
        <f t="shared" si="26"/>
        <v>小学男子2年ｼﾞｬﾍﾞﾘｯｸﾎﾞｰﾙｽﾛｰ</v>
      </c>
      <c r="AE172" s="343"/>
      <c r="AF172" s="343"/>
      <c r="AG172" s="343"/>
      <c r="AH172" s="343"/>
      <c r="AI172" s="343"/>
      <c r="AJ172" s="343"/>
      <c r="AK172" s="109"/>
      <c r="AL172" s="107">
        <f t="shared" si="32"/>
        <v>27</v>
      </c>
      <c r="AM172" s="108">
        <f t="shared" si="27"/>
        <v>9</v>
      </c>
      <c r="AN172" s="108">
        <f t="shared" si="28"/>
        <v>9</v>
      </c>
      <c r="AO172" s="108">
        <f t="shared" si="29"/>
        <v>9</v>
      </c>
      <c r="AP172" s="343">
        <f t="shared" si="30"/>
        <v>0</v>
      </c>
      <c r="AQ172" s="343"/>
      <c r="AR172" s="343"/>
      <c r="AS172" s="343"/>
      <c r="AT172" s="343"/>
      <c r="AU172" s="343"/>
      <c r="AV172" s="343"/>
      <c r="AW172" s="102"/>
      <c r="AX172" s="102"/>
      <c r="AY172" s="102"/>
      <c r="AZ172" s="102"/>
      <c r="BA172" s="102"/>
      <c r="BB172" s="102"/>
      <c r="BC172" s="102"/>
      <c r="BD172" s="102"/>
      <c r="BE172" s="102"/>
      <c r="BF172" s="102"/>
      <c r="BG172" s="102"/>
      <c r="BH172" s="102"/>
      <c r="BI172" s="102"/>
      <c r="BJ172" s="102"/>
    </row>
    <row r="173" spans="2:62">
      <c r="B173" s="60">
        <v>1</v>
      </c>
      <c r="C173" s="111"/>
      <c r="D173" s="111"/>
      <c r="E173" s="111"/>
      <c r="F173" s="337" t="s">
        <v>565</v>
      </c>
      <c r="G173" s="338"/>
      <c r="H173" s="338"/>
      <c r="I173" s="338"/>
      <c r="J173" s="338"/>
      <c r="K173" s="338"/>
      <c r="L173" s="339"/>
      <c r="M173" s="53"/>
      <c r="N173" s="113"/>
      <c r="O173" s="113"/>
      <c r="P173" s="113"/>
      <c r="Q173" s="113"/>
      <c r="R173" s="340"/>
      <c r="S173" s="341"/>
      <c r="T173" s="341"/>
      <c r="U173" s="341"/>
      <c r="V173" s="341"/>
      <c r="W173" s="341"/>
      <c r="X173" s="342"/>
      <c r="Y173" s="53"/>
      <c r="Z173" s="107">
        <f t="shared" si="31"/>
        <v>27</v>
      </c>
      <c r="AA173" s="108">
        <f t="shared" si="33"/>
        <v>9</v>
      </c>
      <c r="AB173" s="108">
        <f t="shared" si="34"/>
        <v>9</v>
      </c>
      <c r="AC173" s="108">
        <f t="shared" si="35"/>
        <v>9</v>
      </c>
      <c r="AD173" s="343" t="str">
        <f t="shared" si="26"/>
        <v>小学男子1年ｼﾞｬﾍﾞﾘｯｸﾎﾞｰﾙｽﾛｰ</v>
      </c>
      <c r="AE173" s="343"/>
      <c r="AF173" s="343"/>
      <c r="AG173" s="343"/>
      <c r="AH173" s="343"/>
      <c r="AI173" s="343"/>
      <c r="AJ173" s="343"/>
      <c r="AK173" s="109"/>
      <c r="AL173" s="107">
        <f t="shared" si="32"/>
        <v>27</v>
      </c>
      <c r="AM173" s="108">
        <f t="shared" si="27"/>
        <v>9</v>
      </c>
      <c r="AN173" s="108">
        <f t="shared" si="28"/>
        <v>9</v>
      </c>
      <c r="AO173" s="108">
        <f t="shared" si="29"/>
        <v>9</v>
      </c>
      <c r="AP173" s="343">
        <f t="shared" si="30"/>
        <v>0</v>
      </c>
      <c r="AQ173" s="343"/>
      <c r="AR173" s="343"/>
      <c r="AS173" s="343"/>
      <c r="AT173" s="343"/>
      <c r="AU173" s="343"/>
      <c r="AV173" s="343"/>
      <c r="AW173" s="102"/>
      <c r="AX173" s="102"/>
      <c r="AY173" s="102"/>
      <c r="AZ173" s="102"/>
      <c r="BA173" s="102"/>
      <c r="BB173" s="102"/>
      <c r="BC173" s="102"/>
      <c r="BD173" s="102"/>
      <c r="BE173" s="102"/>
      <c r="BF173" s="102"/>
      <c r="BG173" s="102"/>
      <c r="BH173" s="102"/>
      <c r="BI173" s="102"/>
      <c r="BJ173" s="102"/>
    </row>
    <row r="174" spans="2:62">
      <c r="B174" s="60"/>
      <c r="C174" s="111"/>
      <c r="D174" s="111"/>
      <c r="E174" s="111"/>
      <c r="F174" s="337" t="s">
        <v>566</v>
      </c>
      <c r="G174" s="338"/>
      <c r="H174" s="338"/>
      <c r="I174" s="338"/>
      <c r="J174" s="338"/>
      <c r="K174" s="338"/>
      <c r="L174" s="339"/>
      <c r="M174" s="53"/>
      <c r="N174" s="113"/>
      <c r="O174" s="113"/>
      <c r="P174" s="113"/>
      <c r="Q174" s="113"/>
      <c r="R174" s="340"/>
      <c r="S174" s="341"/>
      <c r="T174" s="341"/>
      <c r="U174" s="341"/>
      <c r="V174" s="341"/>
      <c r="W174" s="341"/>
      <c r="X174" s="342"/>
      <c r="Y174" s="53"/>
      <c r="Z174" s="107">
        <f t="shared" si="31"/>
        <v>27</v>
      </c>
      <c r="AA174" s="108">
        <f t="shared" si="33"/>
        <v>9</v>
      </c>
      <c r="AB174" s="108">
        <f t="shared" si="34"/>
        <v>9</v>
      </c>
      <c r="AC174" s="108">
        <f t="shared" si="35"/>
        <v>9</v>
      </c>
      <c r="AD174" s="343" t="str">
        <f t="shared" si="26"/>
        <v>小学男子ｼﾞｬﾍﾞﾘｯｸﾎﾞｰﾙｽﾛｰ</v>
      </c>
      <c r="AE174" s="343"/>
      <c r="AF174" s="343"/>
      <c r="AG174" s="343"/>
      <c r="AH174" s="343"/>
      <c r="AI174" s="343"/>
      <c r="AJ174" s="343"/>
      <c r="AK174" s="109"/>
      <c r="AL174" s="107">
        <f t="shared" si="32"/>
        <v>27</v>
      </c>
      <c r="AM174" s="108">
        <f t="shared" si="27"/>
        <v>9</v>
      </c>
      <c r="AN174" s="108">
        <f t="shared" si="28"/>
        <v>9</v>
      </c>
      <c r="AO174" s="108">
        <f t="shared" si="29"/>
        <v>9</v>
      </c>
      <c r="AP174" s="343">
        <f t="shared" si="30"/>
        <v>0</v>
      </c>
      <c r="AQ174" s="343"/>
      <c r="AR174" s="343"/>
      <c r="AS174" s="343"/>
      <c r="AT174" s="343"/>
      <c r="AU174" s="343"/>
      <c r="AV174" s="343"/>
      <c r="AW174" s="102"/>
      <c r="AX174" s="102"/>
      <c r="AY174" s="102"/>
      <c r="AZ174" s="102"/>
      <c r="BA174" s="102"/>
      <c r="BB174" s="102"/>
      <c r="BC174" s="102"/>
      <c r="BD174" s="102"/>
      <c r="BE174" s="102"/>
      <c r="BF174" s="102"/>
      <c r="BG174" s="102"/>
      <c r="BH174" s="102"/>
      <c r="BI174" s="102"/>
      <c r="BJ174" s="102"/>
    </row>
    <row r="175" spans="2:62">
      <c r="B175" s="60">
        <v>1</v>
      </c>
      <c r="C175" s="111"/>
      <c r="D175" s="111"/>
      <c r="E175" s="111"/>
      <c r="F175" s="337" t="s">
        <v>472</v>
      </c>
      <c r="G175" s="338"/>
      <c r="H175" s="338"/>
      <c r="I175" s="338"/>
      <c r="J175" s="338"/>
      <c r="K175" s="338"/>
      <c r="L175" s="339"/>
      <c r="M175" s="53"/>
      <c r="N175" s="113"/>
      <c r="O175" s="113"/>
      <c r="P175" s="113"/>
      <c r="Q175" s="113"/>
      <c r="R175" s="340"/>
      <c r="S175" s="341"/>
      <c r="T175" s="341"/>
      <c r="U175" s="341"/>
      <c r="V175" s="341"/>
      <c r="W175" s="341"/>
      <c r="X175" s="342"/>
      <c r="Y175" s="53"/>
      <c r="Z175" s="107">
        <f t="shared" si="31"/>
        <v>28</v>
      </c>
      <c r="AA175" s="108">
        <f t="shared" si="33"/>
        <v>9</v>
      </c>
      <c r="AB175" s="108">
        <f t="shared" si="34"/>
        <v>9</v>
      </c>
      <c r="AC175" s="108">
        <f t="shared" si="35"/>
        <v>9</v>
      </c>
      <c r="AD175" s="343" t="str">
        <f t="shared" si="26"/>
        <v>幼児男子60m</v>
      </c>
      <c r="AE175" s="343"/>
      <c r="AF175" s="343"/>
      <c r="AG175" s="343"/>
      <c r="AH175" s="343"/>
      <c r="AI175" s="343"/>
      <c r="AJ175" s="343"/>
      <c r="AK175" s="109"/>
      <c r="AL175" s="107">
        <f t="shared" si="32"/>
        <v>27</v>
      </c>
      <c r="AM175" s="108">
        <f t="shared" si="27"/>
        <v>9</v>
      </c>
      <c r="AN175" s="108">
        <f t="shared" si="28"/>
        <v>9</v>
      </c>
      <c r="AO175" s="108">
        <f t="shared" si="29"/>
        <v>9</v>
      </c>
      <c r="AP175" s="343">
        <f t="shared" si="30"/>
        <v>0</v>
      </c>
      <c r="AQ175" s="343"/>
      <c r="AR175" s="343"/>
      <c r="AS175" s="343"/>
      <c r="AT175" s="343"/>
      <c r="AU175" s="343"/>
      <c r="AV175" s="343"/>
      <c r="AW175" s="102"/>
      <c r="AX175" s="102"/>
      <c r="AY175" s="102"/>
      <c r="AZ175" s="102"/>
      <c r="BA175" s="102"/>
      <c r="BB175" s="102"/>
      <c r="BC175" s="102"/>
      <c r="BD175" s="102"/>
      <c r="BE175" s="102"/>
      <c r="BF175" s="102"/>
      <c r="BG175" s="102"/>
      <c r="BH175" s="102"/>
      <c r="BI175" s="102"/>
      <c r="BJ175" s="102"/>
    </row>
    <row r="176" spans="2:62">
      <c r="B176" s="59"/>
      <c r="C176" s="111"/>
      <c r="D176" s="111"/>
      <c r="E176" s="111"/>
      <c r="F176" s="337"/>
      <c r="G176" s="338"/>
      <c r="H176" s="338"/>
      <c r="I176" s="338"/>
      <c r="J176" s="338"/>
      <c r="K176" s="338"/>
      <c r="L176" s="339"/>
      <c r="M176" s="53"/>
      <c r="N176" s="113"/>
      <c r="O176" s="113"/>
      <c r="P176" s="113"/>
      <c r="Q176" s="113"/>
      <c r="R176" s="340"/>
      <c r="S176" s="341"/>
      <c r="T176" s="341"/>
      <c r="U176" s="341"/>
      <c r="V176" s="341"/>
      <c r="W176" s="341"/>
      <c r="X176" s="342"/>
      <c r="Y176" s="53"/>
      <c r="Z176" s="107">
        <f t="shared" si="31"/>
        <v>28</v>
      </c>
      <c r="AA176" s="108">
        <f t="shared" si="33"/>
        <v>9</v>
      </c>
      <c r="AB176" s="108">
        <f t="shared" si="34"/>
        <v>9</v>
      </c>
      <c r="AC176" s="108">
        <f t="shared" si="35"/>
        <v>9</v>
      </c>
      <c r="AD176" s="343">
        <f t="shared" si="26"/>
        <v>0</v>
      </c>
      <c r="AE176" s="343"/>
      <c r="AF176" s="343"/>
      <c r="AG176" s="343"/>
      <c r="AH176" s="343"/>
      <c r="AI176" s="343"/>
      <c r="AJ176" s="343"/>
      <c r="AK176" s="109"/>
      <c r="AL176" s="107">
        <f t="shared" si="32"/>
        <v>27</v>
      </c>
      <c r="AM176" s="108">
        <f t="shared" si="27"/>
        <v>9</v>
      </c>
      <c r="AN176" s="108">
        <f t="shared" si="28"/>
        <v>9</v>
      </c>
      <c r="AO176" s="108">
        <f t="shared" si="29"/>
        <v>9</v>
      </c>
      <c r="AP176" s="343">
        <f t="shared" si="30"/>
        <v>0</v>
      </c>
      <c r="AQ176" s="343"/>
      <c r="AR176" s="343"/>
      <c r="AS176" s="343"/>
      <c r="AT176" s="343"/>
      <c r="AU176" s="343"/>
      <c r="AV176" s="343"/>
      <c r="AW176" s="102"/>
      <c r="AX176" s="102"/>
      <c r="AY176" s="102"/>
      <c r="AZ176" s="102"/>
      <c r="BA176" s="102"/>
      <c r="BB176" s="102"/>
      <c r="BC176" s="102"/>
      <c r="BD176" s="102"/>
      <c r="BE176" s="102"/>
      <c r="BF176" s="102"/>
      <c r="BG176" s="102"/>
      <c r="BH176" s="102"/>
      <c r="BI176" s="102"/>
      <c r="BJ176" s="102"/>
    </row>
    <row r="177" spans="2:62">
      <c r="B177" s="59"/>
      <c r="C177" s="111"/>
      <c r="D177" s="111"/>
      <c r="E177" s="111"/>
      <c r="F177" s="337"/>
      <c r="G177" s="338"/>
      <c r="H177" s="338"/>
      <c r="I177" s="338"/>
      <c r="J177" s="338"/>
      <c r="K177" s="338"/>
      <c r="L177" s="339"/>
      <c r="M177" s="53"/>
      <c r="N177" s="113"/>
      <c r="O177" s="113"/>
      <c r="P177" s="113"/>
      <c r="Q177" s="113"/>
      <c r="R177" s="340"/>
      <c r="S177" s="341"/>
      <c r="T177" s="341"/>
      <c r="U177" s="341"/>
      <c r="V177" s="341"/>
      <c r="W177" s="341"/>
      <c r="X177" s="342"/>
      <c r="Y177" s="53"/>
      <c r="Z177" s="107">
        <f t="shared" si="31"/>
        <v>28</v>
      </c>
      <c r="AA177" s="108">
        <f t="shared" si="33"/>
        <v>9</v>
      </c>
      <c r="AB177" s="108">
        <f t="shared" si="34"/>
        <v>9</v>
      </c>
      <c r="AC177" s="108">
        <f t="shared" si="35"/>
        <v>9</v>
      </c>
      <c r="AD177" s="343">
        <f t="shared" si="26"/>
        <v>0</v>
      </c>
      <c r="AE177" s="343"/>
      <c r="AF177" s="343"/>
      <c r="AG177" s="343"/>
      <c r="AH177" s="343"/>
      <c r="AI177" s="343"/>
      <c r="AJ177" s="343"/>
      <c r="AK177" s="109"/>
      <c r="AL177" s="107">
        <f t="shared" si="32"/>
        <v>27</v>
      </c>
      <c r="AM177" s="108">
        <f t="shared" si="27"/>
        <v>9</v>
      </c>
      <c r="AN177" s="108">
        <f t="shared" si="28"/>
        <v>9</v>
      </c>
      <c r="AO177" s="108">
        <f t="shared" si="29"/>
        <v>9</v>
      </c>
      <c r="AP177" s="343">
        <f t="shared" si="30"/>
        <v>0</v>
      </c>
      <c r="AQ177" s="343"/>
      <c r="AR177" s="343"/>
      <c r="AS177" s="343"/>
      <c r="AT177" s="343"/>
      <c r="AU177" s="343"/>
      <c r="AV177" s="343"/>
      <c r="AW177" s="102"/>
      <c r="AX177" s="102"/>
      <c r="AY177" s="102"/>
      <c r="AZ177" s="102"/>
      <c r="BA177" s="102"/>
      <c r="BB177" s="102"/>
      <c r="BC177" s="102"/>
      <c r="BD177" s="102"/>
      <c r="BE177" s="102"/>
      <c r="BF177" s="102"/>
      <c r="BG177" s="102"/>
      <c r="BH177" s="102"/>
      <c r="BI177" s="102"/>
      <c r="BJ177" s="102"/>
    </row>
    <row r="178" spans="2:62">
      <c r="B178" s="111"/>
      <c r="C178" s="111"/>
      <c r="D178" s="111"/>
      <c r="E178" s="111"/>
      <c r="F178" s="337"/>
      <c r="G178" s="338"/>
      <c r="H178" s="338"/>
      <c r="I178" s="338"/>
      <c r="J178" s="338"/>
      <c r="K178" s="338"/>
      <c r="L178" s="339"/>
      <c r="M178" s="53"/>
      <c r="N178" s="113"/>
      <c r="O178" s="113"/>
      <c r="P178" s="113"/>
      <c r="Q178" s="113"/>
      <c r="R178" s="340"/>
      <c r="S178" s="341"/>
      <c r="T178" s="341"/>
      <c r="U178" s="341"/>
      <c r="V178" s="341"/>
      <c r="W178" s="341"/>
      <c r="X178" s="342"/>
      <c r="Y178" s="53"/>
      <c r="Z178" s="107">
        <f t="shared" si="31"/>
        <v>28</v>
      </c>
      <c r="AA178" s="108">
        <f t="shared" si="33"/>
        <v>9</v>
      </c>
      <c r="AB178" s="108">
        <f t="shared" si="34"/>
        <v>9</v>
      </c>
      <c r="AC178" s="108">
        <f t="shared" si="35"/>
        <v>9</v>
      </c>
      <c r="AD178" s="343">
        <f t="shared" si="26"/>
        <v>0</v>
      </c>
      <c r="AE178" s="343"/>
      <c r="AF178" s="343"/>
      <c r="AG178" s="343"/>
      <c r="AH178" s="343"/>
      <c r="AI178" s="343"/>
      <c r="AJ178" s="343"/>
      <c r="AK178" s="109"/>
      <c r="AL178" s="107">
        <f t="shared" si="32"/>
        <v>27</v>
      </c>
      <c r="AM178" s="108">
        <f t="shared" si="27"/>
        <v>9</v>
      </c>
      <c r="AN178" s="108">
        <f t="shared" si="28"/>
        <v>9</v>
      </c>
      <c r="AO178" s="108">
        <f t="shared" si="29"/>
        <v>9</v>
      </c>
      <c r="AP178" s="343">
        <f t="shared" si="30"/>
        <v>0</v>
      </c>
      <c r="AQ178" s="343"/>
      <c r="AR178" s="343"/>
      <c r="AS178" s="343"/>
      <c r="AT178" s="343"/>
      <c r="AU178" s="343"/>
      <c r="AV178" s="343"/>
      <c r="AW178" s="102"/>
      <c r="AX178" s="102"/>
      <c r="AY178" s="102"/>
      <c r="AZ178" s="102"/>
      <c r="BA178" s="102"/>
      <c r="BB178" s="102"/>
      <c r="BC178" s="102"/>
      <c r="BD178" s="102"/>
      <c r="BE178" s="102"/>
      <c r="BF178" s="102"/>
      <c r="BG178" s="102"/>
      <c r="BH178" s="102"/>
      <c r="BI178" s="102"/>
      <c r="BJ178" s="102"/>
    </row>
    <row r="179" spans="2:62">
      <c r="B179" s="111"/>
      <c r="C179" s="111"/>
      <c r="D179" s="111"/>
      <c r="E179" s="111"/>
      <c r="F179" s="337"/>
      <c r="G179" s="338"/>
      <c r="H179" s="338"/>
      <c r="I179" s="338"/>
      <c r="J179" s="338"/>
      <c r="K179" s="338"/>
      <c r="L179" s="339"/>
      <c r="M179" s="53"/>
      <c r="N179" s="113"/>
      <c r="O179" s="113"/>
      <c r="P179" s="113"/>
      <c r="Q179" s="113"/>
      <c r="R179" s="340"/>
      <c r="S179" s="341"/>
      <c r="T179" s="341"/>
      <c r="U179" s="341"/>
      <c r="V179" s="341"/>
      <c r="W179" s="341"/>
      <c r="X179" s="342"/>
      <c r="Y179" s="53"/>
      <c r="Z179" s="107">
        <f t="shared" si="31"/>
        <v>28</v>
      </c>
      <c r="AA179" s="108">
        <f t="shared" si="33"/>
        <v>9</v>
      </c>
      <c r="AB179" s="108">
        <f t="shared" si="34"/>
        <v>9</v>
      </c>
      <c r="AC179" s="108">
        <f t="shared" si="35"/>
        <v>9</v>
      </c>
      <c r="AD179" s="343">
        <f t="shared" si="26"/>
        <v>0</v>
      </c>
      <c r="AE179" s="343"/>
      <c r="AF179" s="343"/>
      <c r="AG179" s="343"/>
      <c r="AH179" s="343"/>
      <c r="AI179" s="343"/>
      <c r="AJ179" s="343"/>
      <c r="AK179" s="109"/>
      <c r="AL179" s="107">
        <f t="shared" si="32"/>
        <v>27</v>
      </c>
      <c r="AM179" s="108">
        <f t="shared" si="27"/>
        <v>9</v>
      </c>
      <c r="AN179" s="108">
        <f t="shared" si="28"/>
        <v>9</v>
      </c>
      <c r="AO179" s="108">
        <f t="shared" si="29"/>
        <v>9</v>
      </c>
      <c r="AP179" s="343">
        <f t="shared" si="30"/>
        <v>0</v>
      </c>
      <c r="AQ179" s="343"/>
      <c r="AR179" s="343"/>
      <c r="AS179" s="343"/>
      <c r="AT179" s="343"/>
      <c r="AU179" s="343"/>
      <c r="AV179" s="343"/>
      <c r="AW179" s="102"/>
      <c r="AX179" s="102"/>
      <c r="AY179" s="102"/>
      <c r="AZ179" s="102"/>
      <c r="BA179" s="102"/>
      <c r="BB179" s="102"/>
      <c r="BC179" s="102"/>
      <c r="BD179" s="102"/>
      <c r="BE179" s="102"/>
      <c r="BF179" s="102"/>
      <c r="BG179" s="102"/>
      <c r="BH179" s="102"/>
      <c r="BI179" s="102"/>
      <c r="BJ179" s="102"/>
    </row>
    <row r="180" spans="2:62">
      <c r="B180" s="111"/>
      <c r="C180" s="111"/>
      <c r="D180" s="111"/>
      <c r="E180" s="111"/>
      <c r="F180" s="337"/>
      <c r="G180" s="338"/>
      <c r="H180" s="338"/>
      <c r="I180" s="338"/>
      <c r="J180" s="338"/>
      <c r="K180" s="338"/>
      <c r="L180" s="339"/>
      <c r="M180" s="53"/>
      <c r="N180" s="113"/>
      <c r="O180" s="113"/>
      <c r="P180" s="113"/>
      <c r="Q180" s="113"/>
      <c r="R180" s="340"/>
      <c r="S180" s="341"/>
      <c r="T180" s="341"/>
      <c r="U180" s="341"/>
      <c r="V180" s="341"/>
      <c r="W180" s="341"/>
      <c r="X180" s="342"/>
      <c r="Y180" s="53"/>
      <c r="Z180" s="107">
        <f t="shared" si="31"/>
        <v>28</v>
      </c>
      <c r="AA180" s="108">
        <f t="shared" si="33"/>
        <v>9</v>
      </c>
      <c r="AB180" s="108">
        <f t="shared" si="34"/>
        <v>9</v>
      </c>
      <c r="AC180" s="108">
        <f t="shared" si="35"/>
        <v>9</v>
      </c>
      <c r="AD180" s="343">
        <f t="shared" si="26"/>
        <v>0</v>
      </c>
      <c r="AE180" s="343"/>
      <c r="AF180" s="343"/>
      <c r="AG180" s="343"/>
      <c r="AH180" s="343"/>
      <c r="AI180" s="343"/>
      <c r="AJ180" s="343"/>
      <c r="AK180" s="109"/>
      <c r="AL180" s="107">
        <f t="shared" si="32"/>
        <v>27</v>
      </c>
      <c r="AM180" s="108">
        <f t="shared" si="27"/>
        <v>9</v>
      </c>
      <c r="AN180" s="108">
        <f t="shared" si="28"/>
        <v>9</v>
      </c>
      <c r="AO180" s="108">
        <f t="shared" si="29"/>
        <v>9</v>
      </c>
      <c r="AP180" s="343">
        <f t="shared" si="30"/>
        <v>0</v>
      </c>
      <c r="AQ180" s="343"/>
      <c r="AR180" s="343"/>
      <c r="AS180" s="343"/>
      <c r="AT180" s="343"/>
      <c r="AU180" s="343"/>
      <c r="AV180" s="343"/>
      <c r="AW180" s="102"/>
      <c r="AX180" s="102"/>
      <c r="AY180" s="102"/>
      <c r="AZ180" s="102"/>
      <c r="BA180" s="102"/>
      <c r="BB180" s="102"/>
      <c r="BC180" s="102"/>
      <c r="BD180" s="102"/>
      <c r="BE180" s="102"/>
      <c r="BF180" s="102"/>
      <c r="BG180" s="102"/>
      <c r="BH180" s="102"/>
      <c r="BI180" s="102"/>
      <c r="BJ180" s="102"/>
    </row>
    <row r="181" spans="2:62">
      <c r="B181" s="111"/>
      <c r="C181" s="111"/>
      <c r="D181" s="111"/>
      <c r="E181" s="111"/>
      <c r="F181" s="337"/>
      <c r="G181" s="338"/>
      <c r="H181" s="338"/>
      <c r="I181" s="338"/>
      <c r="J181" s="338"/>
      <c r="K181" s="338"/>
      <c r="L181" s="339"/>
      <c r="M181" s="53"/>
      <c r="N181" s="113"/>
      <c r="O181" s="113"/>
      <c r="P181" s="113"/>
      <c r="Q181" s="113"/>
      <c r="R181" s="340"/>
      <c r="S181" s="341"/>
      <c r="T181" s="341"/>
      <c r="U181" s="341"/>
      <c r="V181" s="341"/>
      <c r="W181" s="341"/>
      <c r="X181" s="342"/>
      <c r="Y181" s="53"/>
      <c r="Z181" s="107">
        <f t="shared" si="31"/>
        <v>28</v>
      </c>
      <c r="AA181" s="108">
        <f t="shared" si="33"/>
        <v>9</v>
      </c>
      <c r="AB181" s="108">
        <f t="shared" si="34"/>
        <v>9</v>
      </c>
      <c r="AC181" s="108">
        <f t="shared" si="35"/>
        <v>9</v>
      </c>
      <c r="AD181" s="343">
        <f t="shared" si="26"/>
        <v>0</v>
      </c>
      <c r="AE181" s="343"/>
      <c r="AF181" s="343"/>
      <c r="AG181" s="343"/>
      <c r="AH181" s="343"/>
      <c r="AI181" s="343"/>
      <c r="AJ181" s="343"/>
      <c r="AK181" s="109"/>
      <c r="AL181" s="107">
        <f t="shared" si="32"/>
        <v>27</v>
      </c>
      <c r="AM181" s="108">
        <f t="shared" si="27"/>
        <v>9</v>
      </c>
      <c r="AN181" s="108">
        <f t="shared" si="28"/>
        <v>9</v>
      </c>
      <c r="AO181" s="108">
        <f t="shared" si="29"/>
        <v>9</v>
      </c>
      <c r="AP181" s="343">
        <f t="shared" si="30"/>
        <v>0</v>
      </c>
      <c r="AQ181" s="343"/>
      <c r="AR181" s="343"/>
      <c r="AS181" s="343"/>
      <c r="AT181" s="343"/>
      <c r="AU181" s="343"/>
      <c r="AV181" s="343"/>
      <c r="AW181" s="102"/>
      <c r="AX181" s="102"/>
      <c r="AY181" s="102"/>
      <c r="AZ181" s="102"/>
      <c r="BA181" s="102"/>
      <c r="BB181" s="102"/>
      <c r="BC181" s="102"/>
      <c r="BD181" s="102"/>
      <c r="BE181" s="102"/>
      <c r="BF181" s="102"/>
      <c r="BG181" s="102"/>
      <c r="BH181" s="102"/>
      <c r="BI181" s="102"/>
      <c r="BJ181" s="102"/>
    </row>
    <row r="182" spans="2:62">
      <c r="B182" s="111"/>
      <c r="C182" s="111"/>
      <c r="D182" s="111"/>
      <c r="E182" s="111"/>
      <c r="F182" s="337"/>
      <c r="G182" s="338"/>
      <c r="H182" s="338"/>
      <c r="I182" s="338"/>
      <c r="J182" s="338"/>
      <c r="K182" s="338"/>
      <c r="L182" s="339"/>
      <c r="M182" s="53"/>
      <c r="N182" s="113"/>
      <c r="O182" s="113"/>
      <c r="P182" s="113"/>
      <c r="Q182" s="113"/>
      <c r="R182" s="340"/>
      <c r="S182" s="341"/>
      <c r="T182" s="341"/>
      <c r="U182" s="341"/>
      <c r="V182" s="341"/>
      <c r="W182" s="341"/>
      <c r="X182" s="342"/>
      <c r="Y182" s="53"/>
      <c r="Z182" s="107">
        <f t="shared" si="31"/>
        <v>28</v>
      </c>
      <c r="AA182" s="108">
        <f t="shared" si="33"/>
        <v>9</v>
      </c>
      <c r="AB182" s="108">
        <f t="shared" si="34"/>
        <v>9</v>
      </c>
      <c r="AC182" s="108">
        <f t="shared" si="35"/>
        <v>9</v>
      </c>
      <c r="AD182" s="343">
        <f t="shared" si="26"/>
        <v>0</v>
      </c>
      <c r="AE182" s="343"/>
      <c r="AF182" s="343"/>
      <c r="AG182" s="343"/>
      <c r="AH182" s="343"/>
      <c r="AI182" s="343"/>
      <c r="AJ182" s="343"/>
      <c r="AK182" s="109"/>
      <c r="AL182" s="107">
        <f t="shared" si="32"/>
        <v>27</v>
      </c>
      <c r="AM182" s="108">
        <f t="shared" si="27"/>
        <v>9</v>
      </c>
      <c r="AN182" s="108">
        <f t="shared" si="28"/>
        <v>9</v>
      </c>
      <c r="AO182" s="108">
        <f t="shared" si="29"/>
        <v>9</v>
      </c>
      <c r="AP182" s="343">
        <f t="shared" si="30"/>
        <v>0</v>
      </c>
      <c r="AQ182" s="343"/>
      <c r="AR182" s="343"/>
      <c r="AS182" s="343"/>
      <c r="AT182" s="343"/>
      <c r="AU182" s="343"/>
      <c r="AV182" s="343"/>
      <c r="AW182" s="102"/>
      <c r="AX182" s="102"/>
      <c r="AY182" s="102"/>
      <c r="AZ182" s="102"/>
      <c r="BA182" s="102"/>
      <c r="BB182" s="102"/>
      <c r="BC182" s="102"/>
      <c r="BD182" s="102"/>
      <c r="BE182" s="102"/>
      <c r="BF182" s="102"/>
      <c r="BG182" s="102"/>
      <c r="BH182" s="102"/>
      <c r="BI182" s="102"/>
      <c r="BJ182" s="102"/>
    </row>
    <row r="183" spans="2:62">
      <c r="B183" s="111"/>
      <c r="C183" s="111"/>
      <c r="D183" s="111"/>
      <c r="E183" s="111"/>
      <c r="F183" s="337"/>
      <c r="G183" s="338"/>
      <c r="H183" s="338"/>
      <c r="I183" s="338"/>
      <c r="J183" s="338"/>
      <c r="K183" s="338"/>
      <c r="L183" s="339"/>
      <c r="M183" s="53"/>
      <c r="N183" s="113"/>
      <c r="O183" s="113"/>
      <c r="P183" s="113"/>
      <c r="Q183" s="113"/>
      <c r="R183" s="340"/>
      <c r="S183" s="341"/>
      <c r="T183" s="341"/>
      <c r="U183" s="341"/>
      <c r="V183" s="341"/>
      <c r="W183" s="341"/>
      <c r="X183" s="342"/>
      <c r="Y183" s="53"/>
      <c r="Z183" s="107">
        <f t="shared" si="31"/>
        <v>28</v>
      </c>
      <c r="AA183" s="108">
        <f t="shared" si="33"/>
        <v>9</v>
      </c>
      <c r="AB183" s="108">
        <f t="shared" si="34"/>
        <v>9</v>
      </c>
      <c r="AC183" s="108">
        <f t="shared" si="35"/>
        <v>9</v>
      </c>
      <c r="AD183" s="343">
        <f t="shared" si="26"/>
        <v>0</v>
      </c>
      <c r="AE183" s="343"/>
      <c r="AF183" s="343"/>
      <c r="AG183" s="343"/>
      <c r="AH183" s="343"/>
      <c r="AI183" s="343"/>
      <c r="AJ183" s="343"/>
      <c r="AK183" s="109"/>
      <c r="AL183" s="107">
        <f t="shared" si="32"/>
        <v>27</v>
      </c>
      <c r="AM183" s="108">
        <f t="shared" si="27"/>
        <v>9</v>
      </c>
      <c r="AN183" s="108">
        <f t="shared" si="28"/>
        <v>9</v>
      </c>
      <c r="AO183" s="108">
        <f t="shared" si="29"/>
        <v>9</v>
      </c>
      <c r="AP183" s="343">
        <f t="shared" si="30"/>
        <v>0</v>
      </c>
      <c r="AQ183" s="343"/>
      <c r="AR183" s="343"/>
      <c r="AS183" s="343"/>
      <c r="AT183" s="343"/>
      <c r="AU183" s="343"/>
      <c r="AV183" s="343"/>
      <c r="AW183" s="102"/>
      <c r="AX183" s="102"/>
      <c r="AY183" s="102"/>
      <c r="AZ183" s="102"/>
      <c r="BA183" s="102"/>
      <c r="BB183" s="102"/>
      <c r="BC183" s="102"/>
      <c r="BD183" s="102"/>
      <c r="BE183" s="102"/>
      <c r="BF183" s="102"/>
      <c r="BG183" s="102"/>
      <c r="BH183" s="102"/>
      <c r="BI183" s="102"/>
      <c r="BJ183" s="102"/>
    </row>
    <row r="184" spans="2:62">
      <c r="B184" s="111"/>
      <c r="C184" s="111"/>
      <c r="D184" s="111"/>
      <c r="E184" s="111"/>
      <c r="F184" s="337"/>
      <c r="G184" s="338"/>
      <c r="H184" s="338"/>
      <c r="I184" s="338"/>
      <c r="J184" s="338"/>
      <c r="K184" s="338"/>
      <c r="L184" s="339"/>
      <c r="M184" s="53"/>
      <c r="N184" s="113"/>
      <c r="O184" s="113"/>
      <c r="P184" s="113"/>
      <c r="Q184" s="113"/>
      <c r="R184" s="340"/>
      <c r="S184" s="341"/>
      <c r="T184" s="341"/>
      <c r="U184" s="341"/>
      <c r="V184" s="341"/>
      <c r="W184" s="341"/>
      <c r="X184" s="342"/>
      <c r="Y184" s="53"/>
      <c r="Z184" s="107">
        <f t="shared" si="31"/>
        <v>28</v>
      </c>
      <c r="AA184" s="108">
        <f t="shared" si="33"/>
        <v>9</v>
      </c>
      <c r="AB184" s="108">
        <f t="shared" si="34"/>
        <v>9</v>
      </c>
      <c r="AC184" s="108">
        <f t="shared" si="35"/>
        <v>9</v>
      </c>
      <c r="AD184" s="343">
        <f t="shared" ref="AD184:AD201" si="36">F184</f>
        <v>0</v>
      </c>
      <c r="AE184" s="343"/>
      <c r="AF184" s="343"/>
      <c r="AG184" s="343"/>
      <c r="AH184" s="343"/>
      <c r="AI184" s="343"/>
      <c r="AJ184" s="343"/>
      <c r="AK184" s="109"/>
      <c r="AL184" s="107">
        <f t="shared" si="32"/>
        <v>27</v>
      </c>
      <c r="AM184" s="108">
        <f t="shared" ref="AM184:AM201" si="37">IF(O184="",AM183,AM183+1)</f>
        <v>9</v>
      </c>
      <c r="AN184" s="108">
        <f t="shared" ref="AN184:AN201" si="38">IF(P184="",AN183,AN183+1)</f>
        <v>9</v>
      </c>
      <c r="AO184" s="108">
        <f t="shared" ref="AO184:AO201" si="39">IF(Q184="",AO183,AO183+1)</f>
        <v>9</v>
      </c>
      <c r="AP184" s="343">
        <f t="shared" ref="AP184:AP201" si="40">R184</f>
        <v>0</v>
      </c>
      <c r="AQ184" s="343"/>
      <c r="AR184" s="343"/>
      <c r="AS184" s="343"/>
      <c r="AT184" s="343"/>
      <c r="AU184" s="343"/>
      <c r="AV184" s="343"/>
      <c r="AW184" s="102"/>
      <c r="AX184" s="102"/>
      <c r="AY184" s="102"/>
      <c r="AZ184" s="102"/>
      <c r="BA184" s="102"/>
      <c r="BB184" s="102"/>
      <c r="BC184" s="102"/>
      <c r="BD184" s="102"/>
      <c r="BE184" s="102"/>
      <c r="BF184" s="102"/>
      <c r="BG184" s="102"/>
      <c r="BH184" s="102"/>
      <c r="BI184" s="102"/>
      <c r="BJ184" s="102"/>
    </row>
    <row r="185" spans="2:62">
      <c r="B185" s="111"/>
      <c r="C185" s="111"/>
      <c r="D185" s="111"/>
      <c r="E185" s="111"/>
      <c r="F185" s="337"/>
      <c r="G185" s="338"/>
      <c r="H185" s="338"/>
      <c r="I185" s="338"/>
      <c r="J185" s="338"/>
      <c r="K185" s="338"/>
      <c r="L185" s="339"/>
      <c r="M185" s="53"/>
      <c r="N185" s="113"/>
      <c r="O185" s="113"/>
      <c r="P185" s="113"/>
      <c r="Q185" s="113"/>
      <c r="R185" s="340"/>
      <c r="S185" s="341"/>
      <c r="T185" s="341"/>
      <c r="U185" s="341"/>
      <c r="V185" s="341"/>
      <c r="W185" s="341"/>
      <c r="X185" s="342"/>
      <c r="Y185" s="53"/>
      <c r="Z185" s="107">
        <f t="shared" ref="Z185:Z201" si="41">IF(B185="",Z184,Z184+1)</f>
        <v>28</v>
      </c>
      <c r="AA185" s="108">
        <f t="shared" si="33"/>
        <v>9</v>
      </c>
      <c r="AB185" s="108">
        <f t="shared" si="34"/>
        <v>9</v>
      </c>
      <c r="AC185" s="108">
        <f t="shared" si="35"/>
        <v>9</v>
      </c>
      <c r="AD185" s="343">
        <f t="shared" si="36"/>
        <v>0</v>
      </c>
      <c r="AE185" s="343"/>
      <c r="AF185" s="343"/>
      <c r="AG185" s="343"/>
      <c r="AH185" s="343"/>
      <c r="AI185" s="343"/>
      <c r="AJ185" s="343"/>
      <c r="AK185" s="109"/>
      <c r="AL185" s="107">
        <f t="shared" ref="AL185:AL201" si="42">IF(N185="",AL184,AL184+1)</f>
        <v>27</v>
      </c>
      <c r="AM185" s="108">
        <f t="shared" si="37"/>
        <v>9</v>
      </c>
      <c r="AN185" s="108">
        <f t="shared" si="38"/>
        <v>9</v>
      </c>
      <c r="AO185" s="108">
        <f t="shared" si="39"/>
        <v>9</v>
      </c>
      <c r="AP185" s="343">
        <f t="shared" si="40"/>
        <v>0</v>
      </c>
      <c r="AQ185" s="343"/>
      <c r="AR185" s="343"/>
      <c r="AS185" s="343"/>
      <c r="AT185" s="343"/>
      <c r="AU185" s="343"/>
      <c r="AV185" s="343"/>
      <c r="AW185" s="102"/>
      <c r="AX185" s="102"/>
      <c r="AY185" s="102"/>
      <c r="AZ185" s="102"/>
      <c r="BA185" s="102"/>
      <c r="BB185" s="102"/>
      <c r="BC185" s="102"/>
      <c r="BD185" s="102"/>
      <c r="BE185" s="102"/>
      <c r="BF185" s="102"/>
      <c r="BG185" s="102"/>
      <c r="BH185" s="102"/>
      <c r="BI185" s="102"/>
      <c r="BJ185" s="102"/>
    </row>
    <row r="186" spans="2:62">
      <c r="B186" s="111"/>
      <c r="C186" s="111"/>
      <c r="D186" s="111"/>
      <c r="E186" s="111"/>
      <c r="F186" s="337"/>
      <c r="G186" s="338"/>
      <c r="H186" s="338"/>
      <c r="I186" s="338"/>
      <c r="J186" s="338"/>
      <c r="K186" s="338"/>
      <c r="L186" s="339"/>
      <c r="M186" s="53"/>
      <c r="N186" s="113"/>
      <c r="O186" s="113"/>
      <c r="P186" s="113"/>
      <c r="Q186" s="113"/>
      <c r="R186" s="340"/>
      <c r="S186" s="341"/>
      <c r="T186" s="341"/>
      <c r="U186" s="341"/>
      <c r="V186" s="341"/>
      <c r="W186" s="341"/>
      <c r="X186" s="342"/>
      <c r="Y186" s="53"/>
      <c r="Z186" s="107">
        <f t="shared" si="41"/>
        <v>28</v>
      </c>
      <c r="AA186" s="108">
        <f t="shared" si="33"/>
        <v>9</v>
      </c>
      <c r="AB186" s="108">
        <f t="shared" si="34"/>
        <v>9</v>
      </c>
      <c r="AC186" s="108">
        <f t="shared" si="35"/>
        <v>9</v>
      </c>
      <c r="AD186" s="343">
        <f t="shared" si="36"/>
        <v>0</v>
      </c>
      <c r="AE186" s="343"/>
      <c r="AF186" s="343"/>
      <c r="AG186" s="343"/>
      <c r="AH186" s="343"/>
      <c r="AI186" s="343"/>
      <c r="AJ186" s="343"/>
      <c r="AK186" s="109"/>
      <c r="AL186" s="107">
        <f t="shared" si="42"/>
        <v>27</v>
      </c>
      <c r="AM186" s="108">
        <f t="shared" si="37"/>
        <v>9</v>
      </c>
      <c r="AN186" s="108">
        <f t="shared" si="38"/>
        <v>9</v>
      </c>
      <c r="AO186" s="108">
        <f t="shared" si="39"/>
        <v>9</v>
      </c>
      <c r="AP186" s="343">
        <f t="shared" si="40"/>
        <v>0</v>
      </c>
      <c r="AQ186" s="343"/>
      <c r="AR186" s="343"/>
      <c r="AS186" s="343"/>
      <c r="AT186" s="343"/>
      <c r="AU186" s="343"/>
      <c r="AV186" s="343"/>
      <c r="AW186" s="102"/>
      <c r="AX186" s="102"/>
      <c r="AY186" s="102"/>
      <c r="AZ186" s="102"/>
      <c r="BA186" s="102"/>
      <c r="BB186" s="102"/>
      <c r="BC186" s="102"/>
      <c r="BD186" s="102"/>
      <c r="BE186" s="102"/>
      <c r="BF186" s="102"/>
      <c r="BG186" s="102"/>
      <c r="BH186" s="102"/>
      <c r="BI186" s="102"/>
      <c r="BJ186" s="102"/>
    </row>
    <row r="187" spans="2:62">
      <c r="B187" s="111"/>
      <c r="C187" s="111"/>
      <c r="D187" s="111"/>
      <c r="E187" s="111"/>
      <c r="F187" s="337"/>
      <c r="G187" s="338"/>
      <c r="H187" s="338"/>
      <c r="I187" s="338"/>
      <c r="J187" s="338"/>
      <c r="K187" s="338"/>
      <c r="L187" s="339"/>
      <c r="M187" s="53"/>
      <c r="N187" s="113"/>
      <c r="O187" s="113"/>
      <c r="P187" s="113"/>
      <c r="Q187" s="113"/>
      <c r="R187" s="340"/>
      <c r="S187" s="341"/>
      <c r="T187" s="341"/>
      <c r="U187" s="341"/>
      <c r="V187" s="341"/>
      <c r="W187" s="341"/>
      <c r="X187" s="342"/>
      <c r="Y187" s="53"/>
      <c r="Z187" s="107">
        <f t="shared" si="41"/>
        <v>28</v>
      </c>
      <c r="AA187" s="108">
        <f t="shared" si="33"/>
        <v>9</v>
      </c>
      <c r="AB187" s="108">
        <f t="shared" si="34"/>
        <v>9</v>
      </c>
      <c r="AC187" s="108">
        <f t="shared" si="35"/>
        <v>9</v>
      </c>
      <c r="AD187" s="343">
        <f t="shared" si="36"/>
        <v>0</v>
      </c>
      <c r="AE187" s="343"/>
      <c r="AF187" s="343"/>
      <c r="AG187" s="343"/>
      <c r="AH187" s="343"/>
      <c r="AI187" s="343"/>
      <c r="AJ187" s="343"/>
      <c r="AK187" s="109"/>
      <c r="AL187" s="107">
        <f t="shared" si="42"/>
        <v>27</v>
      </c>
      <c r="AM187" s="108">
        <f t="shared" si="37"/>
        <v>9</v>
      </c>
      <c r="AN187" s="108">
        <f t="shared" si="38"/>
        <v>9</v>
      </c>
      <c r="AO187" s="108">
        <f t="shared" si="39"/>
        <v>9</v>
      </c>
      <c r="AP187" s="343">
        <f t="shared" si="40"/>
        <v>0</v>
      </c>
      <c r="AQ187" s="343"/>
      <c r="AR187" s="343"/>
      <c r="AS187" s="343"/>
      <c r="AT187" s="343"/>
      <c r="AU187" s="343"/>
      <c r="AV187" s="343"/>
      <c r="AW187" s="102"/>
      <c r="AX187" s="102"/>
      <c r="AY187" s="102"/>
      <c r="AZ187" s="102"/>
      <c r="BA187" s="102"/>
      <c r="BB187" s="102"/>
      <c r="BC187" s="102"/>
      <c r="BD187" s="102"/>
      <c r="BE187" s="102"/>
      <c r="BF187" s="102"/>
      <c r="BG187" s="102"/>
      <c r="BH187" s="102"/>
      <c r="BI187" s="102"/>
      <c r="BJ187" s="102"/>
    </row>
    <row r="188" spans="2:62">
      <c r="B188" s="111"/>
      <c r="C188" s="111"/>
      <c r="D188" s="111"/>
      <c r="E188" s="111"/>
      <c r="F188" s="337"/>
      <c r="G188" s="338"/>
      <c r="H188" s="338"/>
      <c r="I188" s="338"/>
      <c r="J188" s="338"/>
      <c r="K188" s="338"/>
      <c r="L188" s="339"/>
      <c r="M188" s="53"/>
      <c r="N188" s="113"/>
      <c r="O188" s="113"/>
      <c r="P188" s="113"/>
      <c r="Q188" s="113"/>
      <c r="R188" s="340"/>
      <c r="S188" s="341"/>
      <c r="T188" s="341"/>
      <c r="U188" s="341"/>
      <c r="V188" s="341"/>
      <c r="W188" s="341"/>
      <c r="X188" s="342"/>
      <c r="Y188" s="53"/>
      <c r="Z188" s="107">
        <f t="shared" si="41"/>
        <v>28</v>
      </c>
      <c r="AA188" s="108">
        <f t="shared" si="33"/>
        <v>9</v>
      </c>
      <c r="AB188" s="108">
        <f t="shared" si="34"/>
        <v>9</v>
      </c>
      <c r="AC188" s="108">
        <f t="shared" si="35"/>
        <v>9</v>
      </c>
      <c r="AD188" s="343">
        <f t="shared" si="36"/>
        <v>0</v>
      </c>
      <c r="AE188" s="343"/>
      <c r="AF188" s="343"/>
      <c r="AG188" s="343"/>
      <c r="AH188" s="343"/>
      <c r="AI188" s="343"/>
      <c r="AJ188" s="343"/>
      <c r="AK188" s="109"/>
      <c r="AL188" s="107">
        <f t="shared" si="42"/>
        <v>27</v>
      </c>
      <c r="AM188" s="108">
        <f t="shared" si="37"/>
        <v>9</v>
      </c>
      <c r="AN188" s="108">
        <f t="shared" si="38"/>
        <v>9</v>
      </c>
      <c r="AO188" s="108">
        <f t="shared" si="39"/>
        <v>9</v>
      </c>
      <c r="AP188" s="343">
        <f t="shared" si="40"/>
        <v>0</v>
      </c>
      <c r="AQ188" s="343"/>
      <c r="AR188" s="343"/>
      <c r="AS188" s="343"/>
      <c r="AT188" s="343"/>
      <c r="AU188" s="343"/>
      <c r="AV188" s="343"/>
      <c r="AW188" s="102"/>
      <c r="AX188" s="102"/>
      <c r="AY188" s="102"/>
      <c r="AZ188" s="102"/>
      <c r="BA188" s="102"/>
      <c r="BB188" s="102"/>
      <c r="BC188" s="102"/>
      <c r="BD188" s="102"/>
      <c r="BE188" s="102"/>
      <c r="BF188" s="102"/>
      <c r="BG188" s="102"/>
      <c r="BH188" s="102"/>
      <c r="BI188" s="102"/>
      <c r="BJ188" s="102"/>
    </row>
    <row r="189" spans="2:62">
      <c r="B189" s="111"/>
      <c r="C189" s="111"/>
      <c r="D189" s="111"/>
      <c r="E189" s="111"/>
      <c r="F189" s="337"/>
      <c r="G189" s="338"/>
      <c r="H189" s="338"/>
      <c r="I189" s="338"/>
      <c r="J189" s="338"/>
      <c r="K189" s="338"/>
      <c r="L189" s="339"/>
      <c r="M189" s="53"/>
      <c r="N189" s="113"/>
      <c r="O189" s="113"/>
      <c r="P189" s="113"/>
      <c r="Q189" s="113"/>
      <c r="R189" s="340"/>
      <c r="S189" s="341"/>
      <c r="T189" s="341"/>
      <c r="U189" s="341"/>
      <c r="V189" s="341"/>
      <c r="W189" s="341"/>
      <c r="X189" s="342"/>
      <c r="Y189" s="53"/>
      <c r="Z189" s="107">
        <f t="shared" si="41"/>
        <v>28</v>
      </c>
      <c r="AA189" s="108">
        <f t="shared" si="33"/>
        <v>9</v>
      </c>
      <c r="AB189" s="108">
        <f t="shared" si="34"/>
        <v>9</v>
      </c>
      <c r="AC189" s="108">
        <f t="shared" si="35"/>
        <v>9</v>
      </c>
      <c r="AD189" s="343">
        <f t="shared" si="36"/>
        <v>0</v>
      </c>
      <c r="AE189" s="343"/>
      <c r="AF189" s="343"/>
      <c r="AG189" s="343"/>
      <c r="AH189" s="343"/>
      <c r="AI189" s="343"/>
      <c r="AJ189" s="343"/>
      <c r="AK189" s="109"/>
      <c r="AL189" s="107">
        <f t="shared" si="42"/>
        <v>27</v>
      </c>
      <c r="AM189" s="108">
        <f t="shared" si="37"/>
        <v>9</v>
      </c>
      <c r="AN189" s="108">
        <f t="shared" si="38"/>
        <v>9</v>
      </c>
      <c r="AO189" s="108">
        <f t="shared" si="39"/>
        <v>9</v>
      </c>
      <c r="AP189" s="343">
        <f t="shared" si="40"/>
        <v>0</v>
      </c>
      <c r="AQ189" s="343"/>
      <c r="AR189" s="343"/>
      <c r="AS189" s="343"/>
      <c r="AT189" s="343"/>
      <c r="AU189" s="343"/>
      <c r="AV189" s="343"/>
      <c r="AW189" s="102"/>
      <c r="AX189" s="102"/>
      <c r="AY189" s="102"/>
      <c r="AZ189" s="102"/>
      <c r="BA189" s="102"/>
      <c r="BB189" s="102"/>
      <c r="BC189" s="102"/>
      <c r="BD189" s="102"/>
      <c r="BE189" s="102"/>
      <c r="BF189" s="102"/>
      <c r="BG189" s="102"/>
      <c r="BH189" s="102"/>
      <c r="BI189" s="102"/>
      <c r="BJ189" s="102"/>
    </row>
    <row r="190" spans="2:62">
      <c r="B190" s="111"/>
      <c r="C190" s="111"/>
      <c r="D190" s="111"/>
      <c r="E190" s="111"/>
      <c r="F190" s="337"/>
      <c r="G190" s="338"/>
      <c r="H190" s="338"/>
      <c r="I190" s="338"/>
      <c r="J190" s="338"/>
      <c r="K190" s="338"/>
      <c r="L190" s="339"/>
      <c r="M190" s="53"/>
      <c r="N190" s="113"/>
      <c r="O190" s="113"/>
      <c r="P190" s="113"/>
      <c r="Q190" s="113"/>
      <c r="R190" s="340"/>
      <c r="S190" s="341"/>
      <c r="T190" s="341"/>
      <c r="U190" s="341"/>
      <c r="V190" s="341"/>
      <c r="W190" s="341"/>
      <c r="X190" s="342"/>
      <c r="Y190" s="53"/>
      <c r="Z190" s="107">
        <f t="shared" si="41"/>
        <v>28</v>
      </c>
      <c r="AA190" s="108">
        <f t="shared" si="33"/>
        <v>9</v>
      </c>
      <c r="AB190" s="108">
        <f t="shared" si="34"/>
        <v>9</v>
      </c>
      <c r="AC190" s="108">
        <f t="shared" si="35"/>
        <v>9</v>
      </c>
      <c r="AD190" s="343">
        <f t="shared" si="36"/>
        <v>0</v>
      </c>
      <c r="AE190" s="343"/>
      <c r="AF190" s="343"/>
      <c r="AG190" s="343"/>
      <c r="AH190" s="343"/>
      <c r="AI190" s="343"/>
      <c r="AJ190" s="343"/>
      <c r="AK190" s="109"/>
      <c r="AL190" s="107">
        <f t="shared" si="42"/>
        <v>27</v>
      </c>
      <c r="AM190" s="108">
        <f t="shared" si="37"/>
        <v>9</v>
      </c>
      <c r="AN190" s="108">
        <f t="shared" si="38"/>
        <v>9</v>
      </c>
      <c r="AO190" s="108">
        <f t="shared" si="39"/>
        <v>9</v>
      </c>
      <c r="AP190" s="343">
        <f t="shared" si="40"/>
        <v>0</v>
      </c>
      <c r="AQ190" s="343"/>
      <c r="AR190" s="343"/>
      <c r="AS190" s="343"/>
      <c r="AT190" s="343"/>
      <c r="AU190" s="343"/>
      <c r="AV190" s="343"/>
      <c r="AW190" s="102"/>
      <c r="AX190" s="102"/>
      <c r="AY190" s="102"/>
      <c r="AZ190" s="102"/>
      <c r="BA190" s="102"/>
      <c r="BB190" s="102"/>
      <c r="BC190" s="102"/>
      <c r="BD190" s="102"/>
      <c r="BE190" s="102"/>
      <c r="BF190" s="102"/>
      <c r="BG190" s="102"/>
      <c r="BH190" s="102"/>
      <c r="BI190" s="102"/>
      <c r="BJ190" s="102"/>
    </row>
    <row r="191" spans="2:62">
      <c r="B191" s="111"/>
      <c r="C191" s="111"/>
      <c r="D191" s="111"/>
      <c r="E191" s="111"/>
      <c r="F191" s="337"/>
      <c r="G191" s="338"/>
      <c r="H191" s="338"/>
      <c r="I191" s="338"/>
      <c r="J191" s="338"/>
      <c r="K191" s="338"/>
      <c r="L191" s="339"/>
      <c r="M191" s="53"/>
      <c r="N191" s="113"/>
      <c r="O191" s="113"/>
      <c r="P191" s="113"/>
      <c r="Q191" s="113"/>
      <c r="R191" s="340"/>
      <c r="S191" s="341"/>
      <c r="T191" s="341"/>
      <c r="U191" s="341"/>
      <c r="V191" s="341"/>
      <c r="W191" s="341"/>
      <c r="X191" s="342"/>
      <c r="Y191" s="53"/>
      <c r="Z191" s="107">
        <f t="shared" si="41"/>
        <v>28</v>
      </c>
      <c r="AA191" s="108">
        <f t="shared" si="33"/>
        <v>9</v>
      </c>
      <c r="AB191" s="108">
        <f t="shared" si="34"/>
        <v>9</v>
      </c>
      <c r="AC191" s="108">
        <f t="shared" si="35"/>
        <v>9</v>
      </c>
      <c r="AD191" s="343">
        <f t="shared" si="36"/>
        <v>0</v>
      </c>
      <c r="AE191" s="343"/>
      <c r="AF191" s="343"/>
      <c r="AG191" s="343"/>
      <c r="AH191" s="343"/>
      <c r="AI191" s="343"/>
      <c r="AJ191" s="343"/>
      <c r="AK191" s="109"/>
      <c r="AL191" s="107">
        <f t="shared" si="42"/>
        <v>27</v>
      </c>
      <c r="AM191" s="108">
        <f t="shared" si="37"/>
        <v>9</v>
      </c>
      <c r="AN191" s="108">
        <f t="shared" si="38"/>
        <v>9</v>
      </c>
      <c r="AO191" s="108">
        <f t="shared" si="39"/>
        <v>9</v>
      </c>
      <c r="AP191" s="343">
        <f t="shared" si="40"/>
        <v>0</v>
      </c>
      <c r="AQ191" s="343"/>
      <c r="AR191" s="343"/>
      <c r="AS191" s="343"/>
      <c r="AT191" s="343"/>
      <c r="AU191" s="343"/>
      <c r="AV191" s="343"/>
      <c r="AW191" s="102"/>
      <c r="AX191" s="102"/>
      <c r="AY191" s="102"/>
      <c r="AZ191" s="102"/>
      <c r="BA191" s="102"/>
      <c r="BB191" s="102"/>
      <c r="BC191" s="102"/>
      <c r="BD191" s="102"/>
      <c r="BE191" s="102"/>
      <c r="BF191" s="102"/>
      <c r="BG191" s="102"/>
      <c r="BH191" s="102"/>
      <c r="BI191" s="102"/>
      <c r="BJ191" s="102"/>
    </row>
    <row r="192" spans="2:62">
      <c r="B192" s="111"/>
      <c r="C192" s="111"/>
      <c r="D192" s="111"/>
      <c r="E192" s="111"/>
      <c r="F192" s="337"/>
      <c r="G192" s="338"/>
      <c r="H192" s="338"/>
      <c r="I192" s="338"/>
      <c r="J192" s="338"/>
      <c r="K192" s="338"/>
      <c r="L192" s="339"/>
      <c r="M192" s="53"/>
      <c r="N192" s="113"/>
      <c r="O192" s="113"/>
      <c r="P192" s="113"/>
      <c r="Q192" s="113"/>
      <c r="R192" s="340"/>
      <c r="S192" s="341"/>
      <c r="T192" s="341"/>
      <c r="U192" s="341"/>
      <c r="V192" s="341"/>
      <c r="W192" s="341"/>
      <c r="X192" s="342"/>
      <c r="Y192" s="53"/>
      <c r="Z192" s="107">
        <f t="shared" si="41"/>
        <v>28</v>
      </c>
      <c r="AA192" s="108">
        <f t="shared" si="33"/>
        <v>9</v>
      </c>
      <c r="AB192" s="108">
        <f t="shared" si="34"/>
        <v>9</v>
      </c>
      <c r="AC192" s="108">
        <f t="shared" si="35"/>
        <v>9</v>
      </c>
      <c r="AD192" s="343">
        <f t="shared" si="36"/>
        <v>0</v>
      </c>
      <c r="AE192" s="343"/>
      <c r="AF192" s="343"/>
      <c r="AG192" s="343"/>
      <c r="AH192" s="343"/>
      <c r="AI192" s="343"/>
      <c r="AJ192" s="343"/>
      <c r="AK192" s="109"/>
      <c r="AL192" s="107">
        <f t="shared" si="42"/>
        <v>27</v>
      </c>
      <c r="AM192" s="108">
        <f t="shared" si="37"/>
        <v>9</v>
      </c>
      <c r="AN192" s="108">
        <f t="shared" si="38"/>
        <v>9</v>
      </c>
      <c r="AO192" s="108">
        <f t="shared" si="39"/>
        <v>9</v>
      </c>
      <c r="AP192" s="343">
        <f t="shared" si="40"/>
        <v>0</v>
      </c>
      <c r="AQ192" s="343"/>
      <c r="AR192" s="343"/>
      <c r="AS192" s="343"/>
      <c r="AT192" s="343"/>
      <c r="AU192" s="343"/>
      <c r="AV192" s="343"/>
      <c r="AW192" s="102"/>
      <c r="AX192" s="102"/>
      <c r="AY192" s="102"/>
      <c r="AZ192" s="102"/>
      <c r="BA192" s="102"/>
      <c r="BB192" s="102"/>
      <c r="BC192" s="102"/>
      <c r="BD192" s="102"/>
      <c r="BE192" s="102"/>
      <c r="BF192" s="102"/>
      <c r="BG192" s="102"/>
      <c r="BH192" s="102"/>
      <c r="BI192" s="102"/>
      <c r="BJ192" s="102"/>
    </row>
    <row r="193" spans="2:62">
      <c r="B193" s="111"/>
      <c r="C193" s="111"/>
      <c r="D193" s="111"/>
      <c r="E193" s="111"/>
      <c r="F193" s="337"/>
      <c r="G193" s="338"/>
      <c r="H193" s="338"/>
      <c r="I193" s="338"/>
      <c r="J193" s="338"/>
      <c r="K193" s="338"/>
      <c r="L193" s="339"/>
      <c r="M193" s="53"/>
      <c r="N193" s="113"/>
      <c r="O193" s="113"/>
      <c r="P193" s="113"/>
      <c r="Q193" s="113"/>
      <c r="R193" s="340"/>
      <c r="S193" s="341"/>
      <c r="T193" s="341"/>
      <c r="U193" s="341"/>
      <c r="V193" s="341"/>
      <c r="W193" s="341"/>
      <c r="X193" s="342"/>
      <c r="Y193" s="53"/>
      <c r="Z193" s="107">
        <f t="shared" si="41"/>
        <v>28</v>
      </c>
      <c r="AA193" s="108">
        <f t="shared" si="33"/>
        <v>9</v>
      </c>
      <c r="AB193" s="108">
        <f t="shared" si="34"/>
        <v>9</v>
      </c>
      <c r="AC193" s="108">
        <f t="shared" si="35"/>
        <v>9</v>
      </c>
      <c r="AD193" s="343">
        <f t="shared" si="36"/>
        <v>0</v>
      </c>
      <c r="AE193" s="343"/>
      <c r="AF193" s="343"/>
      <c r="AG193" s="343"/>
      <c r="AH193" s="343"/>
      <c r="AI193" s="343"/>
      <c r="AJ193" s="343"/>
      <c r="AK193" s="109"/>
      <c r="AL193" s="107">
        <f t="shared" si="42"/>
        <v>27</v>
      </c>
      <c r="AM193" s="108">
        <f t="shared" si="37"/>
        <v>9</v>
      </c>
      <c r="AN193" s="108">
        <f t="shared" si="38"/>
        <v>9</v>
      </c>
      <c r="AO193" s="108">
        <f t="shared" si="39"/>
        <v>9</v>
      </c>
      <c r="AP193" s="343">
        <f t="shared" si="40"/>
        <v>0</v>
      </c>
      <c r="AQ193" s="343"/>
      <c r="AR193" s="343"/>
      <c r="AS193" s="343"/>
      <c r="AT193" s="343"/>
      <c r="AU193" s="343"/>
      <c r="AV193" s="343"/>
      <c r="AW193" s="102"/>
      <c r="AX193" s="102"/>
      <c r="AY193" s="102"/>
      <c r="AZ193" s="102"/>
      <c r="BA193" s="102"/>
      <c r="BB193" s="102"/>
      <c r="BC193" s="102"/>
      <c r="BD193" s="102"/>
      <c r="BE193" s="102"/>
      <c r="BF193" s="102"/>
      <c r="BG193" s="102"/>
      <c r="BH193" s="102"/>
      <c r="BI193" s="102"/>
      <c r="BJ193" s="102"/>
    </row>
    <row r="194" spans="2:62">
      <c r="B194" s="111"/>
      <c r="C194" s="111"/>
      <c r="D194" s="111"/>
      <c r="E194" s="111"/>
      <c r="F194" s="337"/>
      <c r="G194" s="338"/>
      <c r="H194" s="338"/>
      <c r="I194" s="338"/>
      <c r="J194" s="338"/>
      <c r="K194" s="338"/>
      <c r="L194" s="339"/>
      <c r="M194" s="53"/>
      <c r="N194" s="113"/>
      <c r="O194" s="113"/>
      <c r="P194" s="113"/>
      <c r="Q194" s="113"/>
      <c r="R194" s="340"/>
      <c r="S194" s="341"/>
      <c r="T194" s="341"/>
      <c r="U194" s="341"/>
      <c r="V194" s="341"/>
      <c r="W194" s="341"/>
      <c r="X194" s="342"/>
      <c r="Y194" s="53"/>
      <c r="Z194" s="107">
        <f t="shared" si="41"/>
        <v>28</v>
      </c>
      <c r="AA194" s="108">
        <f t="shared" si="33"/>
        <v>9</v>
      </c>
      <c r="AB194" s="108">
        <f t="shared" si="34"/>
        <v>9</v>
      </c>
      <c r="AC194" s="108">
        <f t="shared" si="35"/>
        <v>9</v>
      </c>
      <c r="AD194" s="343">
        <f t="shared" si="36"/>
        <v>0</v>
      </c>
      <c r="AE194" s="343"/>
      <c r="AF194" s="343"/>
      <c r="AG194" s="343"/>
      <c r="AH194" s="343"/>
      <c r="AI194" s="343"/>
      <c r="AJ194" s="343"/>
      <c r="AK194" s="109"/>
      <c r="AL194" s="107">
        <f t="shared" si="42"/>
        <v>27</v>
      </c>
      <c r="AM194" s="108">
        <f t="shared" si="37"/>
        <v>9</v>
      </c>
      <c r="AN194" s="108">
        <f t="shared" si="38"/>
        <v>9</v>
      </c>
      <c r="AO194" s="108">
        <f t="shared" si="39"/>
        <v>9</v>
      </c>
      <c r="AP194" s="343">
        <f t="shared" si="40"/>
        <v>0</v>
      </c>
      <c r="AQ194" s="343"/>
      <c r="AR194" s="343"/>
      <c r="AS194" s="343"/>
      <c r="AT194" s="343"/>
      <c r="AU194" s="343"/>
      <c r="AV194" s="343"/>
      <c r="AW194" s="102"/>
      <c r="AX194" s="102"/>
      <c r="AY194" s="102"/>
      <c r="AZ194" s="102"/>
      <c r="BA194" s="102"/>
      <c r="BB194" s="102"/>
      <c r="BC194" s="102"/>
      <c r="BD194" s="102"/>
      <c r="BE194" s="102"/>
      <c r="BF194" s="102"/>
      <c r="BG194" s="102"/>
      <c r="BH194" s="102"/>
      <c r="BI194" s="102"/>
      <c r="BJ194" s="102"/>
    </row>
    <row r="195" spans="2:62">
      <c r="B195" s="111"/>
      <c r="C195" s="111"/>
      <c r="D195" s="111"/>
      <c r="E195" s="111"/>
      <c r="F195" s="337"/>
      <c r="G195" s="338"/>
      <c r="H195" s="338"/>
      <c r="I195" s="338"/>
      <c r="J195" s="338"/>
      <c r="K195" s="338"/>
      <c r="L195" s="339"/>
      <c r="M195" s="53"/>
      <c r="N195" s="113"/>
      <c r="O195" s="113"/>
      <c r="P195" s="113"/>
      <c r="Q195" s="113"/>
      <c r="R195" s="340"/>
      <c r="S195" s="341"/>
      <c r="T195" s="341"/>
      <c r="U195" s="341"/>
      <c r="V195" s="341"/>
      <c r="W195" s="341"/>
      <c r="X195" s="342"/>
      <c r="Y195" s="53"/>
      <c r="Z195" s="107">
        <f t="shared" si="41"/>
        <v>28</v>
      </c>
      <c r="AA195" s="108">
        <f t="shared" si="33"/>
        <v>9</v>
      </c>
      <c r="AB195" s="108">
        <f t="shared" si="34"/>
        <v>9</v>
      </c>
      <c r="AC195" s="108">
        <f t="shared" si="35"/>
        <v>9</v>
      </c>
      <c r="AD195" s="343">
        <f t="shared" si="36"/>
        <v>0</v>
      </c>
      <c r="AE195" s="343"/>
      <c r="AF195" s="343"/>
      <c r="AG195" s="343"/>
      <c r="AH195" s="343"/>
      <c r="AI195" s="343"/>
      <c r="AJ195" s="343"/>
      <c r="AK195" s="109"/>
      <c r="AL195" s="107">
        <f t="shared" si="42"/>
        <v>27</v>
      </c>
      <c r="AM195" s="108">
        <f t="shared" si="37"/>
        <v>9</v>
      </c>
      <c r="AN195" s="108">
        <f t="shared" si="38"/>
        <v>9</v>
      </c>
      <c r="AO195" s="108">
        <f t="shared" si="39"/>
        <v>9</v>
      </c>
      <c r="AP195" s="343">
        <f t="shared" si="40"/>
        <v>0</v>
      </c>
      <c r="AQ195" s="343"/>
      <c r="AR195" s="343"/>
      <c r="AS195" s="343"/>
      <c r="AT195" s="343"/>
      <c r="AU195" s="343"/>
      <c r="AV195" s="343"/>
      <c r="AW195" s="102"/>
      <c r="AX195" s="102"/>
      <c r="AY195" s="102"/>
      <c r="AZ195" s="102"/>
      <c r="BA195" s="102"/>
      <c r="BB195" s="102"/>
      <c r="BC195" s="102"/>
      <c r="BD195" s="102"/>
      <c r="BE195" s="102"/>
      <c r="BF195" s="102"/>
      <c r="BG195" s="102"/>
      <c r="BH195" s="102"/>
      <c r="BI195" s="102"/>
      <c r="BJ195" s="102"/>
    </row>
    <row r="196" spans="2:62">
      <c r="B196" s="111"/>
      <c r="C196" s="111"/>
      <c r="D196" s="111"/>
      <c r="E196" s="111"/>
      <c r="F196" s="337"/>
      <c r="G196" s="338"/>
      <c r="H196" s="338"/>
      <c r="I196" s="338"/>
      <c r="J196" s="338"/>
      <c r="K196" s="338"/>
      <c r="L196" s="339"/>
      <c r="M196" s="53"/>
      <c r="N196" s="113"/>
      <c r="O196" s="113"/>
      <c r="P196" s="113"/>
      <c r="Q196" s="113"/>
      <c r="R196" s="340"/>
      <c r="S196" s="341"/>
      <c r="T196" s="341"/>
      <c r="U196" s="341"/>
      <c r="V196" s="341"/>
      <c r="W196" s="341"/>
      <c r="X196" s="342"/>
      <c r="Y196" s="54"/>
      <c r="Z196" s="107">
        <f t="shared" si="41"/>
        <v>28</v>
      </c>
      <c r="AA196" s="107">
        <f t="shared" si="33"/>
        <v>9</v>
      </c>
      <c r="AB196" s="107">
        <f t="shared" si="34"/>
        <v>9</v>
      </c>
      <c r="AC196" s="107">
        <f t="shared" si="35"/>
        <v>9</v>
      </c>
      <c r="AD196" s="343">
        <f t="shared" si="36"/>
        <v>0</v>
      </c>
      <c r="AE196" s="343"/>
      <c r="AF196" s="343"/>
      <c r="AG196" s="343"/>
      <c r="AH196" s="343"/>
      <c r="AI196" s="343"/>
      <c r="AJ196" s="343"/>
      <c r="AK196" s="109"/>
      <c r="AL196" s="107">
        <f t="shared" si="42"/>
        <v>27</v>
      </c>
      <c r="AM196" s="107">
        <f t="shared" si="37"/>
        <v>9</v>
      </c>
      <c r="AN196" s="107">
        <f t="shared" si="38"/>
        <v>9</v>
      </c>
      <c r="AO196" s="107">
        <f t="shared" si="39"/>
        <v>9</v>
      </c>
      <c r="AP196" s="343">
        <f t="shared" si="40"/>
        <v>0</v>
      </c>
      <c r="AQ196" s="343"/>
      <c r="AR196" s="343"/>
      <c r="AS196" s="343"/>
      <c r="AT196" s="343"/>
      <c r="AU196" s="343"/>
      <c r="AV196" s="343"/>
      <c r="AW196" s="102"/>
      <c r="AX196" s="102"/>
      <c r="AY196" s="102"/>
      <c r="AZ196" s="102"/>
      <c r="BA196" s="102"/>
      <c r="BB196" s="102"/>
      <c r="BC196" s="102"/>
      <c r="BD196" s="102"/>
      <c r="BE196" s="102"/>
      <c r="BF196" s="102"/>
      <c r="BG196" s="102"/>
      <c r="BH196" s="102"/>
      <c r="BI196" s="102"/>
      <c r="BJ196" s="102"/>
    </row>
    <row r="197" spans="2:62">
      <c r="B197" s="111"/>
      <c r="C197" s="111"/>
      <c r="D197" s="111"/>
      <c r="E197" s="111"/>
      <c r="F197" s="337"/>
      <c r="G197" s="338"/>
      <c r="H197" s="338"/>
      <c r="I197" s="338"/>
      <c r="J197" s="338"/>
      <c r="K197" s="338"/>
      <c r="L197" s="339"/>
      <c r="M197" s="53"/>
      <c r="N197" s="113"/>
      <c r="O197" s="113"/>
      <c r="P197" s="113"/>
      <c r="Q197" s="113"/>
      <c r="R197" s="340"/>
      <c r="S197" s="341"/>
      <c r="T197" s="341"/>
      <c r="U197" s="341"/>
      <c r="V197" s="341"/>
      <c r="W197" s="341"/>
      <c r="X197" s="342"/>
      <c r="Y197" s="55"/>
      <c r="Z197" s="107">
        <f t="shared" si="41"/>
        <v>28</v>
      </c>
      <c r="AA197" s="108">
        <f t="shared" si="33"/>
        <v>9</v>
      </c>
      <c r="AB197" s="108">
        <f t="shared" si="34"/>
        <v>9</v>
      </c>
      <c r="AC197" s="108">
        <f t="shared" si="35"/>
        <v>9</v>
      </c>
      <c r="AD197" s="343">
        <f t="shared" si="36"/>
        <v>0</v>
      </c>
      <c r="AE197" s="343"/>
      <c r="AF197" s="343"/>
      <c r="AG197" s="343"/>
      <c r="AH197" s="343"/>
      <c r="AI197" s="343"/>
      <c r="AJ197" s="343"/>
      <c r="AK197" s="109"/>
      <c r="AL197" s="107">
        <f t="shared" si="42"/>
        <v>27</v>
      </c>
      <c r="AM197" s="108">
        <f t="shared" si="37"/>
        <v>9</v>
      </c>
      <c r="AN197" s="108">
        <f t="shared" si="38"/>
        <v>9</v>
      </c>
      <c r="AO197" s="108">
        <f t="shared" si="39"/>
        <v>9</v>
      </c>
      <c r="AP197" s="343">
        <f t="shared" si="40"/>
        <v>0</v>
      </c>
      <c r="AQ197" s="343"/>
      <c r="AR197" s="343"/>
      <c r="AS197" s="343"/>
      <c r="AT197" s="343"/>
      <c r="AU197" s="343"/>
      <c r="AV197" s="343"/>
      <c r="AW197" s="102"/>
      <c r="AX197" s="102"/>
      <c r="AY197" s="102"/>
      <c r="AZ197" s="102"/>
      <c r="BA197" s="102"/>
      <c r="BB197" s="102"/>
      <c r="BC197" s="102"/>
      <c r="BD197" s="102"/>
      <c r="BE197" s="102"/>
      <c r="BF197" s="102"/>
      <c r="BG197" s="102"/>
      <c r="BH197" s="102"/>
      <c r="BI197" s="102"/>
      <c r="BJ197" s="102"/>
    </row>
    <row r="198" spans="2:62">
      <c r="B198" s="111"/>
      <c r="C198" s="111"/>
      <c r="D198" s="111"/>
      <c r="E198" s="111"/>
      <c r="F198" s="337"/>
      <c r="G198" s="338"/>
      <c r="H198" s="338"/>
      <c r="I198" s="338"/>
      <c r="J198" s="338"/>
      <c r="K198" s="338"/>
      <c r="L198" s="339"/>
      <c r="M198" s="53"/>
      <c r="N198" s="113"/>
      <c r="O198" s="113"/>
      <c r="P198" s="113"/>
      <c r="Q198" s="113"/>
      <c r="R198" s="340"/>
      <c r="S198" s="341"/>
      <c r="T198" s="341"/>
      <c r="U198" s="341"/>
      <c r="V198" s="341"/>
      <c r="W198" s="341"/>
      <c r="X198" s="342"/>
      <c r="Y198" s="55"/>
      <c r="Z198" s="107">
        <f t="shared" si="41"/>
        <v>28</v>
      </c>
      <c r="AA198" s="108">
        <f t="shared" si="33"/>
        <v>9</v>
      </c>
      <c r="AB198" s="108">
        <f t="shared" si="34"/>
        <v>9</v>
      </c>
      <c r="AC198" s="108">
        <f t="shared" si="35"/>
        <v>9</v>
      </c>
      <c r="AD198" s="343">
        <f t="shared" si="36"/>
        <v>0</v>
      </c>
      <c r="AE198" s="343"/>
      <c r="AF198" s="343"/>
      <c r="AG198" s="343"/>
      <c r="AH198" s="343"/>
      <c r="AI198" s="343"/>
      <c r="AJ198" s="343"/>
      <c r="AK198" s="109"/>
      <c r="AL198" s="107">
        <f t="shared" si="42"/>
        <v>27</v>
      </c>
      <c r="AM198" s="108">
        <f t="shared" si="37"/>
        <v>9</v>
      </c>
      <c r="AN198" s="108">
        <f t="shared" si="38"/>
        <v>9</v>
      </c>
      <c r="AO198" s="108">
        <f t="shared" si="39"/>
        <v>9</v>
      </c>
      <c r="AP198" s="343">
        <f t="shared" si="40"/>
        <v>0</v>
      </c>
      <c r="AQ198" s="343"/>
      <c r="AR198" s="343"/>
      <c r="AS198" s="343"/>
      <c r="AT198" s="343"/>
      <c r="AU198" s="343"/>
      <c r="AV198" s="343"/>
      <c r="AW198" s="102"/>
      <c r="AX198" s="102"/>
      <c r="AY198" s="102"/>
      <c r="AZ198" s="102"/>
      <c r="BA198" s="102"/>
      <c r="BB198" s="102"/>
      <c r="BC198" s="102"/>
      <c r="BD198" s="102"/>
      <c r="BE198" s="102"/>
      <c r="BF198" s="102"/>
      <c r="BG198" s="102"/>
      <c r="BH198" s="102"/>
      <c r="BI198" s="102"/>
      <c r="BJ198" s="102"/>
    </row>
    <row r="199" spans="2:62">
      <c r="B199" s="111"/>
      <c r="C199" s="111"/>
      <c r="D199" s="111"/>
      <c r="E199" s="111"/>
      <c r="F199" s="337"/>
      <c r="G199" s="338"/>
      <c r="H199" s="338"/>
      <c r="I199" s="338"/>
      <c r="J199" s="338"/>
      <c r="K199" s="338"/>
      <c r="L199" s="339"/>
      <c r="M199" s="53"/>
      <c r="N199" s="113"/>
      <c r="O199" s="113"/>
      <c r="P199" s="113"/>
      <c r="Q199" s="113"/>
      <c r="R199" s="340"/>
      <c r="S199" s="341"/>
      <c r="T199" s="341"/>
      <c r="U199" s="341"/>
      <c r="V199" s="341"/>
      <c r="W199" s="341"/>
      <c r="X199" s="342"/>
      <c r="Y199" s="55"/>
      <c r="Z199" s="107">
        <f t="shared" si="41"/>
        <v>28</v>
      </c>
      <c r="AA199" s="108">
        <f t="shared" si="33"/>
        <v>9</v>
      </c>
      <c r="AB199" s="108">
        <f t="shared" si="34"/>
        <v>9</v>
      </c>
      <c r="AC199" s="108">
        <f t="shared" si="35"/>
        <v>9</v>
      </c>
      <c r="AD199" s="343">
        <f t="shared" si="36"/>
        <v>0</v>
      </c>
      <c r="AE199" s="343"/>
      <c r="AF199" s="343"/>
      <c r="AG199" s="343"/>
      <c r="AH199" s="343"/>
      <c r="AI199" s="343"/>
      <c r="AJ199" s="343"/>
      <c r="AK199" s="109"/>
      <c r="AL199" s="107">
        <f t="shared" si="42"/>
        <v>27</v>
      </c>
      <c r="AM199" s="108">
        <f t="shared" si="37"/>
        <v>9</v>
      </c>
      <c r="AN199" s="108">
        <f t="shared" si="38"/>
        <v>9</v>
      </c>
      <c r="AO199" s="108">
        <f t="shared" si="39"/>
        <v>9</v>
      </c>
      <c r="AP199" s="343">
        <f t="shared" si="40"/>
        <v>0</v>
      </c>
      <c r="AQ199" s="343"/>
      <c r="AR199" s="343"/>
      <c r="AS199" s="343"/>
      <c r="AT199" s="343"/>
      <c r="AU199" s="343"/>
      <c r="AV199" s="343"/>
      <c r="AW199" s="102"/>
      <c r="AX199" s="102"/>
      <c r="AY199" s="102"/>
      <c r="AZ199" s="102"/>
      <c r="BA199" s="102"/>
      <c r="BB199" s="102"/>
      <c r="BC199" s="102"/>
      <c r="BD199" s="102"/>
      <c r="BE199" s="102"/>
      <c r="BF199" s="102"/>
      <c r="BG199" s="102"/>
      <c r="BH199" s="102"/>
      <c r="BI199" s="102"/>
      <c r="BJ199" s="102"/>
    </row>
    <row r="200" spans="2:62">
      <c r="B200" s="111"/>
      <c r="C200" s="111"/>
      <c r="D200" s="111"/>
      <c r="E200" s="111"/>
      <c r="F200" s="337"/>
      <c r="G200" s="338"/>
      <c r="H200" s="338"/>
      <c r="I200" s="338"/>
      <c r="J200" s="338"/>
      <c r="K200" s="338"/>
      <c r="L200" s="339"/>
      <c r="M200" s="53"/>
      <c r="N200" s="113"/>
      <c r="O200" s="113"/>
      <c r="P200" s="113"/>
      <c r="Q200" s="113"/>
      <c r="R200" s="340"/>
      <c r="S200" s="341"/>
      <c r="T200" s="341"/>
      <c r="U200" s="341"/>
      <c r="V200" s="341"/>
      <c r="W200" s="341"/>
      <c r="X200" s="342"/>
      <c r="Y200" s="55"/>
      <c r="Z200" s="107">
        <f t="shared" si="41"/>
        <v>28</v>
      </c>
      <c r="AA200" s="108">
        <f t="shared" ref="AA200:AA201" si="43">IF(C200="",AA199,AA199+1)</f>
        <v>9</v>
      </c>
      <c r="AB200" s="108">
        <f t="shared" ref="AB200:AB201" si="44">IF(D200="",AB199,AB199+1)</f>
        <v>9</v>
      </c>
      <c r="AC200" s="108">
        <f t="shared" ref="AC200:AC201" si="45">IF(E200="",AC199,AC199+1)</f>
        <v>9</v>
      </c>
      <c r="AD200" s="343">
        <f t="shared" si="36"/>
        <v>0</v>
      </c>
      <c r="AE200" s="343"/>
      <c r="AF200" s="343"/>
      <c r="AG200" s="343"/>
      <c r="AH200" s="343"/>
      <c r="AI200" s="343"/>
      <c r="AJ200" s="343"/>
      <c r="AK200" s="109"/>
      <c r="AL200" s="107">
        <f t="shared" si="42"/>
        <v>27</v>
      </c>
      <c r="AM200" s="108">
        <f t="shared" si="37"/>
        <v>9</v>
      </c>
      <c r="AN200" s="108">
        <f t="shared" si="38"/>
        <v>9</v>
      </c>
      <c r="AO200" s="108">
        <f t="shared" si="39"/>
        <v>9</v>
      </c>
      <c r="AP200" s="343">
        <f t="shared" si="40"/>
        <v>0</v>
      </c>
      <c r="AQ200" s="343"/>
      <c r="AR200" s="343"/>
      <c r="AS200" s="343"/>
      <c r="AT200" s="343"/>
      <c r="AU200" s="343"/>
      <c r="AV200" s="343"/>
      <c r="AW200" s="102"/>
      <c r="AX200" s="102"/>
      <c r="AY200" s="102"/>
      <c r="AZ200" s="102"/>
      <c r="BA200" s="102"/>
      <c r="BB200" s="102"/>
      <c r="BC200" s="102"/>
      <c r="BD200" s="102"/>
      <c r="BE200" s="102"/>
      <c r="BF200" s="102"/>
      <c r="BG200" s="102"/>
      <c r="BH200" s="102"/>
      <c r="BI200" s="102"/>
      <c r="BJ200" s="102"/>
    </row>
    <row r="201" spans="2:62">
      <c r="B201" s="112"/>
      <c r="C201" s="112"/>
      <c r="D201" s="112"/>
      <c r="E201" s="112"/>
      <c r="F201" s="337"/>
      <c r="G201" s="338"/>
      <c r="H201" s="338"/>
      <c r="I201" s="338"/>
      <c r="J201" s="338"/>
      <c r="K201" s="338"/>
      <c r="L201" s="339"/>
      <c r="M201" s="53"/>
      <c r="N201" s="114"/>
      <c r="O201" s="114"/>
      <c r="P201" s="114"/>
      <c r="Q201" s="114"/>
      <c r="R201" s="379"/>
      <c r="S201" s="380"/>
      <c r="T201" s="380"/>
      <c r="U201" s="380"/>
      <c r="V201" s="380"/>
      <c r="W201" s="380"/>
      <c r="X201" s="381"/>
      <c r="Y201" s="55"/>
      <c r="Z201" s="107">
        <f t="shared" si="41"/>
        <v>28</v>
      </c>
      <c r="AA201" s="108">
        <f t="shared" si="43"/>
        <v>9</v>
      </c>
      <c r="AB201" s="108">
        <f t="shared" si="44"/>
        <v>9</v>
      </c>
      <c r="AC201" s="108">
        <f t="shared" si="45"/>
        <v>9</v>
      </c>
      <c r="AD201" s="343">
        <f t="shared" si="36"/>
        <v>0</v>
      </c>
      <c r="AE201" s="343"/>
      <c r="AF201" s="343"/>
      <c r="AG201" s="343"/>
      <c r="AH201" s="343"/>
      <c r="AI201" s="343"/>
      <c r="AJ201" s="343"/>
      <c r="AK201" s="109"/>
      <c r="AL201" s="107">
        <f t="shared" si="42"/>
        <v>27</v>
      </c>
      <c r="AM201" s="108">
        <f t="shared" si="37"/>
        <v>9</v>
      </c>
      <c r="AN201" s="108">
        <f t="shared" si="38"/>
        <v>9</v>
      </c>
      <c r="AO201" s="108">
        <f t="shared" si="39"/>
        <v>9</v>
      </c>
      <c r="AP201" s="343">
        <f t="shared" si="40"/>
        <v>0</v>
      </c>
      <c r="AQ201" s="343"/>
      <c r="AR201" s="343"/>
      <c r="AS201" s="343"/>
      <c r="AT201" s="343"/>
      <c r="AU201" s="343"/>
      <c r="AV201" s="343"/>
      <c r="AW201" s="102"/>
      <c r="AX201" s="102"/>
      <c r="AY201" s="102"/>
      <c r="AZ201" s="102"/>
      <c r="BA201" s="102"/>
      <c r="BB201" s="102"/>
      <c r="BC201" s="102"/>
      <c r="BD201" s="102"/>
      <c r="BE201" s="102"/>
      <c r="BF201" s="102"/>
      <c r="BG201" s="102"/>
      <c r="BH201" s="102"/>
      <c r="BI201" s="102"/>
      <c r="BJ201" s="102"/>
    </row>
    <row r="202" spans="2:62">
      <c r="Y202" s="93"/>
      <c r="Z202" s="93"/>
      <c r="AA202" s="93"/>
      <c r="AB202" s="93"/>
      <c r="AC202" s="93"/>
      <c r="AD202" s="93"/>
      <c r="AE202" s="93"/>
      <c r="AF202" s="93"/>
      <c r="AG202" s="93"/>
      <c r="AH202" s="93"/>
      <c r="AI202" s="93"/>
      <c r="AJ202" s="93"/>
    </row>
    <row r="203" spans="2:62" hidden="1">
      <c r="Y203" s="93"/>
      <c r="Z203" s="93"/>
      <c r="AA203" s="93"/>
      <c r="AB203" s="93"/>
      <c r="AC203" s="93"/>
      <c r="AD203" s="93"/>
      <c r="AE203" s="93"/>
      <c r="AF203" s="93"/>
      <c r="AG203" s="93"/>
      <c r="AH203" s="93"/>
      <c r="AI203" s="93"/>
      <c r="AJ203" s="93"/>
    </row>
    <row r="204" spans="2:62" hidden="1">
      <c r="Y204" s="93"/>
      <c r="Z204" s="93"/>
      <c r="AA204" s="93"/>
      <c r="AB204" s="93"/>
      <c r="AC204" s="93"/>
      <c r="AD204" s="93"/>
      <c r="AE204" s="93"/>
      <c r="AF204" s="93"/>
      <c r="AG204" s="93"/>
      <c r="AH204" s="93"/>
      <c r="AI204" s="93"/>
      <c r="AJ204" s="93"/>
    </row>
    <row r="205" spans="2:62" hidden="1">
      <c r="Y205" s="93"/>
      <c r="Z205" s="93"/>
      <c r="AA205" s="93"/>
      <c r="AB205" s="93"/>
      <c r="AC205" s="93"/>
      <c r="AD205" s="93"/>
      <c r="AE205" s="93"/>
      <c r="AF205" s="93"/>
      <c r="AG205" s="93"/>
      <c r="AH205" s="93"/>
      <c r="AI205" s="93"/>
      <c r="AJ205" s="93"/>
    </row>
    <row r="206" spans="2:62" hidden="1">
      <c r="Y206" s="93"/>
      <c r="Z206" s="93"/>
      <c r="AA206" s="93"/>
      <c r="AB206" s="93"/>
      <c r="AC206" s="93"/>
      <c r="AD206" s="93"/>
      <c r="AE206" s="93"/>
      <c r="AF206" s="93"/>
      <c r="AG206" s="93"/>
      <c r="AH206" s="93"/>
      <c r="AI206" s="93"/>
      <c r="AJ206" s="93"/>
    </row>
    <row r="207" spans="2:62" hidden="1">
      <c r="Y207" s="93"/>
      <c r="Z207" s="93"/>
      <c r="AA207" s="93"/>
      <c r="AB207" s="93"/>
      <c r="AC207" s="93"/>
      <c r="AD207" s="93"/>
      <c r="AE207" s="93"/>
      <c r="AF207" s="93"/>
      <c r="AG207" s="93"/>
      <c r="AH207" s="93"/>
      <c r="AI207" s="93"/>
      <c r="AJ207" s="93"/>
    </row>
    <row r="208" spans="2:62" hidden="1">
      <c r="Y208" s="93"/>
      <c r="Z208" s="93"/>
      <c r="AA208" s="93"/>
      <c r="AB208" s="93"/>
      <c r="AC208" s="93"/>
      <c r="AD208" s="93"/>
      <c r="AE208" s="93"/>
      <c r="AF208" s="93"/>
      <c r="AG208" s="93"/>
      <c r="AH208" s="93"/>
      <c r="AI208" s="93"/>
      <c r="AJ208" s="93"/>
    </row>
  </sheetData>
  <sheetProtection selectLockedCells="1"/>
  <mergeCells count="704">
    <mergeCell ref="AP199:AV199"/>
    <mergeCell ref="AP200:AV200"/>
    <mergeCell ref="AP201:AV201"/>
    <mergeCell ref="AP101:AV101"/>
    <mergeCell ref="AP102:AV102"/>
    <mergeCell ref="AP103:AV103"/>
    <mergeCell ref="AP104:AV104"/>
    <mergeCell ref="AP105:AV105"/>
    <mergeCell ref="AP106:AV106"/>
    <mergeCell ref="AP107:AV107"/>
    <mergeCell ref="AP108:AV108"/>
    <mergeCell ref="AP109:AV109"/>
    <mergeCell ref="AP196:AV196"/>
    <mergeCell ref="AP197:AV197"/>
    <mergeCell ref="AP198:AV198"/>
    <mergeCell ref="AP178:AV178"/>
    <mergeCell ref="AP179:AV179"/>
    <mergeCell ref="AP180:AV180"/>
    <mergeCell ref="AP163:AV163"/>
    <mergeCell ref="AP164:AV164"/>
    <mergeCell ref="AP165:AV165"/>
    <mergeCell ref="AP166:AV166"/>
    <mergeCell ref="AP167:AV167"/>
    <mergeCell ref="AP168:AV168"/>
    <mergeCell ref="AD197:AJ197"/>
    <mergeCell ref="AD198:AJ198"/>
    <mergeCell ref="AD199:AJ199"/>
    <mergeCell ref="AD200:AJ200"/>
    <mergeCell ref="AD201:AJ201"/>
    <mergeCell ref="AO53:AO54"/>
    <mergeCell ref="AP53:AV54"/>
    <mergeCell ref="AP55:AV55"/>
    <mergeCell ref="AP56:AV56"/>
    <mergeCell ref="AP57:AV57"/>
    <mergeCell ref="AP58:AV58"/>
    <mergeCell ref="AP59:AV59"/>
    <mergeCell ref="AP60:AV60"/>
    <mergeCell ref="AP61:AV61"/>
    <mergeCell ref="AP62:AV62"/>
    <mergeCell ref="AP63:AV63"/>
    <mergeCell ref="AP64:AV64"/>
    <mergeCell ref="AP65:AV65"/>
    <mergeCell ref="AP66:AV66"/>
    <mergeCell ref="AP67:AV67"/>
    <mergeCell ref="AP68:AV68"/>
    <mergeCell ref="AP69:AV69"/>
    <mergeCell ref="AP70:AV70"/>
    <mergeCell ref="AP71:AV71"/>
    <mergeCell ref="AP172:AV172"/>
    <mergeCell ref="AP173:AV173"/>
    <mergeCell ref="AP174:AV174"/>
    <mergeCell ref="AP175:AV175"/>
    <mergeCell ref="AP176:AV176"/>
    <mergeCell ref="AP177:AV177"/>
    <mergeCell ref="AD63:AJ63"/>
    <mergeCell ref="AD64:AJ64"/>
    <mergeCell ref="AD65:AJ65"/>
    <mergeCell ref="AD66:AJ66"/>
    <mergeCell ref="AD67:AJ67"/>
    <mergeCell ref="AD68:AJ68"/>
    <mergeCell ref="AD69:AJ69"/>
    <mergeCell ref="AD70:AJ70"/>
    <mergeCell ref="AD71:AJ71"/>
    <mergeCell ref="AP87:AV87"/>
    <mergeCell ref="AP88:AV88"/>
    <mergeCell ref="AP89:AV89"/>
    <mergeCell ref="AP90:AV90"/>
    <mergeCell ref="AP91:AV91"/>
    <mergeCell ref="AP92:AV92"/>
    <mergeCell ref="AP93:AV93"/>
    <mergeCell ref="AP94:AV94"/>
    <mergeCell ref="AP95:AV95"/>
    <mergeCell ref="AP190:AV190"/>
    <mergeCell ref="AP191:AV191"/>
    <mergeCell ref="AP192:AV192"/>
    <mergeCell ref="AP193:AV193"/>
    <mergeCell ref="AP194:AV194"/>
    <mergeCell ref="AP195:AV195"/>
    <mergeCell ref="AP181:AV181"/>
    <mergeCell ref="AP182:AV182"/>
    <mergeCell ref="AP183:AV183"/>
    <mergeCell ref="AP184:AV184"/>
    <mergeCell ref="AP185:AV185"/>
    <mergeCell ref="AP186:AV186"/>
    <mergeCell ref="AP187:AV187"/>
    <mergeCell ref="AP188:AV188"/>
    <mergeCell ref="AP189:AV189"/>
    <mergeCell ref="AP169:AV169"/>
    <mergeCell ref="AP170:AV170"/>
    <mergeCell ref="AP171:AV171"/>
    <mergeCell ref="AP154:AV154"/>
    <mergeCell ref="AP155:AV155"/>
    <mergeCell ref="AP156:AV156"/>
    <mergeCell ref="AP157:AV157"/>
    <mergeCell ref="AP158:AV158"/>
    <mergeCell ref="AP159:AV159"/>
    <mergeCell ref="AP160:AV160"/>
    <mergeCell ref="AP161:AV161"/>
    <mergeCell ref="AP162:AV162"/>
    <mergeCell ref="AP145:AV145"/>
    <mergeCell ref="AP146:AV146"/>
    <mergeCell ref="AP147:AV147"/>
    <mergeCell ref="AP148:AV148"/>
    <mergeCell ref="AP149:AV149"/>
    <mergeCell ref="AP150:AV150"/>
    <mergeCell ref="AP151:AV151"/>
    <mergeCell ref="AP152:AV152"/>
    <mergeCell ref="AP153:AV153"/>
    <mergeCell ref="AP136:AV136"/>
    <mergeCell ref="AP137:AV137"/>
    <mergeCell ref="AP138:AV138"/>
    <mergeCell ref="AP139:AV139"/>
    <mergeCell ref="AP140:AV140"/>
    <mergeCell ref="AP141:AV141"/>
    <mergeCell ref="AP142:AV142"/>
    <mergeCell ref="AP143:AV143"/>
    <mergeCell ref="AP144:AV144"/>
    <mergeCell ref="AP127:AV127"/>
    <mergeCell ref="AP128:AV128"/>
    <mergeCell ref="AP129:AV129"/>
    <mergeCell ref="AP130:AV130"/>
    <mergeCell ref="AP131:AV131"/>
    <mergeCell ref="AP132:AV132"/>
    <mergeCell ref="AP133:AV133"/>
    <mergeCell ref="AP134:AV134"/>
    <mergeCell ref="AP135:AV135"/>
    <mergeCell ref="AP118:AV118"/>
    <mergeCell ref="AP119:AV119"/>
    <mergeCell ref="AP120:AV120"/>
    <mergeCell ref="AP121:AV121"/>
    <mergeCell ref="AP122:AV122"/>
    <mergeCell ref="AP123:AV123"/>
    <mergeCell ref="AP124:AV124"/>
    <mergeCell ref="AP125:AV125"/>
    <mergeCell ref="AP126:AV126"/>
    <mergeCell ref="AP111:AV111"/>
    <mergeCell ref="AP112:AV112"/>
    <mergeCell ref="AP113:AV113"/>
    <mergeCell ref="AP114:AV114"/>
    <mergeCell ref="AP115:AV115"/>
    <mergeCell ref="AP116:AV116"/>
    <mergeCell ref="AP117:AV117"/>
    <mergeCell ref="AP96:AV96"/>
    <mergeCell ref="AP97:AV97"/>
    <mergeCell ref="AP98:AV98"/>
    <mergeCell ref="AP99:AV99"/>
    <mergeCell ref="AP100:AV100"/>
    <mergeCell ref="AP79:AV79"/>
    <mergeCell ref="AP80:AV80"/>
    <mergeCell ref="AP81:AV81"/>
    <mergeCell ref="AP82:AV82"/>
    <mergeCell ref="AP83:AV83"/>
    <mergeCell ref="AP84:AV84"/>
    <mergeCell ref="AP85:AV85"/>
    <mergeCell ref="AP86:AV86"/>
    <mergeCell ref="AP110:AV110"/>
    <mergeCell ref="AN53:AN54"/>
    <mergeCell ref="AL53:AL54"/>
    <mergeCell ref="AM53:AM54"/>
    <mergeCell ref="AD75:AJ75"/>
    <mergeCell ref="AD76:AJ76"/>
    <mergeCell ref="AD77:AJ77"/>
    <mergeCell ref="AD78:AJ78"/>
    <mergeCell ref="AD79:AJ79"/>
    <mergeCell ref="AD80:AJ80"/>
    <mergeCell ref="AD72:AJ72"/>
    <mergeCell ref="AD73:AJ73"/>
    <mergeCell ref="AD74:AJ74"/>
    <mergeCell ref="AD53:AJ54"/>
    <mergeCell ref="AD55:AJ55"/>
    <mergeCell ref="AD56:AJ56"/>
    <mergeCell ref="AD57:AJ57"/>
    <mergeCell ref="AD58:AJ58"/>
    <mergeCell ref="AD59:AJ59"/>
    <mergeCell ref="AD60:AJ60"/>
    <mergeCell ref="AD61:AJ61"/>
    <mergeCell ref="AD62:AJ62"/>
    <mergeCell ref="AD81:AJ81"/>
    <mergeCell ref="AD82:AJ82"/>
    <mergeCell ref="AD83:AJ83"/>
    <mergeCell ref="AD84:AJ84"/>
    <mergeCell ref="AD85:AJ85"/>
    <mergeCell ref="AD86:AJ86"/>
    <mergeCell ref="AD87:AJ87"/>
    <mergeCell ref="AD88:AJ88"/>
    <mergeCell ref="AD89:AJ89"/>
    <mergeCell ref="AD188:AJ188"/>
    <mergeCell ref="AD189:AJ189"/>
    <mergeCell ref="AD190:AJ190"/>
    <mergeCell ref="AD191:AJ191"/>
    <mergeCell ref="AD192:AJ192"/>
    <mergeCell ref="AD193:AJ193"/>
    <mergeCell ref="AD194:AJ194"/>
    <mergeCell ref="AD195:AJ195"/>
    <mergeCell ref="AD196:AJ196"/>
    <mergeCell ref="AD179:AJ179"/>
    <mergeCell ref="AD180:AJ180"/>
    <mergeCell ref="AD181:AJ181"/>
    <mergeCell ref="AD182:AJ182"/>
    <mergeCell ref="AD183:AJ183"/>
    <mergeCell ref="AD184:AJ184"/>
    <mergeCell ref="AD185:AJ185"/>
    <mergeCell ref="AD186:AJ186"/>
    <mergeCell ref="AD187:AJ187"/>
    <mergeCell ref="AD170:AJ170"/>
    <mergeCell ref="AD171:AJ171"/>
    <mergeCell ref="AD172:AJ172"/>
    <mergeCell ref="AD173:AJ173"/>
    <mergeCell ref="AD174:AJ174"/>
    <mergeCell ref="AD175:AJ175"/>
    <mergeCell ref="AD176:AJ176"/>
    <mergeCell ref="AD177:AJ177"/>
    <mergeCell ref="AD178:AJ178"/>
    <mergeCell ref="AD161:AJ161"/>
    <mergeCell ref="AD162:AJ162"/>
    <mergeCell ref="AD163:AJ163"/>
    <mergeCell ref="AD164:AJ164"/>
    <mergeCell ref="AD165:AJ165"/>
    <mergeCell ref="AD166:AJ166"/>
    <mergeCell ref="AD167:AJ167"/>
    <mergeCell ref="AD168:AJ168"/>
    <mergeCell ref="AD169:AJ169"/>
    <mergeCell ref="AD152:AJ152"/>
    <mergeCell ref="AD153:AJ153"/>
    <mergeCell ref="AD154:AJ154"/>
    <mergeCell ref="AD155:AJ155"/>
    <mergeCell ref="AD156:AJ156"/>
    <mergeCell ref="AD157:AJ157"/>
    <mergeCell ref="AD158:AJ158"/>
    <mergeCell ref="AD159:AJ159"/>
    <mergeCell ref="AD160:AJ160"/>
    <mergeCell ref="AD143:AJ143"/>
    <mergeCell ref="AD144:AJ144"/>
    <mergeCell ref="AD145:AJ145"/>
    <mergeCell ref="AD146:AJ146"/>
    <mergeCell ref="AD147:AJ147"/>
    <mergeCell ref="AD148:AJ148"/>
    <mergeCell ref="AD149:AJ149"/>
    <mergeCell ref="AD150:AJ150"/>
    <mergeCell ref="AD151:AJ151"/>
    <mergeCell ref="AD134:AJ134"/>
    <mergeCell ref="AD135:AJ135"/>
    <mergeCell ref="AD136:AJ136"/>
    <mergeCell ref="AD137:AJ137"/>
    <mergeCell ref="AD138:AJ138"/>
    <mergeCell ref="AD139:AJ139"/>
    <mergeCell ref="AD140:AJ140"/>
    <mergeCell ref="AD141:AJ141"/>
    <mergeCell ref="AD142:AJ142"/>
    <mergeCell ref="AD125:AJ125"/>
    <mergeCell ref="AD126:AJ126"/>
    <mergeCell ref="AD127:AJ127"/>
    <mergeCell ref="AD128:AJ128"/>
    <mergeCell ref="AD129:AJ129"/>
    <mergeCell ref="AD130:AJ130"/>
    <mergeCell ref="AD131:AJ131"/>
    <mergeCell ref="AD132:AJ132"/>
    <mergeCell ref="AD133:AJ133"/>
    <mergeCell ref="AD116:AJ116"/>
    <mergeCell ref="AD117:AJ117"/>
    <mergeCell ref="AD118:AJ118"/>
    <mergeCell ref="AD119:AJ119"/>
    <mergeCell ref="AD120:AJ120"/>
    <mergeCell ref="AD121:AJ121"/>
    <mergeCell ref="AD122:AJ122"/>
    <mergeCell ref="AD123:AJ123"/>
    <mergeCell ref="AD124:AJ124"/>
    <mergeCell ref="AD107:AJ107"/>
    <mergeCell ref="AD108:AJ108"/>
    <mergeCell ref="AD109:AJ109"/>
    <mergeCell ref="AD110:AJ110"/>
    <mergeCell ref="AD111:AJ111"/>
    <mergeCell ref="AD112:AJ112"/>
    <mergeCell ref="AD113:AJ113"/>
    <mergeCell ref="AD114:AJ114"/>
    <mergeCell ref="AD115:AJ115"/>
    <mergeCell ref="AD98:AJ98"/>
    <mergeCell ref="AD99:AJ99"/>
    <mergeCell ref="AD100:AJ100"/>
    <mergeCell ref="AD101:AJ101"/>
    <mergeCell ref="AD102:AJ102"/>
    <mergeCell ref="AD103:AJ103"/>
    <mergeCell ref="AD104:AJ104"/>
    <mergeCell ref="AD105:AJ105"/>
    <mergeCell ref="AD106:AJ106"/>
    <mergeCell ref="AD90:AJ90"/>
    <mergeCell ref="AD91:AJ91"/>
    <mergeCell ref="AD92:AJ92"/>
    <mergeCell ref="AD93:AJ93"/>
    <mergeCell ref="AD94:AJ94"/>
    <mergeCell ref="AD95:AJ95"/>
    <mergeCell ref="AD96:AJ96"/>
    <mergeCell ref="AD97:AJ97"/>
    <mergeCell ref="R200:X200"/>
    <mergeCell ref="R190:X190"/>
    <mergeCell ref="R173:X173"/>
    <mergeCell ref="R174:X174"/>
    <mergeCell ref="R175:X175"/>
    <mergeCell ref="R176:X176"/>
    <mergeCell ref="R177:X177"/>
    <mergeCell ref="R178:X178"/>
    <mergeCell ref="R179:X179"/>
    <mergeCell ref="R180:X180"/>
    <mergeCell ref="R181:X181"/>
    <mergeCell ref="R164:X164"/>
    <mergeCell ref="R165:X165"/>
    <mergeCell ref="R166:X166"/>
    <mergeCell ref="R167:X167"/>
    <mergeCell ref="R168:X168"/>
    <mergeCell ref="R201:X201"/>
    <mergeCell ref="F52:L54"/>
    <mergeCell ref="R52:X54"/>
    <mergeCell ref="Z53:Z54"/>
    <mergeCell ref="AA53:AA54"/>
    <mergeCell ref="AB53:AB54"/>
    <mergeCell ref="AC53:AC54"/>
    <mergeCell ref="R191:X191"/>
    <mergeCell ref="R192:X192"/>
    <mergeCell ref="R193:X193"/>
    <mergeCell ref="R194:X194"/>
    <mergeCell ref="R195:X195"/>
    <mergeCell ref="R196:X196"/>
    <mergeCell ref="R197:X197"/>
    <mergeCell ref="R198:X198"/>
    <mergeCell ref="R199:X199"/>
    <mergeCell ref="R182:X182"/>
    <mergeCell ref="R183:X183"/>
    <mergeCell ref="R184:X184"/>
    <mergeCell ref="R185:X185"/>
    <mergeCell ref="R186:X186"/>
    <mergeCell ref="R187:X187"/>
    <mergeCell ref="R188:X188"/>
    <mergeCell ref="R189:X189"/>
    <mergeCell ref="R151:X151"/>
    <mergeCell ref="R152:X152"/>
    <mergeCell ref="R153:X153"/>
    <mergeCell ref="R154:X154"/>
    <mergeCell ref="R169:X169"/>
    <mergeCell ref="R170:X170"/>
    <mergeCell ref="R171:X171"/>
    <mergeCell ref="R172:X172"/>
    <mergeCell ref="R155:X155"/>
    <mergeCell ref="R156:X156"/>
    <mergeCell ref="R157:X157"/>
    <mergeCell ref="R158:X158"/>
    <mergeCell ref="R159:X159"/>
    <mergeCell ref="R160:X160"/>
    <mergeCell ref="R161:X161"/>
    <mergeCell ref="R162:X162"/>
    <mergeCell ref="R163:X163"/>
    <mergeCell ref="R142:X142"/>
    <mergeCell ref="R143:X143"/>
    <mergeCell ref="R144:X144"/>
    <mergeCell ref="R145:X145"/>
    <mergeCell ref="R146:X146"/>
    <mergeCell ref="R147:X147"/>
    <mergeCell ref="R148:X148"/>
    <mergeCell ref="R149:X149"/>
    <mergeCell ref="R150:X150"/>
    <mergeCell ref="R133:X133"/>
    <mergeCell ref="R134:X134"/>
    <mergeCell ref="R135:X135"/>
    <mergeCell ref="R136:X136"/>
    <mergeCell ref="R137:X137"/>
    <mergeCell ref="R138:X138"/>
    <mergeCell ref="R139:X139"/>
    <mergeCell ref="R140:X140"/>
    <mergeCell ref="R141:X141"/>
    <mergeCell ref="R124:X124"/>
    <mergeCell ref="R125:X125"/>
    <mergeCell ref="R126:X126"/>
    <mergeCell ref="R127:X127"/>
    <mergeCell ref="R128:X128"/>
    <mergeCell ref="R129:X129"/>
    <mergeCell ref="R130:X130"/>
    <mergeCell ref="R131:X131"/>
    <mergeCell ref="R132:X132"/>
    <mergeCell ref="R115:X115"/>
    <mergeCell ref="R116:X116"/>
    <mergeCell ref="R117:X117"/>
    <mergeCell ref="R118:X118"/>
    <mergeCell ref="R119:X119"/>
    <mergeCell ref="R120:X120"/>
    <mergeCell ref="R121:X121"/>
    <mergeCell ref="R122:X122"/>
    <mergeCell ref="R123:X123"/>
    <mergeCell ref="R106:X106"/>
    <mergeCell ref="R107:X107"/>
    <mergeCell ref="R108:X108"/>
    <mergeCell ref="R109:X109"/>
    <mergeCell ref="R110:X110"/>
    <mergeCell ref="R111:X111"/>
    <mergeCell ref="R112:X112"/>
    <mergeCell ref="R113:X113"/>
    <mergeCell ref="R114:X114"/>
    <mergeCell ref="R97:X97"/>
    <mergeCell ref="R98:X98"/>
    <mergeCell ref="R99:X99"/>
    <mergeCell ref="R100:X100"/>
    <mergeCell ref="R101:X101"/>
    <mergeCell ref="R102:X102"/>
    <mergeCell ref="R103:X103"/>
    <mergeCell ref="R104:X104"/>
    <mergeCell ref="R105:X105"/>
    <mergeCell ref="R88:X88"/>
    <mergeCell ref="R89:X89"/>
    <mergeCell ref="R90:X90"/>
    <mergeCell ref="R91:X91"/>
    <mergeCell ref="R92:X92"/>
    <mergeCell ref="R93:X93"/>
    <mergeCell ref="R94:X94"/>
    <mergeCell ref="R95:X95"/>
    <mergeCell ref="R96:X96"/>
    <mergeCell ref="R79:X79"/>
    <mergeCell ref="R80:X80"/>
    <mergeCell ref="R81:X81"/>
    <mergeCell ref="R82:X82"/>
    <mergeCell ref="R83:X83"/>
    <mergeCell ref="R84:X84"/>
    <mergeCell ref="R85:X85"/>
    <mergeCell ref="R86:X86"/>
    <mergeCell ref="R87:X87"/>
    <mergeCell ref="F197:L197"/>
    <mergeCell ref="F198:L198"/>
    <mergeCell ref="F199:L199"/>
    <mergeCell ref="F200:L200"/>
    <mergeCell ref="F201:L201"/>
    <mergeCell ref="N51:X51"/>
    <mergeCell ref="N53:N54"/>
    <mergeCell ref="O53:O54"/>
    <mergeCell ref="P53:P54"/>
    <mergeCell ref="Q53:Q54"/>
    <mergeCell ref="R55:X55"/>
    <mergeCell ref="R56:X56"/>
    <mergeCell ref="R57:X57"/>
    <mergeCell ref="R58:X58"/>
    <mergeCell ref="R59:X59"/>
    <mergeCell ref="R60:X60"/>
    <mergeCell ref="R61:X61"/>
    <mergeCell ref="R62:X62"/>
    <mergeCell ref="R63:X63"/>
    <mergeCell ref="R64:X64"/>
    <mergeCell ref="R65:X65"/>
    <mergeCell ref="R66:X66"/>
    <mergeCell ref="R67:X67"/>
    <mergeCell ref="F188:L188"/>
    <mergeCell ref="F189:L189"/>
    <mergeCell ref="F190:L190"/>
    <mergeCell ref="F191:L191"/>
    <mergeCell ref="F192:L192"/>
    <mergeCell ref="F193:L193"/>
    <mergeCell ref="F194:L194"/>
    <mergeCell ref="F195:L195"/>
    <mergeCell ref="F196:L196"/>
    <mergeCell ref="F179:L179"/>
    <mergeCell ref="F180:L180"/>
    <mergeCell ref="F181:L181"/>
    <mergeCell ref="F182:L182"/>
    <mergeCell ref="F183:L183"/>
    <mergeCell ref="F184:L184"/>
    <mergeCell ref="F185:L185"/>
    <mergeCell ref="F186:L186"/>
    <mergeCell ref="F187:L187"/>
    <mergeCell ref="F172:L172"/>
    <mergeCell ref="F173:L173"/>
    <mergeCell ref="F174:L174"/>
    <mergeCell ref="F175:L175"/>
    <mergeCell ref="F176:L176"/>
    <mergeCell ref="F177:L177"/>
    <mergeCell ref="B51:L51"/>
    <mergeCell ref="F178:L178"/>
    <mergeCell ref="F162:L162"/>
    <mergeCell ref="F163:L163"/>
    <mergeCell ref="F164:L164"/>
    <mergeCell ref="F165:L165"/>
    <mergeCell ref="F166:L166"/>
    <mergeCell ref="F153:L153"/>
    <mergeCell ref="F154:L154"/>
    <mergeCell ref="F155:L155"/>
    <mergeCell ref="F156:L156"/>
    <mergeCell ref="F157:L157"/>
    <mergeCell ref="F158:L158"/>
    <mergeCell ref="F159:L159"/>
    <mergeCell ref="F160:L160"/>
    <mergeCell ref="F161:L161"/>
    <mergeCell ref="F144:L144"/>
    <mergeCell ref="F145:L145"/>
    <mergeCell ref="F148:L148"/>
    <mergeCell ref="F149:L149"/>
    <mergeCell ref="F150:L150"/>
    <mergeCell ref="F151:L151"/>
    <mergeCell ref="F152:L152"/>
    <mergeCell ref="F135:L135"/>
    <mergeCell ref="F136:L136"/>
    <mergeCell ref="F137:L137"/>
    <mergeCell ref="F138:L138"/>
    <mergeCell ref="F139:L139"/>
    <mergeCell ref="F140:L140"/>
    <mergeCell ref="F141:L141"/>
    <mergeCell ref="F142:L142"/>
    <mergeCell ref="F143:L143"/>
    <mergeCell ref="F128:L128"/>
    <mergeCell ref="F129:L129"/>
    <mergeCell ref="F130:L130"/>
    <mergeCell ref="F131:L131"/>
    <mergeCell ref="F132:L132"/>
    <mergeCell ref="F133:L133"/>
    <mergeCell ref="F134:L134"/>
    <mergeCell ref="F146:L146"/>
    <mergeCell ref="F147:L147"/>
    <mergeCell ref="F119:L119"/>
    <mergeCell ref="F120:L120"/>
    <mergeCell ref="F121:L121"/>
    <mergeCell ref="F122:L122"/>
    <mergeCell ref="F123:L123"/>
    <mergeCell ref="F124:L124"/>
    <mergeCell ref="F125:L125"/>
    <mergeCell ref="F126:L126"/>
    <mergeCell ref="F127:L127"/>
    <mergeCell ref="F106:L106"/>
    <mergeCell ref="F107:L107"/>
    <mergeCell ref="F108:L108"/>
    <mergeCell ref="F109:L109"/>
    <mergeCell ref="F110:L110"/>
    <mergeCell ref="F111:L111"/>
    <mergeCell ref="F112:L112"/>
    <mergeCell ref="F117:L117"/>
    <mergeCell ref="F118:L118"/>
    <mergeCell ref="F97:L97"/>
    <mergeCell ref="F98:L98"/>
    <mergeCell ref="F99:L99"/>
    <mergeCell ref="F100:L100"/>
    <mergeCell ref="F101:L101"/>
    <mergeCell ref="F102:L102"/>
    <mergeCell ref="F103:L103"/>
    <mergeCell ref="F104:L104"/>
    <mergeCell ref="F105:L105"/>
    <mergeCell ref="F88:L88"/>
    <mergeCell ref="F89:L89"/>
    <mergeCell ref="F90:L90"/>
    <mergeCell ref="F91:L91"/>
    <mergeCell ref="F92:L92"/>
    <mergeCell ref="F93:L93"/>
    <mergeCell ref="F94:L94"/>
    <mergeCell ref="F95:L95"/>
    <mergeCell ref="F96:L96"/>
    <mergeCell ref="AI32:AK32"/>
    <mergeCell ref="H32:AE32"/>
    <mergeCell ref="B53:B54"/>
    <mergeCell ref="C53:C54"/>
    <mergeCell ref="D53:D54"/>
    <mergeCell ref="E53:E54"/>
    <mergeCell ref="F55:L55"/>
    <mergeCell ref="N30:P30"/>
    <mergeCell ref="N31:P31"/>
    <mergeCell ref="E33:G33"/>
    <mergeCell ref="E34:G34"/>
    <mergeCell ref="B43:D43"/>
    <mergeCell ref="B44:D44"/>
    <mergeCell ref="B45:D45"/>
    <mergeCell ref="E46:G46"/>
    <mergeCell ref="E47:G47"/>
    <mergeCell ref="B34:D34"/>
    <mergeCell ref="B35:D35"/>
    <mergeCell ref="B36:D36"/>
    <mergeCell ref="E36:G36"/>
    <mergeCell ref="E41:G41"/>
    <mergeCell ref="E42:G42"/>
    <mergeCell ref="E43:G43"/>
    <mergeCell ref="E44:G44"/>
    <mergeCell ref="T29:V29"/>
    <mergeCell ref="T30:V30"/>
    <mergeCell ref="T31:V31"/>
    <mergeCell ref="Z29:AB29"/>
    <mergeCell ref="Z30:AB30"/>
    <mergeCell ref="Z31:AB31"/>
    <mergeCell ref="AF29:AH29"/>
    <mergeCell ref="B16:K16"/>
    <mergeCell ref="B17:K17"/>
    <mergeCell ref="B18:K18"/>
    <mergeCell ref="B19:K19"/>
    <mergeCell ref="B29:D29"/>
    <mergeCell ref="B30:D30"/>
    <mergeCell ref="B31:D31"/>
    <mergeCell ref="E29:G29"/>
    <mergeCell ref="E30:G30"/>
    <mergeCell ref="E31:G31"/>
    <mergeCell ref="AF30:AH30"/>
    <mergeCell ref="AF31:AH31"/>
    <mergeCell ref="X1:AL1"/>
    <mergeCell ref="H29:J29"/>
    <mergeCell ref="H30:J30"/>
    <mergeCell ref="H31:J31"/>
    <mergeCell ref="N29:P29"/>
    <mergeCell ref="K29:M29"/>
    <mergeCell ref="K30:M30"/>
    <mergeCell ref="K31:M31"/>
    <mergeCell ref="Q29:S29"/>
    <mergeCell ref="Q30:S30"/>
    <mergeCell ref="Q31:S31"/>
    <mergeCell ref="W29:Y29"/>
    <mergeCell ref="W30:Y30"/>
    <mergeCell ref="W31:Y31"/>
    <mergeCell ref="AC29:AE29"/>
    <mergeCell ref="AC30:AE30"/>
    <mergeCell ref="AC31:AE31"/>
    <mergeCell ref="AI29:AK29"/>
    <mergeCell ref="AI30:AK30"/>
    <mergeCell ref="AI31:AK31"/>
    <mergeCell ref="B5:K5"/>
    <mergeCell ref="B6:K6"/>
    <mergeCell ref="B7:K7"/>
    <mergeCell ref="B8:K8"/>
    <mergeCell ref="M1:V1"/>
    <mergeCell ref="B14:K14"/>
    <mergeCell ref="B15:K15"/>
    <mergeCell ref="B1:K1"/>
    <mergeCell ref="B4:K4"/>
    <mergeCell ref="E45:G45"/>
    <mergeCell ref="B49:K49"/>
    <mergeCell ref="E35:G35"/>
    <mergeCell ref="B42:D42"/>
    <mergeCell ref="E32:G32"/>
    <mergeCell ref="B9:K9"/>
    <mergeCell ref="B10:K10"/>
    <mergeCell ref="B11:K11"/>
    <mergeCell ref="B12:K12"/>
    <mergeCell ref="B13:K13"/>
    <mergeCell ref="B27:K27"/>
    <mergeCell ref="B21:K21"/>
    <mergeCell ref="B3:K3"/>
    <mergeCell ref="B41:D41"/>
    <mergeCell ref="B37:D37"/>
    <mergeCell ref="B38:D38"/>
    <mergeCell ref="B39:D39"/>
    <mergeCell ref="B40:D40"/>
    <mergeCell ref="B33:D33"/>
    <mergeCell ref="AF32:AH32"/>
    <mergeCell ref="F56:L56"/>
    <mergeCell ref="F57:L57"/>
    <mergeCell ref="B32:D32"/>
    <mergeCell ref="B46:D46"/>
    <mergeCell ref="B47:D47"/>
    <mergeCell ref="F58:L58"/>
    <mergeCell ref="F59:L59"/>
    <mergeCell ref="F60:L60"/>
    <mergeCell ref="E37:G37"/>
    <mergeCell ref="E38:G38"/>
    <mergeCell ref="E39:G39"/>
    <mergeCell ref="E40:G40"/>
    <mergeCell ref="F61:L61"/>
    <mergeCell ref="F62:L62"/>
    <mergeCell ref="F63:L63"/>
    <mergeCell ref="F64:L64"/>
    <mergeCell ref="F65:L65"/>
    <mergeCell ref="F66:L66"/>
    <mergeCell ref="F67:L67"/>
    <mergeCell ref="F68:L68"/>
    <mergeCell ref="F69:L69"/>
    <mergeCell ref="F70:L70"/>
    <mergeCell ref="F71:L71"/>
    <mergeCell ref="F72:L72"/>
    <mergeCell ref="F73:L73"/>
    <mergeCell ref="F74:L74"/>
    <mergeCell ref="F75:L75"/>
    <mergeCell ref="AP72:AV72"/>
    <mergeCell ref="AP73:AV73"/>
    <mergeCell ref="AP74:AV74"/>
    <mergeCell ref="AP75:AV75"/>
    <mergeCell ref="AP76:AV76"/>
    <mergeCell ref="AP77:AV77"/>
    <mergeCell ref="F76:L76"/>
    <mergeCell ref="F77:L77"/>
    <mergeCell ref="F78:L78"/>
    <mergeCell ref="R74:X74"/>
    <mergeCell ref="R75:X75"/>
    <mergeCell ref="R76:X76"/>
    <mergeCell ref="R77:X77"/>
    <mergeCell ref="R78:X78"/>
    <mergeCell ref="AP78:AV78"/>
    <mergeCell ref="F167:L167"/>
    <mergeCell ref="F168:L168"/>
    <mergeCell ref="F169:L169"/>
    <mergeCell ref="F170:L170"/>
    <mergeCell ref="F171:L171"/>
    <mergeCell ref="F85:L85"/>
    <mergeCell ref="R68:X68"/>
    <mergeCell ref="R69:X69"/>
    <mergeCell ref="R70:X70"/>
    <mergeCell ref="R71:X71"/>
    <mergeCell ref="R72:X72"/>
    <mergeCell ref="R73:X73"/>
    <mergeCell ref="F79:L79"/>
    <mergeCell ref="F80:L80"/>
    <mergeCell ref="F81:L81"/>
    <mergeCell ref="F82:L82"/>
    <mergeCell ref="F83:L83"/>
    <mergeCell ref="F84:L84"/>
    <mergeCell ref="F113:L113"/>
    <mergeCell ref="F114:L114"/>
    <mergeCell ref="F115:L115"/>
    <mergeCell ref="F116:L116"/>
    <mergeCell ref="F86:L86"/>
    <mergeCell ref="F87:L87"/>
  </mergeCells>
  <phoneticPr fontId="4"/>
  <dataValidations count="6">
    <dataValidation type="list" allowBlank="1" showInputMessage="1" showErrorMessage="1" sqref="M1:V1" xr:uid="{00000000-0002-0000-0300-000000000000}">
      <formula1>$B$4:$B$19</formula1>
    </dataValidation>
    <dataValidation type="list" allowBlank="1" showInputMessage="1" showErrorMessage="1" sqref="B23" xr:uid="{00000000-0002-0000-0300-000001000000}">
      <formula1>$P$22:$AB$22</formula1>
    </dataValidation>
    <dataValidation type="list" allowBlank="1" showInputMessage="1" showErrorMessage="1" sqref="G23" xr:uid="{00000000-0002-0000-0300-000002000000}">
      <formula1>$P$24:$W$24</formula1>
    </dataValidation>
    <dataValidation type="whole" operator="equal" allowBlank="1" showInputMessage="1" showErrorMessage="1" sqref="N55:N118 P55:P118 D55:D119 B55:B119" xr:uid="{00000000-0002-0000-0300-000003000000}">
      <formula1>1</formula1>
    </dataValidation>
    <dataValidation type="list" allowBlank="1" showInputMessage="1" showErrorMessage="1" sqref="D23" xr:uid="{00000000-0002-0000-0300-000004000000}">
      <formula1>$P$23:$AU$23</formula1>
    </dataValidation>
    <dataValidation operator="equal" allowBlank="1" showInputMessage="1" showErrorMessage="1" sqref="AD55:AD210 AD52:AD53 AE56:AJ210 AE52:AJ52 AK52:AK210 AW52:CK210 AL202:AV210 AQ52:AV52 AP55:AP201 AQ56:AV201 AP52:AP53" xr:uid="{00000000-0002-0000-0300-000005000000}"/>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大会要項</vt:lpstr>
      <vt:lpstr>入力表・参加種目確認</vt:lpstr>
      <vt:lpstr>貼付（事務局）</vt:lpstr>
      <vt:lpstr>①初期設定</vt:lpstr>
      <vt:lpstr>M400R</vt:lpstr>
      <vt:lpstr>大会要項!Print_Area</vt:lpstr>
      <vt:lpstr>入力表・参加種目確認!Print_Area</vt:lpstr>
      <vt:lpstr>入力表・参加種目確認!一般</vt:lpstr>
      <vt:lpstr>入力表・参加種目確認!一般女種目</vt:lpstr>
      <vt:lpstr>入力表・参加種目確認!一般男種目</vt:lpstr>
      <vt:lpstr>入力表・参加種目確認!高校</vt:lpstr>
      <vt:lpstr>入力表・参加種目確認!高校女種目</vt:lpstr>
      <vt:lpstr>入力表・参加種目確認!高校男種目</vt:lpstr>
      <vt:lpstr>女400R</vt:lpstr>
      <vt:lpstr>女MR</vt:lpstr>
      <vt:lpstr>入力表・参加種目確認!小学</vt:lpstr>
      <vt:lpstr>入力表・参加種目確認!小学女種目</vt:lpstr>
      <vt:lpstr>入力表・参加種目確認!小学男種目</vt:lpstr>
      <vt:lpstr>男400R</vt:lpstr>
      <vt:lpstr>男MR</vt:lpstr>
      <vt:lpstr>入力表・参加種目確認!中学</vt:lpstr>
      <vt:lpstr>入力表・参加種目確認!中学女種目</vt:lpstr>
      <vt:lpstr>入力表・参加種目確認!中学男種目</vt:lpstr>
      <vt:lpstr>入力表・参加種目確認!幼児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豊原　隆之</dc:creator>
  <cp:lastModifiedBy>Administrator</cp:lastModifiedBy>
  <cp:lastPrinted>2019-04-16T05:42:18Z</cp:lastPrinted>
  <dcterms:created xsi:type="dcterms:W3CDTF">2005-05-04T11:35:16Z</dcterms:created>
  <dcterms:modified xsi:type="dcterms:W3CDTF">2022-08-28T10:53:33Z</dcterms:modified>
</cp:coreProperties>
</file>