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Users\陸上競技・専門委員長\OneDrive\デスクトップ\"/>
    </mc:Choice>
  </mc:AlternateContent>
  <xr:revisionPtr revIDLastSave="0" documentId="13_ncr:1_{51DF9241-054C-4AF4-B8D5-5EDD3D9EB129}" xr6:coauthVersionLast="47" xr6:coauthVersionMax="47" xr10:uidLastSave="{00000000-0000-0000-0000-000000000000}"/>
  <bookViews>
    <workbookView xWindow="-98" yWindow="-98" windowWidth="20715" windowHeight="13276" tabRatio="730" activeTab="1" xr2:uid="{00000000-000D-0000-FFFF-FFFF00000000}"/>
  </bookViews>
  <sheets>
    <sheet name="記入　注意事項" sheetId="15" r:id="rId1"/>
    <sheet name="記入例" sheetId="14" r:id="rId2"/>
    <sheet name="男子申込書" sheetId="1" r:id="rId3"/>
    <sheet name="女子申込書" sheetId="12" r:id="rId4"/>
    <sheet name="四種" sheetId="19" r:id="rId5"/>
    <sheet name="プロ等申込書" sheetId="4" r:id="rId6"/>
    <sheet name="集約" sheetId="3" r:id="rId7"/>
    <sheet name="男子" sheetId="9" r:id="rId8"/>
    <sheet name="女子" sheetId="13" r:id="rId9"/>
  </sheets>
  <definedNames>
    <definedName name="_xlnm._FilterDatabase" localSheetId="8" hidden="1">女子!$AK$4:$AK$27</definedName>
    <definedName name="_xlnm._FilterDatabase" localSheetId="7" hidden="1">男子!$AK$4:$AK$27</definedName>
    <definedName name="_xlnm.Print_Area" localSheetId="5">プロ等申込書!$A$1:$K$38</definedName>
    <definedName name="_xlnm.Print_Area" localSheetId="1">記入例!$A$1:$V$61</definedName>
    <definedName name="_xlnm.Print_Area" localSheetId="4">四種!$B$12:$M$44</definedName>
    <definedName name="_xlnm.Print_Area" localSheetId="3">女子申込書!$B$1:$V$59</definedName>
    <definedName name="_xlnm.Print_Area" localSheetId="2">男子申込書!$B$1:$V$59</definedName>
    <definedName name="Z_E5A29513_AF19_4198_AFD1_5EC9C2566FB3_.wvu.Cols" localSheetId="8" hidden="1">女子!$D:$D,女子!$L:$L,女子!#REF!,女子!$Q:$Q,女子!$U:$U,女子!$Y:$Y,女子!#REF!</definedName>
    <definedName name="Z_E5A29513_AF19_4198_AFD1_5EC9C2566FB3_.wvu.Cols" localSheetId="7" hidden="1">男子!$D:$D,男子!$L:$L,男子!#REF!,男子!$Q:$Q,男子!$U:$U,男子!$Y:$Y,男子!#REF!</definedName>
    <definedName name="Z_E5A29513_AF19_4198_AFD1_5EC9C2566FB3_.wvu.FilterData" localSheetId="8" hidden="1">女子!$AK$4:$AK$27</definedName>
    <definedName name="Z_E5A29513_AF19_4198_AFD1_5EC9C2566FB3_.wvu.FilterData" localSheetId="7" hidden="1">男子!$AK$4:$AK$27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 i="3" l="1"/>
  <c r="I20" i="3"/>
  <c r="H20" i="3"/>
  <c r="G20" i="3"/>
  <c r="F20" i="3"/>
  <c r="E20" i="3"/>
  <c r="D20" i="3"/>
  <c r="C20" i="3"/>
  <c r="E4" i="4" l="1"/>
  <c r="U17" i="3" l="1"/>
  <c r="V17" i="3"/>
  <c r="W17" i="3"/>
  <c r="X17" i="3"/>
  <c r="Y17" i="3"/>
  <c r="Z17" i="3"/>
  <c r="AA17" i="3"/>
  <c r="AB17" i="3"/>
  <c r="T17" i="3"/>
  <c r="H17" i="3"/>
  <c r="I17" i="3"/>
  <c r="J17" i="3"/>
  <c r="K17" i="3"/>
  <c r="L17" i="3"/>
  <c r="M17" i="3"/>
  <c r="N17" i="3"/>
  <c r="O17" i="3"/>
  <c r="P17" i="3"/>
  <c r="Q17" i="3"/>
  <c r="R17" i="3"/>
  <c r="G17" i="3"/>
  <c r="F17" i="3"/>
  <c r="E17" i="3"/>
  <c r="D17" i="3"/>
  <c r="C17" i="3" s="1"/>
  <c r="Q4" i="3"/>
  <c r="E4" i="3"/>
  <c r="B23" i="13" l="1"/>
  <c r="B24" i="13"/>
  <c r="B25" i="13"/>
  <c r="B26" i="13"/>
  <c r="B27" i="13"/>
  <c r="B28" i="13"/>
  <c r="B29" i="13"/>
  <c r="B30" i="13"/>
  <c r="B31" i="13"/>
  <c r="B32" i="13"/>
  <c r="B33" i="13"/>
  <c r="D37" i="4" l="1"/>
  <c r="F4" i="3"/>
  <c r="R4" i="3" s="1"/>
  <c r="E6" i="4"/>
  <c r="E5" i="4"/>
  <c r="D4" i="3"/>
  <c r="C4" i="3"/>
  <c r="L39" i="19"/>
  <c r="J39" i="19"/>
  <c r="H39" i="19"/>
  <c r="L31" i="19"/>
  <c r="J31" i="19"/>
  <c r="L23" i="19"/>
  <c r="L15" i="19"/>
  <c r="J23" i="19"/>
  <c r="H23" i="19"/>
  <c r="J15" i="19"/>
  <c r="H15" i="19"/>
  <c r="I42" i="19" l="1"/>
  <c r="G42" i="19"/>
  <c r="E42" i="19"/>
  <c r="C42" i="19"/>
  <c r="I34" i="19"/>
  <c r="G34" i="19"/>
  <c r="E34" i="19"/>
  <c r="C34" i="19"/>
  <c r="I26" i="19"/>
  <c r="G26" i="19"/>
  <c r="E26" i="19"/>
  <c r="C26" i="19"/>
  <c r="I18" i="19"/>
  <c r="G18" i="19"/>
  <c r="E18" i="19"/>
  <c r="C18" i="19"/>
  <c r="I7" i="19"/>
  <c r="G7" i="19"/>
  <c r="E7" i="19"/>
  <c r="C7" i="19"/>
  <c r="K6" i="19" l="1"/>
  <c r="K17" i="19"/>
  <c r="K25" i="19"/>
  <c r="K33" i="19"/>
  <c r="K41" i="19"/>
  <c r="T57" i="12"/>
  <c r="AC17" i="3" s="1"/>
  <c r="T57" i="1"/>
  <c r="AH46" i="1"/>
  <c r="AO19" i="12"/>
  <c r="AO10" i="12"/>
  <c r="AO11" i="12"/>
  <c r="AO12" i="12"/>
  <c r="AO13" i="12"/>
  <c r="AO14" i="12"/>
  <c r="AO15" i="12"/>
  <c r="AO16" i="12"/>
  <c r="AO17" i="12"/>
  <c r="AO18" i="12"/>
  <c r="AO20" i="12"/>
  <c r="AO9" i="12"/>
  <c r="AO10" i="1"/>
  <c r="AO9" i="1"/>
  <c r="AO20" i="1"/>
  <c r="AO11" i="1"/>
  <c r="AO12" i="1"/>
  <c r="AO13" i="1"/>
  <c r="AO14" i="1"/>
  <c r="AO15" i="1"/>
  <c r="AO16" i="1"/>
  <c r="AO17" i="1"/>
  <c r="AO18" i="1"/>
  <c r="AO19" i="1"/>
  <c r="V57" i="1" l="1"/>
  <c r="S17" i="3"/>
  <c r="AE22" i="12"/>
  <c r="AE9" i="12"/>
  <c r="AE10" i="12"/>
  <c r="AE11" i="12"/>
  <c r="AE12" i="12"/>
  <c r="AE13" i="12"/>
  <c r="AE14" i="12"/>
  <c r="AE15" i="12"/>
  <c r="AE16" i="12"/>
  <c r="AE17" i="12"/>
  <c r="AE18" i="12"/>
  <c r="AE19" i="12"/>
  <c r="AE20" i="12"/>
  <c r="AE21" i="12"/>
  <c r="AE23" i="12"/>
  <c r="AE24" i="12"/>
  <c r="AE25" i="12"/>
  <c r="AE26" i="12"/>
  <c r="AE27" i="12"/>
  <c r="AE28" i="12"/>
  <c r="AE29" i="12"/>
  <c r="AE30" i="12"/>
  <c r="AE31" i="12"/>
  <c r="AE32" i="12"/>
  <c r="AE33" i="12"/>
  <c r="AE34" i="12"/>
  <c r="AE35" i="12"/>
  <c r="AE36" i="12"/>
  <c r="AE37" i="12"/>
  <c r="AE38" i="12"/>
  <c r="AE39" i="12"/>
  <c r="AE40" i="12"/>
  <c r="AE41" i="12"/>
  <c r="AE42" i="12"/>
  <c r="AE43" i="12"/>
  <c r="AE44" i="12"/>
  <c r="AE45" i="12"/>
  <c r="AE46" i="12"/>
  <c r="AE47" i="12"/>
  <c r="AE8" i="12"/>
  <c r="R3" i="9"/>
  <c r="S3" i="9" s="1"/>
  <c r="V53" i="14"/>
  <c r="V51" i="12"/>
  <c r="X6" i="13" s="1"/>
  <c r="V51" i="1"/>
  <c r="T59" i="14"/>
  <c r="V59" i="14" s="1"/>
  <c r="S58" i="14"/>
  <c r="S57" i="14"/>
  <c r="S56" i="14"/>
  <c r="AG49" i="14"/>
  <c r="AF49" i="14"/>
  <c r="AE49" i="14"/>
  <c r="AA49" i="14"/>
  <c r="Z49" i="14"/>
  <c r="Y49" i="14"/>
  <c r="V49" i="14"/>
  <c r="AD49" i="14" s="1"/>
  <c r="AH48" i="14"/>
  <c r="AG48" i="14"/>
  <c r="AF48" i="14"/>
  <c r="AE48" i="14"/>
  <c r="AA48" i="14"/>
  <c r="Z48" i="14"/>
  <c r="Y48" i="14"/>
  <c r="V48" i="14"/>
  <c r="AD48" i="14" s="1"/>
  <c r="C48" i="14"/>
  <c r="X49" i="14" s="1"/>
  <c r="AG47" i="14"/>
  <c r="AF47" i="14"/>
  <c r="AE47" i="14"/>
  <c r="AA47" i="14"/>
  <c r="Z47" i="14"/>
  <c r="Y47" i="14"/>
  <c r="V47" i="14"/>
  <c r="AD47" i="14" s="1"/>
  <c r="AH46" i="14"/>
  <c r="AG46" i="14"/>
  <c r="AF46" i="14"/>
  <c r="AE46" i="14"/>
  <c r="AA46" i="14"/>
  <c r="Z46" i="14"/>
  <c r="Y46" i="14"/>
  <c r="V46" i="14"/>
  <c r="AD46" i="14" s="1"/>
  <c r="C46" i="14"/>
  <c r="X47" i="14" s="1"/>
  <c r="AG45" i="14"/>
  <c r="AF45" i="14"/>
  <c r="AE45" i="14"/>
  <c r="AA45" i="14"/>
  <c r="Z45" i="14"/>
  <c r="Y45" i="14"/>
  <c r="V45" i="14"/>
  <c r="AD45" i="14" s="1"/>
  <c r="AH44" i="14"/>
  <c r="AG44" i="14"/>
  <c r="AF44" i="14"/>
  <c r="AE44" i="14"/>
  <c r="AA44" i="14"/>
  <c r="Z44" i="14"/>
  <c r="Y44" i="14"/>
  <c r="V44" i="14"/>
  <c r="AD44" i="14" s="1"/>
  <c r="C44" i="14"/>
  <c r="X45" i="14" s="1"/>
  <c r="AG43" i="14"/>
  <c r="AF43" i="14"/>
  <c r="AE43" i="14"/>
  <c r="AA43" i="14"/>
  <c r="Z43" i="14"/>
  <c r="Y43" i="14"/>
  <c r="V43" i="14"/>
  <c r="AD43" i="14" s="1"/>
  <c r="AH42" i="14"/>
  <c r="AG42" i="14"/>
  <c r="AF42" i="14"/>
  <c r="AE42" i="14"/>
  <c r="AA42" i="14"/>
  <c r="Z42" i="14"/>
  <c r="Y42" i="14"/>
  <c r="V42" i="14"/>
  <c r="AD42" i="14" s="1"/>
  <c r="C42" i="14"/>
  <c r="AG41" i="14"/>
  <c r="AF41" i="14"/>
  <c r="AE41" i="14"/>
  <c r="AA41" i="14"/>
  <c r="Z41" i="14"/>
  <c r="Y41" i="14"/>
  <c r="V41" i="14"/>
  <c r="AD41" i="14" s="1"/>
  <c r="AH40" i="14"/>
  <c r="AG40" i="14"/>
  <c r="AF40" i="14"/>
  <c r="AE40" i="14"/>
  <c r="AA40" i="14"/>
  <c r="Z40" i="14"/>
  <c r="Y40" i="14"/>
  <c r="V40" i="14"/>
  <c r="AD40" i="14" s="1"/>
  <c r="C40" i="14"/>
  <c r="X41" i="14" s="1"/>
  <c r="AG39" i="14"/>
  <c r="AF39" i="14"/>
  <c r="AE39" i="14"/>
  <c r="AA39" i="14"/>
  <c r="Z39" i="14"/>
  <c r="Y39" i="14"/>
  <c r="V39" i="14"/>
  <c r="AD39" i="14" s="1"/>
  <c r="AH38" i="14"/>
  <c r="AG38" i="14"/>
  <c r="AF38" i="14"/>
  <c r="AE38" i="14"/>
  <c r="AA38" i="14"/>
  <c r="Z38" i="14"/>
  <c r="Y38" i="14"/>
  <c r="V38" i="14"/>
  <c r="AD38" i="14" s="1"/>
  <c r="C38" i="14"/>
  <c r="X39" i="14" s="1"/>
  <c r="AG37" i="14"/>
  <c r="AF37" i="14"/>
  <c r="AE37" i="14"/>
  <c r="AA37" i="14"/>
  <c r="Z37" i="14"/>
  <c r="Y37" i="14"/>
  <c r="V37" i="14"/>
  <c r="AD37" i="14" s="1"/>
  <c r="AH36" i="14"/>
  <c r="AG36" i="14"/>
  <c r="AF36" i="14"/>
  <c r="AE36" i="14"/>
  <c r="AA36" i="14"/>
  <c r="Z36" i="14"/>
  <c r="Y36" i="14"/>
  <c r="V36" i="14"/>
  <c r="AD36" i="14" s="1"/>
  <c r="C36" i="14"/>
  <c r="X37" i="14" s="1"/>
  <c r="AG35" i="14"/>
  <c r="AF35" i="14"/>
  <c r="AE35" i="14"/>
  <c r="AA35" i="14"/>
  <c r="Z35" i="14"/>
  <c r="Y35" i="14"/>
  <c r="V35" i="14"/>
  <c r="AD35" i="14" s="1"/>
  <c r="AH34" i="14"/>
  <c r="AG34" i="14"/>
  <c r="AF34" i="14"/>
  <c r="AE34" i="14"/>
  <c r="AA34" i="14"/>
  <c r="Z34" i="14"/>
  <c r="Y34" i="14"/>
  <c r="V34" i="14"/>
  <c r="AD34" i="14" s="1"/>
  <c r="C34" i="14"/>
  <c r="AG33" i="14"/>
  <c r="AF33" i="14"/>
  <c r="AE33" i="14"/>
  <c r="AA33" i="14"/>
  <c r="Z33" i="14"/>
  <c r="Y33" i="14"/>
  <c r="V33" i="14"/>
  <c r="AD33" i="14" s="1"/>
  <c r="AH32" i="14"/>
  <c r="AG32" i="14"/>
  <c r="AF32" i="14"/>
  <c r="AE32" i="14"/>
  <c r="AA32" i="14"/>
  <c r="Z32" i="14"/>
  <c r="Y32" i="14"/>
  <c r="V32" i="14"/>
  <c r="AD32" i="14" s="1"/>
  <c r="C32" i="14"/>
  <c r="X33" i="14" s="1"/>
  <c r="AG31" i="14"/>
  <c r="AF31" i="14"/>
  <c r="AE31" i="14"/>
  <c r="AA31" i="14"/>
  <c r="Z31" i="14"/>
  <c r="Y31" i="14"/>
  <c r="V31" i="14"/>
  <c r="AD31" i="14" s="1"/>
  <c r="AH30" i="14"/>
  <c r="AG30" i="14"/>
  <c r="AF30" i="14"/>
  <c r="AE30" i="14"/>
  <c r="AA30" i="14"/>
  <c r="Z30" i="14"/>
  <c r="Y30" i="14"/>
  <c r="V30" i="14"/>
  <c r="AD30" i="14" s="1"/>
  <c r="C30" i="14"/>
  <c r="X31" i="14" s="1"/>
  <c r="AG29" i="14"/>
  <c r="AF29" i="14"/>
  <c r="AE29" i="14"/>
  <c r="AA29" i="14"/>
  <c r="Z29" i="14"/>
  <c r="Y29" i="14"/>
  <c r="V29" i="14"/>
  <c r="AD29" i="14" s="1"/>
  <c r="AH28" i="14"/>
  <c r="AG28" i="14"/>
  <c r="AF28" i="14"/>
  <c r="AE28" i="14"/>
  <c r="AA28" i="14"/>
  <c r="Z28" i="14"/>
  <c r="Y28" i="14"/>
  <c r="V28" i="14"/>
  <c r="AD28" i="14" s="1"/>
  <c r="C28" i="14"/>
  <c r="X29" i="14" s="1"/>
  <c r="AG27" i="14"/>
  <c r="AF27" i="14"/>
  <c r="AE27" i="14"/>
  <c r="AA27" i="14"/>
  <c r="Z27" i="14"/>
  <c r="Y27" i="14"/>
  <c r="V27" i="14"/>
  <c r="AD27" i="14" s="1"/>
  <c r="AH26" i="14"/>
  <c r="AG26" i="14"/>
  <c r="AF26" i="14"/>
  <c r="AE26" i="14"/>
  <c r="AA26" i="14"/>
  <c r="Z26" i="14"/>
  <c r="Y26" i="14"/>
  <c r="V26" i="14"/>
  <c r="AD26" i="14" s="1"/>
  <c r="C26" i="14"/>
  <c r="AG25" i="14"/>
  <c r="AF25" i="14"/>
  <c r="AE25" i="14"/>
  <c r="AA25" i="14"/>
  <c r="Z25" i="14"/>
  <c r="Y25" i="14"/>
  <c r="V25" i="14"/>
  <c r="AD25" i="14" s="1"/>
  <c r="AH24" i="14"/>
  <c r="AG24" i="14"/>
  <c r="AF24" i="14"/>
  <c r="AE24" i="14"/>
  <c r="V24" i="14" s="1"/>
  <c r="AD24" i="14" s="1"/>
  <c r="AA24" i="14"/>
  <c r="Z24" i="14"/>
  <c r="Y24" i="14"/>
  <c r="C24" i="14"/>
  <c r="X25" i="14" s="1"/>
  <c r="AG23" i="14"/>
  <c r="AF23" i="14"/>
  <c r="AE23" i="14"/>
  <c r="AA23" i="14"/>
  <c r="Z23" i="14"/>
  <c r="Y23" i="14"/>
  <c r="V23" i="14"/>
  <c r="AD23" i="14" s="1"/>
  <c r="AO22" i="14"/>
  <c r="AH22" i="14"/>
  <c r="AG22" i="14"/>
  <c r="AF22" i="14"/>
  <c r="AE22" i="14"/>
  <c r="V22" i="14" s="1"/>
  <c r="AD22" i="14" s="1"/>
  <c r="AA22" i="14"/>
  <c r="Z22" i="14"/>
  <c r="Y22" i="14"/>
  <c r="C22" i="14"/>
  <c r="X22" i="14" s="1"/>
  <c r="AO21" i="14"/>
  <c r="AG21" i="14"/>
  <c r="AF21" i="14"/>
  <c r="AE21" i="14"/>
  <c r="AA21" i="14"/>
  <c r="Z21" i="14"/>
  <c r="Y21" i="14"/>
  <c r="AO20" i="14"/>
  <c r="AH20" i="14"/>
  <c r="AG20" i="14"/>
  <c r="AF20" i="14"/>
  <c r="AE20" i="14"/>
  <c r="AA20" i="14"/>
  <c r="Z20" i="14"/>
  <c r="Y20" i="14"/>
  <c r="V20" i="14"/>
  <c r="AD20" i="14" s="1"/>
  <c r="C20" i="14"/>
  <c r="AO19" i="14"/>
  <c r="AG19" i="14"/>
  <c r="AF19" i="14"/>
  <c r="AE19" i="14"/>
  <c r="AA19" i="14"/>
  <c r="Z19" i="14"/>
  <c r="Y19" i="14"/>
  <c r="V19" i="14"/>
  <c r="AD19" i="14" s="1"/>
  <c r="AO18" i="14"/>
  <c r="AH18" i="14"/>
  <c r="AG18" i="14"/>
  <c r="AF18" i="14"/>
  <c r="AE18" i="14"/>
  <c r="AA18" i="14"/>
  <c r="Z18" i="14"/>
  <c r="Y18" i="14"/>
  <c r="C18" i="14"/>
  <c r="X18" i="14" s="1"/>
  <c r="AO17" i="14"/>
  <c r="AG17" i="14"/>
  <c r="AF17" i="14"/>
  <c r="AE17" i="14"/>
  <c r="AA17" i="14"/>
  <c r="Z17" i="14"/>
  <c r="Y17" i="14"/>
  <c r="V17" i="14"/>
  <c r="AD17" i="14" s="1"/>
  <c r="AO16" i="14"/>
  <c r="AH16" i="14"/>
  <c r="AG16" i="14"/>
  <c r="AF16" i="14"/>
  <c r="AE16" i="14"/>
  <c r="AA16" i="14"/>
  <c r="Z16" i="14"/>
  <c r="Y16" i="14"/>
  <c r="V16" i="14"/>
  <c r="AD16" i="14" s="1"/>
  <c r="C16" i="14"/>
  <c r="X17" i="14" s="1"/>
  <c r="AO15" i="14"/>
  <c r="AG15" i="14"/>
  <c r="AF15" i="14"/>
  <c r="AE15" i="14"/>
  <c r="AA15" i="14"/>
  <c r="Z15" i="14"/>
  <c r="Y15" i="14"/>
  <c r="V15" i="14"/>
  <c r="AD15" i="14" s="1"/>
  <c r="AO14" i="14"/>
  <c r="AH14" i="14"/>
  <c r="AG14" i="14"/>
  <c r="AF14" i="14"/>
  <c r="AE14" i="14"/>
  <c r="AA14" i="14"/>
  <c r="Z14" i="14"/>
  <c r="Y14" i="14"/>
  <c r="V14" i="14"/>
  <c r="AD14" i="14" s="1"/>
  <c r="C14" i="14"/>
  <c r="X15" i="14" s="1"/>
  <c r="AO13" i="14"/>
  <c r="AG13" i="14"/>
  <c r="AF13" i="14"/>
  <c r="AE13" i="14"/>
  <c r="AA13" i="14"/>
  <c r="Z13" i="14"/>
  <c r="Y13" i="14"/>
  <c r="V13" i="14"/>
  <c r="AD13" i="14" s="1"/>
  <c r="AO12" i="14"/>
  <c r="AH12" i="14"/>
  <c r="AG12" i="14"/>
  <c r="AF12" i="14"/>
  <c r="AE12" i="14"/>
  <c r="AA12" i="14"/>
  <c r="Z12" i="14"/>
  <c r="Y12" i="14"/>
  <c r="V12" i="14"/>
  <c r="AD12" i="14" s="1"/>
  <c r="C12" i="14"/>
  <c r="X13" i="14" s="1"/>
  <c r="AO11" i="14"/>
  <c r="AG11" i="14"/>
  <c r="AF11" i="14"/>
  <c r="AE11" i="14"/>
  <c r="AA11" i="14"/>
  <c r="Z11" i="14"/>
  <c r="Y11" i="14"/>
  <c r="V11" i="14"/>
  <c r="AD11" i="14" s="1"/>
  <c r="AH10" i="14"/>
  <c r="AG10" i="14"/>
  <c r="AF10" i="14"/>
  <c r="AE10" i="14"/>
  <c r="AC10" i="14"/>
  <c r="AC11" i="14" s="1"/>
  <c r="AC12" i="14" s="1"/>
  <c r="AC13" i="14" s="1"/>
  <c r="AC14" i="14" s="1"/>
  <c r="AC15" i="14" s="1"/>
  <c r="AC16" i="14" s="1"/>
  <c r="AC17" i="14" s="1"/>
  <c r="AC18" i="14" s="1"/>
  <c r="AC19" i="14" s="1"/>
  <c r="AC20" i="14" s="1"/>
  <c r="AC21" i="14" s="1"/>
  <c r="AC22" i="14" s="1"/>
  <c r="AC23" i="14" s="1"/>
  <c r="AC24" i="14" s="1"/>
  <c r="AC25" i="14" s="1"/>
  <c r="AC26" i="14" s="1"/>
  <c r="AC27" i="14" s="1"/>
  <c r="AC28" i="14" s="1"/>
  <c r="AC29" i="14" s="1"/>
  <c r="AC30" i="14" s="1"/>
  <c r="AC31" i="14" s="1"/>
  <c r="AC32" i="14" s="1"/>
  <c r="AC33" i="14" s="1"/>
  <c r="AC34" i="14" s="1"/>
  <c r="AC35" i="14" s="1"/>
  <c r="AC36" i="14" s="1"/>
  <c r="AC37" i="14" s="1"/>
  <c r="AC38" i="14" s="1"/>
  <c r="AC39" i="14" s="1"/>
  <c r="AC40" i="14" s="1"/>
  <c r="AC41" i="14" s="1"/>
  <c r="AC42" i="14" s="1"/>
  <c r="AC43" i="14" s="1"/>
  <c r="AC44" i="14" s="1"/>
  <c r="AC45" i="14" s="1"/>
  <c r="AC46" i="14" s="1"/>
  <c r="AC47" i="14" s="1"/>
  <c r="AC48" i="14" s="1"/>
  <c r="AC49" i="14" s="1"/>
  <c r="AB10" i="14"/>
  <c r="AB11" i="14" s="1"/>
  <c r="AB12" i="14" s="1"/>
  <c r="AB13" i="14" s="1"/>
  <c r="AB14" i="14" s="1"/>
  <c r="AB15" i="14" s="1"/>
  <c r="AB16" i="14" s="1"/>
  <c r="AB17" i="14" s="1"/>
  <c r="AB18" i="14" s="1"/>
  <c r="AB19" i="14" s="1"/>
  <c r="AB20" i="14" s="1"/>
  <c r="AB21" i="14" s="1"/>
  <c r="AB22" i="14" s="1"/>
  <c r="AB23" i="14" s="1"/>
  <c r="AB24" i="14" s="1"/>
  <c r="AB25" i="14" s="1"/>
  <c r="AB26" i="14" s="1"/>
  <c r="AB27" i="14" s="1"/>
  <c r="AB28" i="14" s="1"/>
  <c r="AB29" i="14" s="1"/>
  <c r="AB30" i="14" s="1"/>
  <c r="AB31" i="14" s="1"/>
  <c r="AB32" i="14" s="1"/>
  <c r="AB33" i="14" s="1"/>
  <c r="AB34" i="14" s="1"/>
  <c r="AB35" i="14" s="1"/>
  <c r="AB36" i="14" s="1"/>
  <c r="AB37" i="14" s="1"/>
  <c r="AB38" i="14" s="1"/>
  <c r="AB39" i="14" s="1"/>
  <c r="AB40" i="14" s="1"/>
  <c r="AB41" i="14" s="1"/>
  <c r="AB42" i="14" s="1"/>
  <c r="AB43" i="14" s="1"/>
  <c r="AB44" i="14" s="1"/>
  <c r="AB45" i="14" s="1"/>
  <c r="AB46" i="14" s="1"/>
  <c r="AB47" i="14" s="1"/>
  <c r="AB48" i="14" s="1"/>
  <c r="AB49" i="14" s="1"/>
  <c r="AA10" i="14"/>
  <c r="Z10" i="14"/>
  <c r="Y10" i="14"/>
  <c r="C10" i="14"/>
  <c r="X11" i="14" s="1"/>
  <c r="W3" i="14"/>
  <c r="J4" i="3"/>
  <c r="Z4" i="3"/>
  <c r="X19" i="14"/>
  <c r="X30" i="14"/>
  <c r="X40" i="14"/>
  <c r="X48" i="14"/>
  <c r="V22" i="13"/>
  <c r="V21" i="13"/>
  <c r="W21" i="13" s="1"/>
  <c r="V20" i="13"/>
  <c r="V19" i="13"/>
  <c r="W19" i="13" s="1"/>
  <c r="V18" i="13"/>
  <c r="V17" i="13"/>
  <c r="W17" i="13" s="1"/>
  <c r="V16" i="13"/>
  <c r="V15" i="13"/>
  <c r="W15" i="13" s="1"/>
  <c r="V14" i="13"/>
  <c r="V13" i="13"/>
  <c r="W13" i="13" s="1"/>
  <c r="V12" i="13"/>
  <c r="V11" i="13"/>
  <c r="W11" i="13" s="1"/>
  <c r="V10" i="13"/>
  <c r="V9" i="13"/>
  <c r="W9" i="13" s="1"/>
  <c r="V8" i="13"/>
  <c r="V7" i="13"/>
  <c r="W7" i="13" s="1"/>
  <c r="V6" i="13"/>
  <c r="V5" i="13"/>
  <c r="W5" i="13" s="1"/>
  <c r="V4" i="13"/>
  <c r="W4" i="13" s="1"/>
  <c r="V3" i="13"/>
  <c r="W3" i="13" s="1"/>
  <c r="R22" i="13"/>
  <c r="S22" i="13" s="1"/>
  <c r="R21" i="13"/>
  <c r="R20" i="13"/>
  <c r="S20" i="13" s="1"/>
  <c r="R19" i="13"/>
  <c r="S19" i="13" s="1"/>
  <c r="R18" i="13"/>
  <c r="S18" i="13" s="1"/>
  <c r="R17" i="13"/>
  <c r="R16" i="13"/>
  <c r="S16" i="13" s="1"/>
  <c r="R15" i="13"/>
  <c r="S15" i="13" s="1"/>
  <c r="R14" i="13"/>
  <c r="S14" i="13" s="1"/>
  <c r="R13" i="13"/>
  <c r="R12" i="13"/>
  <c r="S12" i="13" s="1"/>
  <c r="R11" i="13"/>
  <c r="S11" i="13" s="1"/>
  <c r="R10" i="13"/>
  <c r="S10" i="13" s="1"/>
  <c r="R9" i="13"/>
  <c r="R8" i="13"/>
  <c r="S8" i="13" s="1"/>
  <c r="R7" i="13"/>
  <c r="S7" i="13" s="1"/>
  <c r="R6" i="13"/>
  <c r="S6" i="13" s="1"/>
  <c r="R5" i="13"/>
  <c r="S5" i="13" s="1"/>
  <c r="R4" i="13"/>
  <c r="S4" i="13" s="1"/>
  <c r="R3" i="13"/>
  <c r="S3" i="13" s="1"/>
  <c r="N22" i="13"/>
  <c r="O22" i="13" s="1"/>
  <c r="N21" i="13"/>
  <c r="O21" i="13" s="1"/>
  <c r="N20" i="13"/>
  <c r="N19" i="13"/>
  <c r="O19" i="13" s="1"/>
  <c r="N18" i="13"/>
  <c r="N17" i="13"/>
  <c r="O17" i="13" s="1"/>
  <c r="N16" i="13"/>
  <c r="O16" i="13" s="1"/>
  <c r="N15" i="13"/>
  <c r="O15" i="13" s="1"/>
  <c r="N14" i="13"/>
  <c r="N13" i="13"/>
  <c r="O13" i="13" s="1"/>
  <c r="N12" i="13"/>
  <c r="N11" i="13"/>
  <c r="O11" i="13" s="1"/>
  <c r="N10" i="13"/>
  <c r="N9" i="13"/>
  <c r="O9" i="13" s="1"/>
  <c r="N8" i="13"/>
  <c r="N7" i="13"/>
  <c r="O7" i="13" s="1"/>
  <c r="N6" i="13"/>
  <c r="N5" i="13"/>
  <c r="O5" i="13" s="1"/>
  <c r="N4" i="13"/>
  <c r="N3" i="13"/>
  <c r="O3" i="13" s="1"/>
  <c r="M22" i="13"/>
  <c r="K22" i="13"/>
  <c r="J22" i="13"/>
  <c r="M21" i="13"/>
  <c r="K21" i="13"/>
  <c r="J21" i="13"/>
  <c r="M20" i="13"/>
  <c r="K20" i="13"/>
  <c r="J20" i="13"/>
  <c r="M19" i="13"/>
  <c r="K19" i="13"/>
  <c r="J19" i="13"/>
  <c r="M18" i="13"/>
  <c r="K18" i="13"/>
  <c r="J18" i="13"/>
  <c r="M17" i="13"/>
  <c r="K17" i="13"/>
  <c r="J17" i="13"/>
  <c r="M16" i="13"/>
  <c r="K16" i="13"/>
  <c r="J16" i="13"/>
  <c r="M15" i="13"/>
  <c r="K15" i="13"/>
  <c r="J15" i="13"/>
  <c r="M14" i="13"/>
  <c r="K14" i="13"/>
  <c r="J14" i="13"/>
  <c r="M13" i="13"/>
  <c r="K13" i="13"/>
  <c r="J13" i="13"/>
  <c r="M12" i="13"/>
  <c r="K12" i="13"/>
  <c r="J12" i="13"/>
  <c r="M11" i="13"/>
  <c r="K11" i="13"/>
  <c r="J11" i="13"/>
  <c r="M10" i="13"/>
  <c r="K10" i="13"/>
  <c r="J10" i="13"/>
  <c r="M9" i="13"/>
  <c r="K9" i="13"/>
  <c r="J9" i="13"/>
  <c r="M8" i="13"/>
  <c r="K8" i="13"/>
  <c r="J8" i="13"/>
  <c r="M7" i="13"/>
  <c r="K7" i="13"/>
  <c r="J7" i="13"/>
  <c r="M6" i="13"/>
  <c r="K6" i="13"/>
  <c r="J6" i="13"/>
  <c r="M5" i="13"/>
  <c r="K5" i="13"/>
  <c r="J5" i="13"/>
  <c r="M4" i="13"/>
  <c r="K4" i="13"/>
  <c r="J4" i="13"/>
  <c r="M3" i="13"/>
  <c r="K3" i="13"/>
  <c r="J3" i="13"/>
  <c r="G22" i="13"/>
  <c r="F22" i="13"/>
  <c r="G21" i="13"/>
  <c r="F21" i="13"/>
  <c r="G20" i="13"/>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G6" i="13"/>
  <c r="F6" i="13"/>
  <c r="G5" i="13"/>
  <c r="F5" i="13"/>
  <c r="G4" i="13"/>
  <c r="F4" i="13"/>
  <c r="G3" i="13"/>
  <c r="F3" i="13"/>
  <c r="C22" i="13"/>
  <c r="B22" i="13" s="1"/>
  <c r="C21" i="13"/>
  <c r="B21" i="13" s="1"/>
  <c r="C20" i="13"/>
  <c r="B20" i="13" s="1"/>
  <c r="C19" i="13"/>
  <c r="B19" i="13" s="1"/>
  <c r="C18" i="13"/>
  <c r="B18" i="13" s="1"/>
  <c r="C17" i="13"/>
  <c r="B17" i="13" s="1"/>
  <c r="C16" i="13"/>
  <c r="B16" i="13" s="1"/>
  <c r="C15" i="13"/>
  <c r="B15" i="13" s="1"/>
  <c r="C14" i="13"/>
  <c r="B14" i="13" s="1"/>
  <c r="C13" i="13"/>
  <c r="B13" i="13" s="1"/>
  <c r="C12" i="13"/>
  <c r="B12" i="13" s="1"/>
  <c r="C11" i="13"/>
  <c r="B11" i="13" s="1"/>
  <c r="C10" i="13"/>
  <c r="B10" i="13" s="1"/>
  <c r="C9" i="13"/>
  <c r="B9" i="13" s="1"/>
  <c r="C8" i="13"/>
  <c r="B8" i="13" s="1"/>
  <c r="C7" i="13"/>
  <c r="B7" i="13" s="1"/>
  <c r="C6" i="13"/>
  <c r="B6" i="13" s="1"/>
  <c r="C5" i="13"/>
  <c r="B5" i="13" s="1"/>
  <c r="C4" i="13"/>
  <c r="B4" i="13" s="1"/>
  <c r="C3" i="13"/>
  <c r="B3" i="13" s="1"/>
  <c r="AD33" i="13"/>
  <c r="Z33" i="13"/>
  <c r="V33" i="13"/>
  <c r="R33" i="13"/>
  <c r="N33" i="13"/>
  <c r="H33" i="13"/>
  <c r="AD32" i="13"/>
  <c r="Z32" i="13"/>
  <c r="V32" i="13"/>
  <c r="R32" i="13"/>
  <c r="N32" i="13"/>
  <c r="M32" i="13"/>
  <c r="H32" i="13"/>
  <c r="AD31" i="13"/>
  <c r="Z31" i="13"/>
  <c r="V31" i="13"/>
  <c r="R31" i="13"/>
  <c r="N31" i="13"/>
  <c r="M31" i="13"/>
  <c r="H31" i="13"/>
  <c r="AD30" i="13"/>
  <c r="Z30" i="13"/>
  <c r="V30" i="13"/>
  <c r="R30" i="13"/>
  <c r="N30" i="13"/>
  <c r="M30" i="13"/>
  <c r="H30" i="13"/>
  <c r="AD29" i="13"/>
  <c r="Z29" i="13"/>
  <c r="V29" i="13"/>
  <c r="R29" i="13"/>
  <c r="N29" i="13"/>
  <c r="M29" i="13"/>
  <c r="H29" i="13"/>
  <c r="AD28" i="13"/>
  <c r="Z28" i="13"/>
  <c r="V28" i="13"/>
  <c r="R28" i="13"/>
  <c r="N28" i="13"/>
  <c r="M28" i="13"/>
  <c r="H28" i="13"/>
  <c r="AD27" i="13"/>
  <c r="Z27" i="13"/>
  <c r="V27" i="13"/>
  <c r="R27" i="13"/>
  <c r="N27" i="13"/>
  <c r="M27" i="13"/>
  <c r="H27" i="13"/>
  <c r="AD26" i="13"/>
  <c r="Z26" i="13"/>
  <c r="V26" i="13"/>
  <c r="R26" i="13"/>
  <c r="N26" i="13"/>
  <c r="M26" i="13"/>
  <c r="H26" i="13"/>
  <c r="AD25" i="13"/>
  <c r="Z25" i="13"/>
  <c r="V25" i="13"/>
  <c r="R25" i="13"/>
  <c r="N25" i="13"/>
  <c r="M25" i="13"/>
  <c r="H25" i="13"/>
  <c r="AD24" i="13"/>
  <c r="Z24" i="13"/>
  <c r="V24" i="13"/>
  <c r="R24" i="13"/>
  <c r="N24" i="13"/>
  <c r="M24" i="13"/>
  <c r="H24" i="13"/>
  <c r="AD23" i="13"/>
  <c r="Z23" i="13"/>
  <c r="V23" i="13"/>
  <c r="R23" i="13"/>
  <c r="N23" i="13"/>
  <c r="M23" i="13"/>
  <c r="H23" i="13"/>
  <c r="AD22" i="13"/>
  <c r="Z22" i="13"/>
  <c r="W22" i="13"/>
  <c r="H22" i="13"/>
  <c r="AD21" i="13"/>
  <c r="Z21" i="13"/>
  <c r="S21" i="13"/>
  <c r="H21" i="13"/>
  <c r="AD20" i="13"/>
  <c r="Z20" i="13"/>
  <c r="W20" i="13"/>
  <c r="O20" i="13"/>
  <c r="H20" i="13"/>
  <c r="AD19" i="13"/>
  <c r="Z19" i="13"/>
  <c r="H19" i="13"/>
  <c r="AD18" i="13"/>
  <c r="Z18" i="13"/>
  <c r="W18" i="13"/>
  <c r="O18" i="13"/>
  <c r="H18" i="13"/>
  <c r="AD17" i="13"/>
  <c r="Z17" i="13"/>
  <c r="S17" i="13"/>
  <c r="H17" i="13"/>
  <c r="AD16" i="13"/>
  <c r="Z16" i="13"/>
  <c r="W16" i="13"/>
  <c r="H16" i="13"/>
  <c r="AD15" i="13"/>
  <c r="Z15" i="13"/>
  <c r="H15" i="13"/>
  <c r="AD14" i="13"/>
  <c r="Z14" i="13"/>
  <c r="W14" i="13"/>
  <c r="O14" i="13"/>
  <c r="H14" i="13"/>
  <c r="AD13" i="13"/>
  <c r="Z13" i="13"/>
  <c r="S13" i="13"/>
  <c r="H13" i="13"/>
  <c r="AD12" i="13"/>
  <c r="Z12" i="13"/>
  <c r="W12" i="13"/>
  <c r="O12" i="13"/>
  <c r="H12" i="13"/>
  <c r="AD11" i="13"/>
  <c r="Z11" i="13"/>
  <c r="H11" i="13"/>
  <c r="AD10" i="13"/>
  <c r="Z10" i="13"/>
  <c r="W10" i="13"/>
  <c r="O10" i="13"/>
  <c r="H10" i="13"/>
  <c r="AD9" i="13"/>
  <c r="Z9" i="13"/>
  <c r="S9" i="13"/>
  <c r="H9" i="13"/>
  <c r="AD8" i="13"/>
  <c r="Z8" i="13"/>
  <c r="W8" i="13"/>
  <c r="O8" i="13"/>
  <c r="H8" i="13"/>
  <c r="AD7" i="13"/>
  <c r="Z7" i="13"/>
  <c r="H7" i="13"/>
  <c r="AD6" i="13"/>
  <c r="Z6" i="13"/>
  <c r="W6" i="13"/>
  <c r="O6" i="13"/>
  <c r="H6" i="13"/>
  <c r="AD5" i="13"/>
  <c r="Z5" i="13"/>
  <c r="H5" i="13"/>
  <c r="AD4" i="13"/>
  <c r="Z4" i="13"/>
  <c r="O4" i="13"/>
  <c r="H4" i="13"/>
  <c r="AD3" i="13"/>
  <c r="Z3" i="13"/>
  <c r="H3" i="13"/>
  <c r="V57" i="12"/>
  <c r="S56" i="12"/>
  <c r="S55" i="12"/>
  <c r="S54" i="12"/>
  <c r="X21" i="13"/>
  <c r="AG47" i="12"/>
  <c r="AF47" i="12"/>
  <c r="AA47" i="12"/>
  <c r="Z47" i="12"/>
  <c r="Y47" i="12"/>
  <c r="V47" i="12"/>
  <c r="AD47" i="12" s="1"/>
  <c r="U22" i="13" s="1"/>
  <c r="AH46" i="12"/>
  <c r="AG46" i="12"/>
  <c r="AF46" i="12"/>
  <c r="AA46" i="12"/>
  <c r="Z46" i="12"/>
  <c r="Y46" i="12"/>
  <c r="V46" i="12"/>
  <c r="AD46" i="12" s="1"/>
  <c r="Q22" i="13" s="1"/>
  <c r="C46" i="12"/>
  <c r="X47" i="12" s="1"/>
  <c r="AG45" i="12"/>
  <c r="AF45" i="12"/>
  <c r="AA45" i="12"/>
  <c r="Z45" i="12"/>
  <c r="Y45" i="12"/>
  <c r="V45" i="12"/>
  <c r="AD45" i="12" s="1"/>
  <c r="U21" i="13" s="1"/>
  <c r="AH44" i="12"/>
  <c r="AG44" i="12"/>
  <c r="AF44" i="12"/>
  <c r="AA44" i="12"/>
  <c r="Z44" i="12"/>
  <c r="Y44" i="12"/>
  <c r="V44" i="12"/>
  <c r="AD44" i="12" s="1"/>
  <c r="Q21" i="13" s="1"/>
  <c r="C44" i="12"/>
  <c r="X45" i="12" s="1"/>
  <c r="AG43" i="12"/>
  <c r="AF43" i="12"/>
  <c r="AA43" i="12"/>
  <c r="Z43" i="12"/>
  <c r="Y43" i="12"/>
  <c r="V43" i="12"/>
  <c r="AD43" i="12" s="1"/>
  <c r="U20" i="13" s="1"/>
  <c r="AH42" i="12"/>
  <c r="AG42" i="12"/>
  <c r="AF42" i="12"/>
  <c r="AA42" i="12"/>
  <c r="Z42" i="12"/>
  <c r="Y42" i="12"/>
  <c r="V42" i="12"/>
  <c r="AD42" i="12" s="1"/>
  <c r="Q20" i="13" s="1"/>
  <c r="C42" i="12"/>
  <c r="X43" i="12" s="1"/>
  <c r="AG41" i="12"/>
  <c r="AF41" i="12"/>
  <c r="AA41" i="12"/>
  <c r="Z41" i="12"/>
  <c r="Y41" i="12"/>
  <c r="V41" i="12"/>
  <c r="AD41" i="12" s="1"/>
  <c r="U19" i="13" s="1"/>
  <c r="AH40" i="12"/>
  <c r="AG40" i="12"/>
  <c r="AF40" i="12"/>
  <c r="AA40" i="12"/>
  <c r="Z40" i="12"/>
  <c r="Y40" i="12"/>
  <c r="V40" i="12"/>
  <c r="AD40" i="12" s="1"/>
  <c r="Q19" i="13" s="1"/>
  <c r="C40" i="12"/>
  <c r="X41" i="12" s="1"/>
  <c r="AG39" i="12"/>
  <c r="AF39" i="12"/>
  <c r="AA39" i="12"/>
  <c r="Z39" i="12"/>
  <c r="Y39" i="12"/>
  <c r="V39" i="12"/>
  <c r="AD39" i="12" s="1"/>
  <c r="U18" i="13" s="1"/>
  <c r="AH38" i="12"/>
  <c r="AG38" i="12"/>
  <c r="AF38" i="12"/>
  <c r="AA38" i="12"/>
  <c r="Z38" i="12"/>
  <c r="Y38" i="12"/>
  <c r="V38" i="12"/>
  <c r="AD38" i="12" s="1"/>
  <c r="Q18" i="13" s="1"/>
  <c r="C38" i="12"/>
  <c r="X39" i="12" s="1"/>
  <c r="AG37" i="12"/>
  <c r="AF37" i="12"/>
  <c r="AA37" i="12"/>
  <c r="Z37" i="12"/>
  <c r="Y37" i="12"/>
  <c r="V37" i="12"/>
  <c r="AD37" i="12" s="1"/>
  <c r="U17" i="13" s="1"/>
  <c r="AH36" i="12"/>
  <c r="AG36" i="12"/>
  <c r="AF36" i="12"/>
  <c r="AA36" i="12"/>
  <c r="Z36" i="12"/>
  <c r="Y36" i="12"/>
  <c r="V36" i="12"/>
  <c r="AD36" i="12" s="1"/>
  <c r="Q17" i="13" s="1"/>
  <c r="C36" i="12"/>
  <c r="X37" i="12" s="1"/>
  <c r="AG35" i="12"/>
  <c r="AF35" i="12"/>
  <c r="AA35" i="12"/>
  <c r="Z35" i="12"/>
  <c r="Y35" i="12"/>
  <c r="V35" i="12"/>
  <c r="AD35" i="12" s="1"/>
  <c r="U16" i="13" s="1"/>
  <c r="AH34" i="12"/>
  <c r="AG34" i="12"/>
  <c r="AF34" i="12"/>
  <c r="AA34" i="12"/>
  <c r="Z34" i="12"/>
  <c r="Y34" i="12"/>
  <c r="V34" i="12"/>
  <c r="C34" i="12"/>
  <c r="X35" i="12" s="1"/>
  <c r="AG33" i="12"/>
  <c r="AF33" i="12"/>
  <c r="AA33" i="12"/>
  <c r="Z33" i="12"/>
  <c r="Y33" i="12"/>
  <c r="V33" i="12"/>
  <c r="AD33" i="12" s="1"/>
  <c r="U15" i="13" s="1"/>
  <c r="AH32" i="12"/>
  <c r="AG32" i="12"/>
  <c r="AF32" i="12"/>
  <c r="AA32" i="12"/>
  <c r="Z32" i="12"/>
  <c r="Y32" i="12"/>
  <c r="V32" i="12"/>
  <c r="AD32" i="12" s="1"/>
  <c r="Q15" i="13" s="1"/>
  <c r="C32" i="12"/>
  <c r="X33" i="12" s="1"/>
  <c r="AG31" i="12"/>
  <c r="AF31" i="12"/>
  <c r="AA31" i="12"/>
  <c r="Z31" i="12"/>
  <c r="Y31" i="12"/>
  <c r="V31" i="12"/>
  <c r="AD31" i="12" s="1"/>
  <c r="U14" i="13" s="1"/>
  <c r="AH30" i="12"/>
  <c r="AG30" i="12"/>
  <c r="AF30" i="12"/>
  <c r="AA30" i="12"/>
  <c r="Z30" i="12"/>
  <c r="Y30" i="12"/>
  <c r="V30" i="12"/>
  <c r="AD30" i="12" s="1"/>
  <c r="Q14" i="13" s="1"/>
  <c r="C30" i="12"/>
  <c r="X31" i="12" s="1"/>
  <c r="AG29" i="12"/>
  <c r="AF29" i="12"/>
  <c r="AA29" i="12"/>
  <c r="Z29" i="12"/>
  <c r="Y29" i="12"/>
  <c r="V29" i="12"/>
  <c r="AD29" i="12" s="1"/>
  <c r="U13" i="13" s="1"/>
  <c r="AH28" i="12"/>
  <c r="AG28" i="12"/>
  <c r="AF28" i="12"/>
  <c r="AA28" i="12"/>
  <c r="Z28" i="12"/>
  <c r="Y28" i="12"/>
  <c r="V28" i="12"/>
  <c r="AD28" i="12" s="1"/>
  <c r="Q13" i="13" s="1"/>
  <c r="C28" i="12"/>
  <c r="X29" i="12" s="1"/>
  <c r="AG27" i="12"/>
  <c r="AF27" i="12"/>
  <c r="AA27" i="12"/>
  <c r="Z27" i="12"/>
  <c r="Y27" i="12"/>
  <c r="V27" i="12"/>
  <c r="AD27" i="12" s="1"/>
  <c r="U12" i="13" s="1"/>
  <c r="AH26" i="12"/>
  <c r="AG26" i="12"/>
  <c r="AF26" i="12"/>
  <c r="AA26" i="12"/>
  <c r="Z26" i="12"/>
  <c r="Y26" i="12"/>
  <c r="V26" i="12"/>
  <c r="AD26" i="12" s="1"/>
  <c r="Q12" i="13" s="1"/>
  <c r="C26" i="12"/>
  <c r="X27" i="12" s="1"/>
  <c r="AG25" i="12"/>
  <c r="AF25" i="12"/>
  <c r="AA25" i="12"/>
  <c r="Z25" i="12"/>
  <c r="Y25" i="12"/>
  <c r="V25" i="12"/>
  <c r="AD25" i="12" s="1"/>
  <c r="U11" i="13" s="1"/>
  <c r="AH24" i="12"/>
  <c r="AG24" i="12"/>
  <c r="AF24" i="12"/>
  <c r="AA24" i="12"/>
  <c r="Z24" i="12"/>
  <c r="Y24" i="12"/>
  <c r="V24" i="12"/>
  <c r="AD24" i="12" s="1"/>
  <c r="Q11" i="13" s="1"/>
  <c r="C24" i="12"/>
  <c r="X25" i="12" s="1"/>
  <c r="AG23" i="12"/>
  <c r="AF23" i="12"/>
  <c r="AA23" i="12"/>
  <c r="Z23" i="12"/>
  <c r="Y23" i="12"/>
  <c r="V23" i="12"/>
  <c r="AD23" i="12" s="1"/>
  <c r="U10" i="13" s="1"/>
  <c r="AH22" i="12"/>
  <c r="AG22" i="12"/>
  <c r="AF22" i="12"/>
  <c r="AA22" i="12"/>
  <c r="Z22" i="12"/>
  <c r="Y22" i="12"/>
  <c r="V22" i="12"/>
  <c r="AD22" i="12" s="1"/>
  <c r="Q10" i="13" s="1"/>
  <c r="C22" i="12"/>
  <c r="X23" i="12" s="1"/>
  <c r="AG21" i="12"/>
  <c r="AF21" i="12"/>
  <c r="AA21" i="12"/>
  <c r="Z21" i="12"/>
  <c r="Y21" i="12"/>
  <c r="V21" i="12"/>
  <c r="AD21" i="12" s="1"/>
  <c r="U9" i="13" s="1"/>
  <c r="AH20" i="12"/>
  <c r="AG20" i="12"/>
  <c r="AF20" i="12"/>
  <c r="AA20" i="12"/>
  <c r="Z20" i="12"/>
  <c r="Y20" i="12"/>
  <c r="V20" i="12"/>
  <c r="AD20" i="12" s="1"/>
  <c r="Q9" i="13" s="1"/>
  <c r="C20" i="12"/>
  <c r="X21" i="12" s="1"/>
  <c r="AG19" i="12"/>
  <c r="AF19" i="12"/>
  <c r="AA19" i="12"/>
  <c r="Z19" i="12"/>
  <c r="Y19" i="12"/>
  <c r="V19" i="12"/>
  <c r="AD19" i="12" s="1"/>
  <c r="U8" i="13" s="1"/>
  <c r="AH18" i="12"/>
  <c r="AG18" i="12"/>
  <c r="V18" i="12" s="1"/>
  <c r="AD18" i="12" s="1"/>
  <c r="Q8" i="13" s="1"/>
  <c r="AF18" i="12"/>
  <c r="AA18" i="12"/>
  <c r="Z18" i="12"/>
  <c r="Y18" i="12"/>
  <c r="C18" i="12"/>
  <c r="X19" i="12" s="1"/>
  <c r="AG17" i="12"/>
  <c r="AF17" i="12"/>
  <c r="AA17" i="12"/>
  <c r="Z17" i="12"/>
  <c r="Y17" i="12"/>
  <c r="V17" i="12"/>
  <c r="T7" i="13" s="1"/>
  <c r="AH16" i="12"/>
  <c r="AG16" i="12"/>
  <c r="AF16" i="12"/>
  <c r="AA16" i="12"/>
  <c r="Z16" i="12"/>
  <c r="Y16" i="12"/>
  <c r="V16" i="12"/>
  <c r="C16" i="12"/>
  <c r="X16" i="12" s="1"/>
  <c r="AG15" i="12"/>
  <c r="AF15" i="12"/>
  <c r="AA15" i="12"/>
  <c r="Z15" i="12"/>
  <c r="Y15" i="12"/>
  <c r="V15" i="12"/>
  <c r="AD15" i="12" s="1"/>
  <c r="U6" i="13" s="1"/>
  <c r="AH14" i="12"/>
  <c r="AG14" i="12"/>
  <c r="AF14" i="12"/>
  <c r="AA14" i="12"/>
  <c r="Z14" i="12"/>
  <c r="Y14" i="12"/>
  <c r="V14" i="12"/>
  <c r="AD14" i="12" s="1"/>
  <c r="Q6" i="13" s="1"/>
  <c r="C14" i="12"/>
  <c r="X14" i="12" s="1"/>
  <c r="AG13" i="12"/>
  <c r="AF13" i="12"/>
  <c r="AA13" i="12"/>
  <c r="Z13" i="12"/>
  <c r="Y13" i="12"/>
  <c r="V13" i="12"/>
  <c r="AD13" i="12" s="1"/>
  <c r="U5" i="13" s="1"/>
  <c r="AH12" i="12"/>
  <c r="AG12" i="12"/>
  <c r="AF12" i="12"/>
  <c r="AA12" i="12"/>
  <c r="Z12" i="12"/>
  <c r="Y12" i="12"/>
  <c r="V12" i="12"/>
  <c r="P5" i="13" s="1"/>
  <c r="C12" i="12"/>
  <c r="X12" i="12" s="1"/>
  <c r="AG11" i="12"/>
  <c r="AF11" i="12"/>
  <c r="AA11" i="12"/>
  <c r="Z11" i="12"/>
  <c r="Y11" i="12"/>
  <c r="V11" i="12"/>
  <c r="AD11" i="12" s="1"/>
  <c r="U4" i="13" s="1"/>
  <c r="AH10" i="12"/>
  <c r="AG10" i="12"/>
  <c r="V10" i="12" s="1"/>
  <c r="AD10" i="12" s="1"/>
  <c r="Q4" i="13" s="1"/>
  <c r="AF10" i="12"/>
  <c r="AA10" i="12"/>
  <c r="Z10" i="12"/>
  <c r="Y10" i="12"/>
  <c r="C10" i="12"/>
  <c r="X10" i="12" s="1"/>
  <c r="AG9" i="12"/>
  <c r="AF9" i="12"/>
  <c r="AA9" i="12"/>
  <c r="Z9" i="12"/>
  <c r="Y9" i="12"/>
  <c r="V9" i="12"/>
  <c r="T3" i="13" s="1"/>
  <c r="AH8" i="12"/>
  <c r="AG8" i="12"/>
  <c r="V8" i="12" s="1"/>
  <c r="AD8" i="12" s="1"/>
  <c r="Q3" i="13" s="1"/>
  <c r="AF8" i="12"/>
  <c r="AC8" i="12"/>
  <c r="AC9" i="12" s="1"/>
  <c r="AC10" i="12" s="1"/>
  <c r="AC11" i="12" s="1"/>
  <c r="AC12" i="12" s="1"/>
  <c r="AC13" i="12" s="1"/>
  <c r="AC14" i="12" s="1"/>
  <c r="AC15" i="12" s="1"/>
  <c r="AC16" i="12" s="1"/>
  <c r="AC17" i="12" s="1"/>
  <c r="AC18" i="12" s="1"/>
  <c r="AC19" i="12" s="1"/>
  <c r="AC20" i="12" s="1"/>
  <c r="AC21" i="12" s="1"/>
  <c r="AC22" i="12" s="1"/>
  <c r="AC23" i="12" s="1"/>
  <c r="AC24" i="12" s="1"/>
  <c r="AC25" i="12" s="1"/>
  <c r="AC26" i="12" s="1"/>
  <c r="AC27" i="12" s="1"/>
  <c r="AC28" i="12" s="1"/>
  <c r="AC29" i="12" s="1"/>
  <c r="AC30" i="12" s="1"/>
  <c r="AC31" i="12" s="1"/>
  <c r="AC32" i="12" s="1"/>
  <c r="AC33" i="12" s="1"/>
  <c r="AC34" i="12" s="1"/>
  <c r="AC35" i="12" s="1"/>
  <c r="AC36" i="12" s="1"/>
  <c r="AC37" i="12" s="1"/>
  <c r="AC38" i="12" s="1"/>
  <c r="AC39" i="12" s="1"/>
  <c r="AC40" i="12" s="1"/>
  <c r="AC41" i="12" s="1"/>
  <c r="AC42" i="12" s="1"/>
  <c r="AC43" i="12" s="1"/>
  <c r="AC44" i="12" s="1"/>
  <c r="AC45" i="12" s="1"/>
  <c r="AC46" i="12" s="1"/>
  <c r="AC47" i="12" s="1"/>
  <c r="AB8" i="12"/>
  <c r="AB9" i="12" s="1"/>
  <c r="AB10" i="12" s="1"/>
  <c r="AB11" i="12" s="1"/>
  <c r="AB12" i="12" s="1"/>
  <c r="AB13" i="12" s="1"/>
  <c r="AB14" i="12" s="1"/>
  <c r="AB15" i="12" s="1"/>
  <c r="AB16" i="12" s="1"/>
  <c r="AB17" i="12" s="1"/>
  <c r="AB18" i="12" s="1"/>
  <c r="AB19" i="12" s="1"/>
  <c r="AB20" i="12" s="1"/>
  <c r="AB21" i="12" s="1"/>
  <c r="AB22" i="12" s="1"/>
  <c r="AB23" i="12" s="1"/>
  <c r="AB24" i="12" s="1"/>
  <c r="AB25" i="12" s="1"/>
  <c r="AB26" i="12" s="1"/>
  <c r="AB27" i="12" s="1"/>
  <c r="AB28" i="12" s="1"/>
  <c r="AB29" i="12" s="1"/>
  <c r="AB30" i="12" s="1"/>
  <c r="AB31" i="12" s="1"/>
  <c r="AB32" i="12" s="1"/>
  <c r="AB33" i="12" s="1"/>
  <c r="AB34" i="12" s="1"/>
  <c r="AB35" i="12" s="1"/>
  <c r="AB36" i="12" s="1"/>
  <c r="AB37" i="12" s="1"/>
  <c r="AB38" i="12" s="1"/>
  <c r="AB39" i="12" s="1"/>
  <c r="AB40" i="12" s="1"/>
  <c r="AB41" i="12" s="1"/>
  <c r="AB42" i="12" s="1"/>
  <c r="AB43" i="12" s="1"/>
  <c r="AB44" i="12" s="1"/>
  <c r="AB45" i="12" s="1"/>
  <c r="AB46" i="12" s="1"/>
  <c r="AB47" i="12" s="1"/>
  <c r="AA8" i="12"/>
  <c r="Z8" i="12"/>
  <c r="Y8" i="12"/>
  <c r="C8" i="12"/>
  <c r="X9" i="12" s="1"/>
  <c r="P6" i="13"/>
  <c r="P18" i="13"/>
  <c r="T20" i="13"/>
  <c r="X4" i="13"/>
  <c r="X8" i="13"/>
  <c r="X12" i="13"/>
  <c r="X16" i="13"/>
  <c r="X20" i="13"/>
  <c r="P17" i="13"/>
  <c r="T17" i="13"/>
  <c r="T21" i="13"/>
  <c r="X5" i="13"/>
  <c r="X9" i="13"/>
  <c r="X13" i="13"/>
  <c r="X17" i="13"/>
  <c r="X38" i="12"/>
  <c r="V22" i="9"/>
  <c r="W22" i="9" s="1"/>
  <c r="V21" i="9"/>
  <c r="W21" i="9" s="1"/>
  <c r="V20" i="9"/>
  <c r="W20" i="9" s="1"/>
  <c r="V19" i="9"/>
  <c r="W19" i="9" s="1"/>
  <c r="V18" i="9"/>
  <c r="W18" i="9" s="1"/>
  <c r="V17" i="9"/>
  <c r="W17" i="9" s="1"/>
  <c r="V16" i="9"/>
  <c r="W16" i="9" s="1"/>
  <c r="V15" i="9"/>
  <c r="W15" i="9" s="1"/>
  <c r="V14" i="9"/>
  <c r="W14" i="9" s="1"/>
  <c r="V13" i="9"/>
  <c r="W13" i="9" s="1"/>
  <c r="V12" i="9"/>
  <c r="W12" i="9" s="1"/>
  <c r="V11" i="9"/>
  <c r="W11" i="9" s="1"/>
  <c r="V10" i="9"/>
  <c r="W10" i="9" s="1"/>
  <c r="V9" i="9"/>
  <c r="W9" i="9" s="1"/>
  <c r="V8" i="9"/>
  <c r="W8" i="9" s="1"/>
  <c r="V7" i="9"/>
  <c r="W7" i="9" s="1"/>
  <c r="V6" i="9"/>
  <c r="W6" i="9" s="1"/>
  <c r="V5" i="9"/>
  <c r="W5" i="9" s="1"/>
  <c r="V4" i="9"/>
  <c r="W4" i="9" s="1"/>
  <c r="R22" i="9"/>
  <c r="S22" i="9" s="1"/>
  <c r="R21" i="9"/>
  <c r="S21" i="9" s="1"/>
  <c r="R20" i="9"/>
  <c r="S20" i="9" s="1"/>
  <c r="R19" i="9"/>
  <c r="S19" i="9" s="1"/>
  <c r="R18" i="9"/>
  <c r="S18" i="9" s="1"/>
  <c r="R17" i="9"/>
  <c r="S17" i="9" s="1"/>
  <c r="R16" i="9"/>
  <c r="S16" i="9" s="1"/>
  <c r="R15" i="9"/>
  <c r="S15" i="9" s="1"/>
  <c r="R14" i="9"/>
  <c r="S14" i="9" s="1"/>
  <c r="R13" i="9"/>
  <c r="S13" i="9" s="1"/>
  <c r="R12" i="9"/>
  <c r="S12" i="9" s="1"/>
  <c r="R11" i="9"/>
  <c r="S11" i="9" s="1"/>
  <c r="R10" i="9"/>
  <c r="S10" i="9" s="1"/>
  <c r="R9" i="9"/>
  <c r="S9" i="9" s="1"/>
  <c r="R8" i="9"/>
  <c r="S8" i="9" s="1"/>
  <c r="R7" i="9"/>
  <c r="S7" i="9" s="1"/>
  <c r="R6" i="9"/>
  <c r="S6" i="9" s="1"/>
  <c r="R5" i="9"/>
  <c r="S5" i="9" s="1"/>
  <c r="R4" i="9"/>
  <c r="S4" i="9" s="1"/>
  <c r="N22" i="9"/>
  <c r="O22" i="9" s="1"/>
  <c r="N21" i="9"/>
  <c r="O21" i="9" s="1"/>
  <c r="N20" i="9"/>
  <c r="O20" i="9" s="1"/>
  <c r="N19" i="9"/>
  <c r="O19" i="9" s="1"/>
  <c r="N18" i="9"/>
  <c r="O18" i="9" s="1"/>
  <c r="N17" i="9"/>
  <c r="O17" i="9" s="1"/>
  <c r="N16" i="9"/>
  <c r="O16" i="9" s="1"/>
  <c r="N15" i="9"/>
  <c r="O15" i="9" s="1"/>
  <c r="N14" i="9"/>
  <c r="O14" i="9" s="1"/>
  <c r="N13" i="9"/>
  <c r="O13" i="9" s="1"/>
  <c r="N12" i="9"/>
  <c r="O12" i="9" s="1"/>
  <c r="N11" i="9"/>
  <c r="O11" i="9" s="1"/>
  <c r="N10" i="9"/>
  <c r="O10" i="9" s="1"/>
  <c r="N9" i="9"/>
  <c r="O9" i="9" s="1"/>
  <c r="N8" i="9"/>
  <c r="O8" i="9" s="1"/>
  <c r="N7" i="9"/>
  <c r="O7" i="9" s="1"/>
  <c r="N6" i="9"/>
  <c r="O6" i="9" s="1"/>
  <c r="N5" i="9"/>
  <c r="O5" i="9" s="1"/>
  <c r="N23" i="9"/>
  <c r="N24" i="9"/>
  <c r="N25" i="9"/>
  <c r="N26" i="9"/>
  <c r="N27" i="9"/>
  <c r="N28" i="9"/>
  <c r="N29" i="9"/>
  <c r="N30" i="9"/>
  <c r="N31" i="9"/>
  <c r="N32" i="9"/>
  <c r="N4" i="9"/>
  <c r="O4" i="9" s="1"/>
  <c r="V3" i="9"/>
  <c r="W3" i="9" s="1"/>
  <c r="N3" i="9"/>
  <c r="O3" i="9" s="1"/>
  <c r="K22" i="9"/>
  <c r="K21" i="9"/>
  <c r="K20" i="9"/>
  <c r="K19" i="9"/>
  <c r="K18" i="9"/>
  <c r="J22" i="9"/>
  <c r="J21" i="9"/>
  <c r="J20" i="9"/>
  <c r="J19" i="9"/>
  <c r="J18" i="9"/>
  <c r="G18" i="9"/>
  <c r="G19" i="9"/>
  <c r="G20" i="9"/>
  <c r="G21" i="9"/>
  <c r="G22" i="9"/>
  <c r="F18" i="9"/>
  <c r="F19" i="9"/>
  <c r="F20" i="9"/>
  <c r="F21" i="9"/>
  <c r="F22" i="9"/>
  <c r="AG47" i="1"/>
  <c r="AF47" i="1"/>
  <c r="V47" i="1"/>
  <c r="T22" i="9" s="1"/>
  <c r="AE47" i="1"/>
  <c r="AA47" i="1"/>
  <c r="Z47" i="1"/>
  <c r="Y47" i="1"/>
  <c r="AG46" i="1"/>
  <c r="AF46" i="1"/>
  <c r="V46" i="1"/>
  <c r="P22" i="9" s="1"/>
  <c r="AE46" i="1"/>
  <c r="AA46" i="1"/>
  <c r="Z46" i="1"/>
  <c r="Y46" i="1"/>
  <c r="C46" i="1"/>
  <c r="X47" i="1" s="1"/>
  <c r="AG45" i="1"/>
  <c r="AF45" i="1"/>
  <c r="V45" i="1"/>
  <c r="T21" i="9" s="1"/>
  <c r="AE45" i="1"/>
  <c r="AA45" i="1"/>
  <c r="Z45" i="1"/>
  <c r="Y45" i="1"/>
  <c r="AH44" i="1"/>
  <c r="AG44" i="1"/>
  <c r="AF44" i="1"/>
  <c r="V44" i="1"/>
  <c r="P21" i="9" s="1"/>
  <c r="AE44" i="1"/>
  <c r="AA44" i="1"/>
  <c r="Z44" i="1"/>
  <c r="Y44" i="1"/>
  <c r="C44" i="1"/>
  <c r="X45" i="1" s="1"/>
  <c r="AG43" i="1"/>
  <c r="AF43" i="1"/>
  <c r="AE43" i="1"/>
  <c r="AA43" i="1"/>
  <c r="Z43" i="1"/>
  <c r="Y43" i="1"/>
  <c r="V43" i="1"/>
  <c r="T20" i="9" s="1"/>
  <c r="AH42" i="1"/>
  <c r="AG42" i="1"/>
  <c r="AF42" i="1"/>
  <c r="AE42" i="1"/>
  <c r="AA42" i="1"/>
  <c r="Z42" i="1"/>
  <c r="Y42" i="1"/>
  <c r="V42" i="1"/>
  <c r="P20" i="9" s="1"/>
  <c r="C42" i="1"/>
  <c r="X43" i="1" s="1"/>
  <c r="AG41" i="1"/>
  <c r="AF41" i="1"/>
  <c r="AE41" i="1"/>
  <c r="AA41" i="1"/>
  <c r="Z41" i="1"/>
  <c r="Y41" i="1"/>
  <c r="V41" i="1"/>
  <c r="T19" i="9" s="1"/>
  <c r="AH40" i="1"/>
  <c r="AG40" i="1"/>
  <c r="AF40" i="1"/>
  <c r="AE40" i="1"/>
  <c r="AA40" i="1"/>
  <c r="Z40" i="1"/>
  <c r="Y40" i="1"/>
  <c r="V40" i="1"/>
  <c r="P19" i="9" s="1"/>
  <c r="C40" i="1"/>
  <c r="X41" i="1" s="1"/>
  <c r="AG39" i="1"/>
  <c r="AF39" i="1"/>
  <c r="AE39" i="1"/>
  <c r="AA39" i="1"/>
  <c r="Z39" i="1"/>
  <c r="Y39" i="1"/>
  <c r="V39" i="1"/>
  <c r="AH38" i="1"/>
  <c r="AG38" i="1"/>
  <c r="AF38" i="1"/>
  <c r="V38" i="1"/>
  <c r="P18" i="9" s="1"/>
  <c r="AE38" i="1"/>
  <c r="AA38" i="1"/>
  <c r="Z38" i="1"/>
  <c r="Y38" i="1"/>
  <c r="C38" i="1"/>
  <c r="X39" i="1" s="1"/>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 i="9"/>
  <c r="K17" i="9"/>
  <c r="K16" i="9"/>
  <c r="K15" i="9"/>
  <c r="K14" i="9"/>
  <c r="K13" i="9"/>
  <c r="K12" i="9"/>
  <c r="K11" i="9"/>
  <c r="K10" i="9"/>
  <c r="K9" i="9"/>
  <c r="K8" i="9"/>
  <c r="K7" i="9"/>
  <c r="K6" i="9"/>
  <c r="K5" i="9"/>
  <c r="K4" i="9"/>
  <c r="K3" i="9"/>
  <c r="J17" i="9"/>
  <c r="J16" i="9"/>
  <c r="J15" i="9"/>
  <c r="J14" i="9"/>
  <c r="J13" i="9"/>
  <c r="J12" i="9"/>
  <c r="J11" i="9"/>
  <c r="J10" i="9"/>
  <c r="J9" i="9"/>
  <c r="J8" i="9"/>
  <c r="J7" i="9"/>
  <c r="J6" i="9"/>
  <c r="J5" i="9"/>
  <c r="J4" i="9"/>
  <c r="J3" i="9"/>
  <c r="G10" i="9"/>
  <c r="G11" i="9"/>
  <c r="G12" i="9"/>
  <c r="G13" i="9"/>
  <c r="G14" i="9"/>
  <c r="G15" i="9"/>
  <c r="G16" i="9"/>
  <c r="G17" i="9"/>
  <c r="G9" i="9"/>
  <c r="G5" i="9"/>
  <c r="G6" i="9"/>
  <c r="G7" i="9"/>
  <c r="G8" i="9"/>
  <c r="G4" i="9"/>
  <c r="G3" i="9"/>
  <c r="F17" i="9"/>
  <c r="F16" i="9"/>
  <c r="F15" i="9"/>
  <c r="F14" i="9"/>
  <c r="F13" i="9"/>
  <c r="F12" i="9"/>
  <c r="F11" i="9"/>
  <c r="F10" i="9"/>
  <c r="F9" i="9"/>
  <c r="F4" i="9"/>
  <c r="F5" i="9"/>
  <c r="F6" i="9"/>
  <c r="F7" i="9"/>
  <c r="F8" i="9"/>
  <c r="F3" i="9"/>
  <c r="C4" i="9"/>
  <c r="B4" i="9" s="1"/>
  <c r="C5" i="9"/>
  <c r="B5" i="9" s="1"/>
  <c r="C6" i="9"/>
  <c r="B6" i="9" s="1"/>
  <c r="C7" i="9"/>
  <c r="B7" i="9" s="1"/>
  <c r="C8" i="9"/>
  <c r="B8" i="9" s="1"/>
  <c r="C9" i="9"/>
  <c r="B9" i="9" s="1"/>
  <c r="C10" i="9"/>
  <c r="B10" i="9" s="1"/>
  <c r="C11" i="9"/>
  <c r="B11" i="9" s="1"/>
  <c r="C12" i="9"/>
  <c r="B12" i="9" s="1"/>
  <c r="C13" i="9"/>
  <c r="B13" i="9" s="1"/>
  <c r="C14" i="9"/>
  <c r="B14" i="9" s="1"/>
  <c r="C15" i="9"/>
  <c r="B15" i="9" s="1"/>
  <c r="C16" i="9"/>
  <c r="B16" i="9" s="1"/>
  <c r="C17" i="9"/>
  <c r="B17" i="9" s="1"/>
  <c r="C18" i="9"/>
  <c r="B18" i="9" s="1"/>
  <c r="C19" i="9"/>
  <c r="B19" i="9" s="1"/>
  <c r="C20" i="9"/>
  <c r="B20" i="9" s="1"/>
  <c r="C21" i="9"/>
  <c r="B21" i="9" s="1"/>
  <c r="C22" i="9"/>
  <c r="B22" i="9" s="1"/>
  <c r="C3" i="9"/>
  <c r="B3" i="9" s="1"/>
  <c r="AD33" i="9"/>
  <c r="Z33" i="9"/>
  <c r="V33" i="9"/>
  <c r="R33" i="9"/>
  <c r="N33" i="9"/>
  <c r="H33" i="9"/>
  <c r="AD32" i="9"/>
  <c r="Z32" i="9"/>
  <c r="V32" i="9"/>
  <c r="R32" i="9"/>
  <c r="H32" i="9"/>
  <c r="AD31" i="9"/>
  <c r="Z31" i="9"/>
  <c r="V31" i="9"/>
  <c r="R31" i="9"/>
  <c r="H31" i="9"/>
  <c r="AD30" i="9"/>
  <c r="Z30" i="9"/>
  <c r="V30" i="9"/>
  <c r="R30" i="9"/>
  <c r="H30" i="9"/>
  <c r="AD29" i="9"/>
  <c r="Z29" i="9"/>
  <c r="V29" i="9"/>
  <c r="R29" i="9"/>
  <c r="H29" i="9"/>
  <c r="AD28" i="9"/>
  <c r="Z28" i="9"/>
  <c r="V28" i="9"/>
  <c r="R28" i="9"/>
  <c r="H28" i="9"/>
  <c r="AD27" i="9"/>
  <c r="Z27" i="9"/>
  <c r="V27" i="9"/>
  <c r="R27" i="9"/>
  <c r="H27" i="9"/>
  <c r="AD26" i="9"/>
  <c r="Z26" i="9"/>
  <c r="V26" i="9"/>
  <c r="R26" i="9"/>
  <c r="H26" i="9"/>
  <c r="AD25" i="9"/>
  <c r="Z25" i="9"/>
  <c r="V25" i="9"/>
  <c r="R25" i="9"/>
  <c r="H25" i="9"/>
  <c r="AD24" i="9"/>
  <c r="Z24" i="9"/>
  <c r="V24" i="9"/>
  <c r="R24" i="9"/>
  <c r="H24" i="9"/>
  <c r="AD23" i="9"/>
  <c r="Z23" i="9"/>
  <c r="V23" i="9"/>
  <c r="R23" i="9"/>
  <c r="H23" i="9"/>
  <c r="AD22" i="9"/>
  <c r="Z22" i="9"/>
  <c r="H22" i="9"/>
  <c r="AD21" i="9"/>
  <c r="Z21" i="9"/>
  <c r="H21" i="9"/>
  <c r="AD20" i="9"/>
  <c r="Z20" i="9"/>
  <c r="H20" i="9"/>
  <c r="AD19" i="9"/>
  <c r="Z19" i="9"/>
  <c r="H19" i="9"/>
  <c r="AD18" i="9"/>
  <c r="Z18" i="9"/>
  <c r="H18" i="9"/>
  <c r="AD17" i="9"/>
  <c r="Z17" i="9"/>
  <c r="H17" i="9"/>
  <c r="AD16" i="9"/>
  <c r="Z16" i="9"/>
  <c r="H16" i="9"/>
  <c r="AD15" i="9"/>
  <c r="Z15" i="9"/>
  <c r="H15" i="9"/>
  <c r="AD14" i="9"/>
  <c r="Z14" i="9"/>
  <c r="H14" i="9"/>
  <c r="AD13" i="9"/>
  <c r="Z13" i="9"/>
  <c r="H13" i="9"/>
  <c r="AD12" i="9"/>
  <c r="Z12" i="9"/>
  <c r="H12" i="9"/>
  <c r="AD11" i="9"/>
  <c r="Z11" i="9"/>
  <c r="H11" i="9"/>
  <c r="AD10" i="9"/>
  <c r="Z10" i="9"/>
  <c r="H10" i="9"/>
  <c r="AD9" i="9"/>
  <c r="Z9" i="9"/>
  <c r="H9" i="9"/>
  <c r="AD8" i="9"/>
  <c r="Z8" i="9"/>
  <c r="H8" i="9"/>
  <c r="AD7" i="9"/>
  <c r="Z7" i="9"/>
  <c r="H7" i="9"/>
  <c r="AD6" i="9"/>
  <c r="Z6" i="9"/>
  <c r="H6" i="9"/>
  <c r="AD5" i="9"/>
  <c r="Z5" i="9"/>
  <c r="H5" i="9"/>
  <c r="AD4" i="9"/>
  <c r="Z4" i="9"/>
  <c r="H4" i="9"/>
  <c r="AD3" i="9"/>
  <c r="Z3" i="9"/>
  <c r="H3" i="9"/>
  <c r="AG4" i="3"/>
  <c r="AF4" i="3"/>
  <c r="AE4" i="3"/>
  <c r="P4" i="3"/>
  <c r="O4" i="3"/>
  <c r="N4" i="3"/>
  <c r="AF8" i="1"/>
  <c r="AE11" i="1"/>
  <c r="AE12" i="1"/>
  <c r="AG12" i="1"/>
  <c r="AG13" i="1"/>
  <c r="AH22" i="1"/>
  <c r="AH20" i="1"/>
  <c r="AH18" i="1"/>
  <c r="AH16" i="1"/>
  <c r="AH14" i="1"/>
  <c r="AH12" i="1"/>
  <c r="AH10" i="1"/>
  <c r="AH8" i="1"/>
  <c r="AH36" i="1"/>
  <c r="AH24" i="1"/>
  <c r="AH34" i="1"/>
  <c r="AH32" i="1"/>
  <c r="AH30" i="1"/>
  <c r="AH28" i="1"/>
  <c r="AH26" i="1"/>
  <c r="AE9" i="1"/>
  <c r="AE10"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8" i="1"/>
  <c r="V4" i="3"/>
  <c r="H11" i="4"/>
  <c r="H12" i="4"/>
  <c r="H13" i="4"/>
  <c r="AF9" i="1"/>
  <c r="V9" i="1" s="1"/>
  <c r="AG10" i="1"/>
  <c r="AF10" i="1"/>
  <c r="V10" i="1"/>
  <c r="P4" i="9" s="1"/>
  <c r="AF11" i="1"/>
  <c r="V11" i="1"/>
  <c r="AD11" i="1" s="1"/>
  <c r="U4" i="9" s="1"/>
  <c r="AF12" i="1"/>
  <c r="V12" i="1"/>
  <c r="AD12" i="1" s="1"/>
  <c r="Q5" i="9" s="1"/>
  <c r="AF13" i="1"/>
  <c r="V13" i="1"/>
  <c r="T5" i="9" s="1"/>
  <c r="AF14" i="1"/>
  <c r="V14" i="1"/>
  <c r="P6" i="9" s="1"/>
  <c r="AF15" i="1"/>
  <c r="S54" i="1"/>
  <c r="S56" i="1"/>
  <c r="S55"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11" i="1"/>
  <c r="AA9" i="1"/>
  <c r="C12" i="1"/>
  <c r="X12" i="1" s="1"/>
  <c r="C14" i="1"/>
  <c r="X14" i="1" s="1"/>
  <c r="C16" i="1"/>
  <c r="X16" i="1" s="1"/>
  <c r="C18" i="1"/>
  <c r="X18" i="1" s="1"/>
  <c r="C20" i="1"/>
  <c r="X20" i="1" s="1"/>
  <c r="C22" i="1"/>
  <c r="X22" i="1" s="1"/>
  <c r="C24" i="1"/>
  <c r="X24" i="1" s="1"/>
  <c r="C26" i="1"/>
  <c r="X26" i="1" s="1"/>
  <c r="C28" i="1"/>
  <c r="X28" i="1" s="1"/>
  <c r="C30" i="1"/>
  <c r="X30" i="1" s="1"/>
  <c r="C32" i="1"/>
  <c r="X32" i="1" s="1"/>
  <c r="C34" i="1"/>
  <c r="X34" i="1" s="1"/>
  <c r="C36" i="1"/>
  <c r="X36" i="1" s="1"/>
  <c r="C10" i="1"/>
  <c r="X11" i="1" s="1"/>
  <c r="C8" i="1"/>
  <c r="X9" i="1" s="1"/>
  <c r="AG8" i="1"/>
  <c r="Y8" i="1"/>
  <c r="Z8" i="1"/>
  <c r="AA8" i="1"/>
  <c r="AB8" i="1"/>
  <c r="AB9" i="1" s="1"/>
  <c r="AB10" i="1" s="1"/>
  <c r="AB11" i="1" s="1"/>
  <c r="AB12" i="1" s="1"/>
  <c r="AB13" i="1" s="1"/>
  <c r="AB14" i="1" s="1"/>
  <c r="AB15" i="1" s="1"/>
  <c r="AB16" i="1" s="1"/>
  <c r="AB17" i="1" s="1"/>
  <c r="AB18" i="1" s="1"/>
  <c r="AB19" i="1" s="1"/>
  <c r="AB20" i="1" s="1"/>
  <c r="AB21" i="1" s="1"/>
  <c r="AB22" i="1" s="1"/>
  <c r="AB23" i="1" s="1"/>
  <c r="AB24" i="1" s="1"/>
  <c r="AB25" i="1" s="1"/>
  <c r="AB26" i="1" s="1"/>
  <c r="AB27" i="1" s="1"/>
  <c r="AB28" i="1" s="1"/>
  <c r="AB29" i="1" s="1"/>
  <c r="AB30" i="1" s="1"/>
  <c r="AB31" i="1" s="1"/>
  <c r="AB32" i="1" s="1"/>
  <c r="AB33" i="1" s="1"/>
  <c r="AB34" i="1" s="1"/>
  <c r="AB35" i="1" s="1"/>
  <c r="AB36" i="1" s="1"/>
  <c r="AB37" i="1" s="1"/>
  <c r="AB38" i="1" s="1"/>
  <c r="AB39" i="1" s="1"/>
  <c r="AB40" i="1" s="1"/>
  <c r="AB41" i="1" s="1"/>
  <c r="AB42" i="1" s="1"/>
  <c r="AB43" i="1" s="1"/>
  <c r="AB44" i="1" s="1"/>
  <c r="AB45" i="1" s="1"/>
  <c r="AB46" i="1" s="1"/>
  <c r="AB47" i="1" s="1"/>
  <c r="AC8" i="1"/>
  <c r="AC9" i="1" s="1"/>
  <c r="AC10" i="1" s="1"/>
  <c r="AC11" i="1" s="1"/>
  <c r="AC12" i="1" s="1"/>
  <c r="AC13" i="1" s="1"/>
  <c r="AC14" i="1" s="1"/>
  <c r="AC15" i="1" s="1"/>
  <c r="AC16" i="1" s="1"/>
  <c r="AC17" i="1" s="1"/>
  <c r="AC18" i="1" s="1"/>
  <c r="AC19" i="1" s="1"/>
  <c r="AC20" i="1" s="1"/>
  <c r="AC21" i="1" s="1"/>
  <c r="AC22" i="1" s="1"/>
  <c r="AC23" i="1" s="1"/>
  <c r="AC24" i="1" s="1"/>
  <c r="AC25" i="1" s="1"/>
  <c r="AC26" i="1" s="1"/>
  <c r="AC27" i="1" s="1"/>
  <c r="AC28" i="1" s="1"/>
  <c r="AC29" i="1" s="1"/>
  <c r="AC30" i="1" s="1"/>
  <c r="AC31" i="1" s="1"/>
  <c r="AC32" i="1" s="1"/>
  <c r="AC33" i="1" s="1"/>
  <c r="AC34" i="1" s="1"/>
  <c r="AC35" i="1" s="1"/>
  <c r="AC36" i="1" s="1"/>
  <c r="AC37" i="1" s="1"/>
  <c r="AC38" i="1" s="1"/>
  <c r="AC39" i="1" s="1"/>
  <c r="AC40" i="1" s="1"/>
  <c r="AC41" i="1" s="1"/>
  <c r="AC42" i="1" s="1"/>
  <c r="AC43" i="1" s="1"/>
  <c r="AC44" i="1" s="1"/>
  <c r="AC45" i="1" s="1"/>
  <c r="AC46" i="1" s="1"/>
  <c r="AC47" i="1" s="1"/>
  <c r="Y9" i="1"/>
  <c r="Z9" i="1"/>
  <c r="AG9" i="1"/>
  <c r="Y10" i="1"/>
  <c r="Z10" i="1"/>
  <c r="AA10" i="1"/>
  <c r="Y11" i="1"/>
  <c r="Z11" i="1"/>
  <c r="AG11" i="1"/>
  <c r="Y12" i="1"/>
  <c r="Z12" i="1"/>
  <c r="Y13" i="1"/>
  <c r="Z13" i="1"/>
  <c r="Y14" i="1"/>
  <c r="Z14" i="1"/>
  <c r="AG14" i="1"/>
  <c r="Y15" i="1"/>
  <c r="Z15" i="1"/>
  <c r="AG15" i="1"/>
  <c r="V15" i="1"/>
  <c r="T6" i="9" s="1"/>
  <c r="Y16" i="1"/>
  <c r="Z16" i="1"/>
  <c r="AF16" i="1"/>
  <c r="AG16" i="1"/>
  <c r="V16" i="1"/>
  <c r="AD16" i="1" s="1"/>
  <c r="Q7" i="9" s="1"/>
  <c r="Y17" i="1"/>
  <c r="Z17" i="1"/>
  <c r="AF17" i="1"/>
  <c r="AG17" i="1"/>
  <c r="V17" i="1"/>
  <c r="AF18" i="1"/>
  <c r="Y18" i="1"/>
  <c r="Z18" i="1"/>
  <c r="AG18" i="1"/>
  <c r="V18" i="1"/>
  <c r="AD18" i="1" s="1"/>
  <c r="Q8" i="9" s="1"/>
  <c r="Y19" i="1"/>
  <c r="Z19" i="1"/>
  <c r="AF19" i="1"/>
  <c r="AG19" i="1"/>
  <c r="V19" i="1"/>
  <c r="T8" i="9" s="1"/>
  <c r="AF20" i="1"/>
  <c r="V20" i="1"/>
  <c r="P9" i="9" s="1"/>
  <c r="Y20" i="1"/>
  <c r="Z20" i="1"/>
  <c r="AG20" i="1"/>
  <c r="Y21" i="1"/>
  <c r="Z21" i="1"/>
  <c r="AF21" i="1"/>
  <c r="V21" i="1"/>
  <c r="T9" i="9" s="1"/>
  <c r="AG21" i="1"/>
  <c r="Y22" i="1"/>
  <c r="Z22" i="1"/>
  <c r="AF22" i="1"/>
  <c r="V22" i="1"/>
  <c r="P10" i="9" s="1"/>
  <c r="AG22" i="1"/>
  <c r="Y23" i="1"/>
  <c r="Z23" i="1"/>
  <c r="AF23" i="1"/>
  <c r="V23" i="1"/>
  <c r="AD23" i="1" s="1"/>
  <c r="U10" i="9" s="1"/>
  <c r="AG23" i="1"/>
  <c r="Y24" i="1"/>
  <c r="Z24" i="1"/>
  <c r="AF24" i="1"/>
  <c r="V24" i="1"/>
  <c r="P11" i="9" s="1"/>
  <c r="AG24" i="1"/>
  <c r="Y25" i="1"/>
  <c r="Z25" i="1"/>
  <c r="AF25" i="1"/>
  <c r="V25" i="1"/>
  <c r="T11" i="9" s="1"/>
  <c r="AG25" i="1"/>
  <c r="Y26" i="1"/>
  <c r="Z26" i="1"/>
  <c r="AF26" i="1"/>
  <c r="V26" i="1"/>
  <c r="P12" i="9" s="1"/>
  <c r="AG26" i="1"/>
  <c r="Y27" i="1"/>
  <c r="Z27" i="1"/>
  <c r="AF27" i="1"/>
  <c r="AG27" i="1"/>
  <c r="V27" i="1"/>
  <c r="AD27" i="1" s="1"/>
  <c r="U12" i="9" s="1"/>
  <c r="Y28" i="1"/>
  <c r="Z28" i="1"/>
  <c r="AF28" i="1"/>
  <c r="AG28" i="1"/>
  <c r="V28" i="1"/>
  <c r="P13" i="9" s="1"/>
  <c r="Y29" i="1"/>
  <c r="Z29" i="1"/>
  <c r="AF29" i="1"/>
  <c r="AG29" i="1"/>
  <c r="V29" i="1"/>
  <c r="T13" i="9" s="1"/>
  <c r="Y30" i="1"/>
  <c r="Z30" i="1"/>
  <c r="AF30" i="1"/>
  <c r="AG30" i="1"/>
  <c r="V30" i="1"/>
  <c r="P14" i="9" s="1"/>
  <c r="Y31" i="1"/>
  <c r="Z31" i="1"/>
  <c r="AF31" i="1"/>
  <c r="AG31" i="1"/>
  <c r="V31" i="1"/>
  <c r="AD31" i="1" s="1"/>
  <c r="U14" i="9" s="1"/>
  <c r="Y32" i="1"/>
  <c r="Z32" i="1"/>
  <c r="AF32" i="1"/>
  <c r="V32" i="1"/>
  <c r="P15" i="9" s="1"/>
  <c r="AG32" i="1"/>
  <c r="Y33" i="1"/>
  <c r="Z33" i="1"/>
  <c r="AF33" i="1"/>
  <c r="V33" i="1"/>
  <c r="T15" i="9" s="1"/>
  <c r="AG33" i="1"/>
  <c r="Y34" i="1"/>
  <c r="Z34" i="1"/>
  <c r="AF34" i="1"/>
  <c r="V34" i="1"/>
  <c r="P16" i="9" s="1"/>
  <c r="AG34" i="1"/>
  <c r="Y35" i="1"/>
  <c r="Z35" i="1"/>
  <c r="AF35" i="1"/>
  <c r="V35" i="1"/>
  <c r="T16" i="9" s="1"/>
  <c r="AG35" i="1"/>
  <c r="Y36" i="1"/>
  <c r="Z36" i="1"/>
  <c r="AF36" i="1"/>
  <c r="V36" i="1"/>
  <c r="P17" i="9" s="1"/>
  <c r="AG36" i="1"/>
  <c r="Y37" i="1"/>
  <c r="Z37" i="1"/>
  <c r="AF37" i="1"/>
  <c r="V37" i="1"/>
  <c r="T17" i="9" s="1"/>
  <c r="AG37" i="1"/>
  <c r="B4" i="3"/>
  <c r="M4" i="3" s="1"/>
  <c r="AD20" i="1"/>
  <c r="Q9" i="9" s="1"/>
  <c r="T7" i="9"/>
  <c r="AD17" i="1"/>
  <c r="U7" i="9" s="1"/>
  <c r="AD15" i="1"/>
  <c r="U6" i="9" s="1"/>
  <c r="X5" i="9"/>
  <c r="X32" i="13"/>
  <c r="X31" i="13"/>
  <c r="X30" i="13"/>
  <c r="X29" i="13"/>
  <c r="X28" i="13"/>
  <c r="X27" i="13"/>
  <c r="X26" i="13"/>
  <c r="X25" i="13"/>
  <c r="X24" i="13"/>
  <c r="X23" i="13"/>
  <c r="I4" i="3"/>
  <c r="X32" i="9"/>
  <c r="X30" i="9"/>
  <c r="X28" i="9"/>
  <c r="X26" i="9"/>
  <c r="X24" i="9"/>
  <c r="X22" i="9"/>
  <c r="X20" i="9"/>
  <c r="X18" i="9"/>
  <c r="X16" i="9"/>
  <c r="X14" i="9"/>
  <c r="X12" i="9"/>
  <c r="X10" i="9"/>
  <c r="X8" i="9"/>
  <c r="X6" i="9"/>
  <c r="X4" i="9"/>
  <c r="X3" i="9"/>
  <c r="X31" i="9"/>
  <c r="X29" i="9"/>
  <c r="X27" i="9"/>
  <c r="X25" i="9"/>
  <c r="X23" i="9"/>
  <c r="X21" i="9"/>
  <c r="X19" i="9"/>
  <c r="X17" i="9"/>
  <c r="X15" i="9"/>
  <c r="X13" i="9"/>
  <c r="X11" i="9"/>
  <c r="X9" i="9"/>
  <c r="X7" i="9"/>
  <c r="AD42" i="1"/>
  <c r="Q20" i="9" s="1"/>
  <c r="AD41" i="1"/>
  <c r="U19" i="9" s="1"/>
  <c r="AD40" i="1"/>
  <c r="Q19" i="9" s="1"/>
  <c r="T18" i="9"/>
  <c r="AD39" i="1"/>
  <c r="U18" i="9" s="1"/>
  <c r="AD38" i="1"/>
  <c r="Q18" i="9" s="1"/>
  <c r="AD34" i="1"/>
  <c r="Q16" i="9" s="1"/>
  <c r="T14" i="9"/>
  <c r="T12" i="9"/>
  <c r="AD26" i="1"/>
  <c r="Q12" i="9" s="1"/>
  <c r="AD24" i="1"/>
  <c r="Q11" i="9" s="1"/>
  <c r="X46" i="1" l="1"/>
  <c r="AD37" i="1"/>
  <c r="U17" i="9" s="1"/>
  <c r="AD10" i="1"/>
  <c r="Q4" i="9" s="1"/>
  <c r="T9" i="13"/>
  <c r="P13" i="13"/>
  <c r="P10" i="13"/>
  <c r="X46" i="14"/>
  <c r="X36" i="14"/>
  <c r="T16" i="13"/>
  <c r="T4" i="9"/>
  <c r="P14" i="13"/>
  <c r="X42" i="1"/>
  <c r="X8" i="12"/>
  <c r="P5" i="9"/>
  <c r="P8" i="9"/>
  <c r="AD21" i="1"/>
  <c r="U9" i="9" s="1"/>
  <c r="X26" i="12"/>
  <c r="T13" i="13"/>
  <c r="P21" i="13"/>
  <c r="P22" i="13"/>
  <c r="P9" i="13"/>
  <c r="T12" i="13"/>
  <c r="X38" i="14"/>
  <c r="X32" i="14"/>
  <c r="X10" i="14"/>
  <c r="V8" i="1"/>
  <c r="P3" i="9" s="1"/>
  <c r="AD25" i="1"/>
  <c r="U11" i="9" s="1"/>
  <c r="AD33" i="1"/>
  <c r="U15" i="9" s="1"/>
  <c r="AD14" i="1"/>
  <c r="Q6" i="9" s="1"/>
  <c r="AD13" i="1"/>
  <c r="U5" i="9" s="1"/>
  <c r="P7" i="9"/>
  <c r="X32" i="12"/>
  <c r="X20" i="12"/>
  <c r="T5" i="13"/>
  <c r="P19" i="13"/>
  <c r="P15" i="13"/>
  <c r="P11" i="13"/>
  <c r="T8" i="13"/>
  <c r="P12" i="13"/>
  <c r="V10" i="14"/>
  <c r="AD10" i="14" s="1"/>
  <c r="V18" i="14"/>
  <c r="AD18" i="14" s="1"/>
  <c r="AD17" i="12"/>
  <c r="U7" i="13" s="1"/>
  <c r="P8" i="13"/>
  <c r="X17" i="1"/>
  <c r="P3" i="13"/>
  <c r="X42" i="12"/>
  <c r="X46" i="12"/>
  <c r="X40" i="12"/>
  <c r="X34" i="12"/>
  <c r="X30" i="12"/>
  <c r="X24" i="12"/>
  <c r="X18" i="12"/>
  <c r="X44" i="1"/>
  <c r="T10" i="9"/>
  <c r="AD29" i="1"/>
  <c r="U13" i="9" s="1"/>
  <c r="AD36" i="1"/>
  <c r="Q17" i="9" s="1"/>
  <c r="X10" i="1"/>
  <c r="H14" i="4"/>
  <c r="AH4" i="3" s="1"/>
  <c r="X44" i="12"/>
  <c r="X36" i="12"/>
  <c r="X28" i="12"/>
  <c r="X19" i="13"/>
  <c r="X15" i="13"/>
  <c r="X11" i="13"/>
  <c r="X7" i="13"/>
  <c r="X3" i="13"/>
  <c r="T19" i="13"/>
  <c r="T15" i="13"/>
  <c r="T11" i="13"/>
  <c r="X22" i="13"/>
  <c r="X18" i="13"/>
  <c r="X14" i="13"/>
  <c r="X10" i="13"/>
  <c r="T22" i="13"/>
  <c r="T18" i="13"/>
  <c r="T14" i="13"/>
  <c r="T10" i="13"/>
  <c r="T54" i="12"/>
  <c r="W4" i="3" s="1"/>
  <c r="T55" i="12"/>
  <c r="X44" i="14"/>
  <c r="X28" i="14"/>
  <c r="X14" i="14"/>
  <c r="V21" i="14"/>
  <c r="AD21" i="14" s="1"/>
  <c r="X22" i="12"/>
  <c r="X17" i="12"/>
  <c r="X15" i="12"/>
  <c r="X13" i="12"/>
  <c r="X11" i="12"/>
  <c r="X8" i="1"/>
  <c r="X24" i="14"/>
  <c r="X23" i="14"/>
  <c r="X33" i="1"/>
  <c r="X25" i="1"/>
  <c r="T55" i="1"/>
  <c r="V55" i="1" s="1"/>
  <c r="T54" i="1"/>
  <c r="X15" i="1"/>
  <c r="X23" i="1"/>
  <c r="X31" i="1"/>
  <c r="X13" i="1"/>
  <c r="X21" i="1"/>
  <c r="X40" i="1"/>
  <c r="X38" i="1"/>
  <c r="X37" i="1"/>
  <c r="X29" i="1"/>
  <c r="T3" i="9"/>
  <c r="AD9" i="1"/>
  <c r="U3" i="9" s="1"/>
  <c r="T6" i="13"/>
  <c r="AD9" i="12"/>
  <c r="U3" i="13" s="1"/>
  <c r="AD12" i="12"/>
  <c r="Q5" i="13" s="1"/>
  <c r="P4" i="13"/>
  <c r="T4" i="13"/>
  <c r="AD30" i="1"/>
  <c r="Q14" i="9" s="1"/>
  <c r="AD35" i="1"/>
  <c r="U16" i="9" s="1"/>
  <c r="AD43" i="1"/>
  <c r="U20" i="9" s="1"/>
  <c r="AD46" i="1"/>
  <c r="Q22" i="9" s="1"/>
  <c r="AD19" i="1"/>
  <c r="U8" i="9" s="1"/>
  <c r="AD47" i="1"/>
  <c r="U22" i="9" s="1"/>
  <c r="AD45" i="1"/>
  <c r="U21" i="9" s="1"/>
  <c r="AD44" i="1"/>
  <c r="Q21" i="9" s="1"/>
  <c r="AD16" i="12"/>
  <c r="Q7" i="13" s="1"/>
  <c r="P7" i="13"/>
  <c r="AD34" i="12"/>
  <c r="Q16" i="13" s="1"/>
  <c r="P16" i="13"/>
  <c r="X27" i="14"/>
  <c r="X26" i="14"/>
  <c r="AD28" i="1"/>
  <c r="Q13" i="9" s="1"/>
  <c r="X27" i="1"/>
  <c r="X35" i="1"/>
  <c r="AD22" i="1"/>
  <c r="Q10" i="9" s="1"/>
  <c r="P20" i="13"/>
  <c r="X43" i="14"/>
  <c r="X42" i="14"/>
  <c r="AD32" i="1"/>
  <c r="Q15" i="9" s="1"/>
  <c r="X19" i="1"/>
  <c r="X20" i="14"/>
  <c r="X21" i="14"/>
  <c r="T56" i="14"/>
  <c r="T57" i="14"/>
  <c r="V57" i="14" s="1"/>
  <c r="X35" i="14"/>
  <c r="X34" i="14"/>
  <c r="X12" i="14"/>
  <c r="X16" i="14"/>
  <c r="AD8" i="1" l="1"/>
  <c r="Q27" i="9" s="1"/>
  <c r="T56" i="12"/>
  <c r="T58" i="12" s="1"/>
  <c r="V54" i="1"/>
  <c r="T56" i="1"/>
  <c r="V56" i="1" s="1"/>
  <c r="S4" i="3"/>
  <c r="V54" i="12"/>
  <c r="T4" i="3"/>
  <c r="X4" i="3"/>
  <c r="V55" i="12"/>
  <c r="V56" i="14"/>
  <c r="T58" i="14"/>
  <c r="V58" i="14" s="1"/>
  <c r="Q3" i="9" l="1"/>
  <c r="Q31" i="9"/>
  <c r="Q26" i="9"/>
  <c r="Q23" i="9"/>
  <c r="Q32" i="9"/>
  <c r="Q30" i="9"/>
  <c r="Q25" i="9"/>
  <c r="Q28" i="9"/>
  <c r="Q24" i="9"/>
  <c r="Q29" i="9"/>
  <c r="U4" i="3"/>
  <c r="V58" i="1"/>
  <c r="T58" i="1"/>
  <c r="Q58" i="1" s="1"/>
  <c r="AC4" i="3" s="1"/>
  <c r="Y4" i="3"/>
  <c r="V56" i="12"/>
  <c r="V58" i="12" s="1"/>
  <c r="H4" i="3"/>
  <c r="Q58" i="12"/>
  <c r="T60" i="14"/>
  <c r="Q60" i="14" s="1"/>
  <c r="V60" i="14"/>
  <c r="P60" i="14" l="1"/>
  <c r="P58" i="12"/>
  <c r="AD4" i="3"/>
  <c r="G4" i="3"/>
  <c r="AA4" i="3" s="1"/>
  <c r="P58" i="1"/>
  <c r="AB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旭川市教育委員会</author>
    <author>Kitamura Hiromi</author>
  </authors>
  <commentList>
    <comment ref="K4" authorId="0" shapeId="0" xr:uid="{00000000-0006-0000-0100-000001000000}">
      <text>
        <r>
          <rPr>
            <sz val="9"/>
            <color indexed="81"/>
            <rFont val="ＭＳ Ｐゴシック"/>
            <family val="3"/>
            <charset val="128"/>
          </rPr>
          <t>中体連名
プルダウンリストから
選んでください。</t>
        </r>
      </text>
    </comment>
    <comment ref="T5" authorId="1" shapeId="0" xr:uid="{00000000-0006-0000-0100-000002000000}">
      <text>
        <r>
          <rPr>
            <sz val="8"/>
            <color indexed="81"/>
            <rFont val="ＭＳ Ｐゴシック"/>
            <family val="3"/>
            <charset val="128"/>
          </rPr>
          <t>スペースを入れて５文字になるように氏名入力を。詳しくは右の注意事項を。</t>
        </r>
      </text>
    </comment>
    <comment ref="V10" authorId="1" shapeId="0" xr:uid="{00000000-0006-0000-0100-000003000000}">
      <text>
        <r>
          <rPr>
            <sz val="8"/>
            <color indexed="81"/>
            <rFont val="ＭＳ Ｐゴシック"/>
            <family val="3"/>
            <charset val="128"/>
          </rPr>
          <t>ここの欄は自動計算されます。
ただし，</t>
        </r>
        <r>
          <rPr>
            <b/>
            <sz val="8"/>
            <color indexed="10"/>
            <rFont val="ＭＳ Ｐゴシック"/>
            <family val="3"/>
            <charset val="128"/>
          </rPr>
          <t>3000mの場合</t>
        </r>
        <r>
          <rPr>
            <sz val="8"/>
            <color indexed="81"/>
            <rFont val="ＭＳ Ｐゴシック"/>
            <family val="3"/>
            <charset val="128"/>
          </rPr>
          <t xml:space="preserve">は，9分台の記録は，「09.10.11」のように入力してください。
</t>
        </r>
        <r>
          <rPr>
            <b/>
            <sz val="8"/>
            <color indexed="10"/>
            <rFont val="ＭＳ Ｐゴシック"/>
            <family val="3"/>
            <charset val="128"/>
          </rPr>
          <t>砲丸投</t>
        </r>
        <r>
          <rPr>
            <sz val="8"/>
            <color indexed="81"/>
            <rFont val="ＭＳ Ｐゴシック"/>
            <family val="3"/>
            <charset val="128"/>
          </rPr>
          <t>の場合は，9m台など１ケタの記録は，「09m55」のように</t>
        </r>
        <r>
          <rPr>
            <sz val="8"/>
            <color indexed="81"/>
            <rFont val="ＭＳ Ｐゴシック"/>
            <family val="3"/>
            <charset val="128"/>
          </rPr>
          <t>入力してください。</t>
        </r>
      </text>
    </comment>
    <comment ref="V11" authorId="1" shapeId="0" xr:uid="{00000000-0006-0000-0100-000004000000}">
      <text>
        <r>
          <rPr>
            <sz val="8"/>
            <color indexed="81"/>
            <rFont val="ＭＳ Ｐゴシック"/>
            <family val="3"/>
            <charset val="128"/>
          </rPr>
          <t>ここの欄は自動計算されます。ただし，</t>
        </r>
        <r>
          <rPr>
            <b/>
            <sz val="8"/>
            <color indexed="10"/>
            <rFont val="ＭＳ Ｐゴシック"/>
            <family val="3"/>
            <charset val="128"/>
          </rPr>
          <t>3000mの場合</t>
        </r>
        <r>
          <rPr>
            <sz val="8"/>
            <color indexed="81"/>
            <rFont val="ＭＳ Ｐゴシック"/>
            <family val="3"/>
            <charset val="128"/>
          </rPr>
          <t>は，9分台と10分台の記録では，最高記録を正しく選択することができません。そのときは，この欄に直入力してください。</t>
        </r>
      </text>
    </comment>
    <comment ref="T58" authorId="1" shapeId="0" xr:uid="{00000000-0006-0000-0100-000005000000}">
      <text>
        <r>
          <rPr>
            <b/>
            <sz val="9"/>
            <color indexed="10"/>
            <rFont val="ＭＳ Ｐゴシック"/>
            <family val="3"/>
            <charset val="128"/>
          </rPr>
          <t>― 注意 ―</t>
        </r>
        <r>
          <rPr>
            <b/>
            <sz val="9"/>
            <color indexed="81"/>
            <rFont val="ＭＳ Ｐゴシック"/>
            <family val="3"/>
            <charset val="128"/>
          </rPr>
          <t xml:space="preserve">
「リレーのみ参加」の人数は，学年を入力すると，正しく計算されます。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旭川市教育委員会</author>
    <author>Kitamura Hiromi</author>
    <author>北村裕美</author>
  </authors>
  <commentList>
    <comment ref="K2" authorId="0" shapeId="0" xr:uid="{00000000-0006-0000-0200-000001000000}">
      <text>
        <r>
          <rPr>
            <sz val="9"/>
            <color indexed="81"/>
            <rFont val="ＭＳ Ｐゴシック"/>
            <family val="3"/>
            <charset val="128"/>
          </rPr>
          <t>中体連名
プルダウンリストから
選んでください。</t>
        </r>
      </text>
    </comment>
    <comment ref="D3" authorId="1" shapeId="0" xr:uid="{00000000-0006-0000-0200-000002000000}">
      <text>
        <r>
          <rPr>
            <sz val="9"/>
            <color indexed="81"/>
            <rFont val="ＭＳ Ｐゴシック"/>
            <family val="3"/>
            <charset val="128"/>
          </rPr>
          <t>「士別市」「上富良野町」など市町村をつけて入力してください。</t>
        </r>
      </text>
    </comment>
    <comment ref="K3" authorId="0" shapeId="0" xr:uid="{00000000-0006-0000-0200-000003000000}">
      <text>
        <r>
          <rPr>
            <sz val="9"/>
            <color indexed="81"/>
            <rFont val="ＭＳ Ｐゴシック"/>
            <family val="3"/>
            <charset val="128"/>
          </rPr>
          <t>ｶﾞｯｺｳﾒｲ　ﾌﾘｶﾞﾅ
半角ｶﾀｶﾅで
入力してください。</t>
        </r>
      </text>
    </comment>
    <comment ref="T3" authorId="1" shapeId="0" xr:uid="{00000000-0006-0000-0200-000004000000}">
      <text>
        <r>
          <rPr>
            <sz val="8"/>
            <color indexed="81"/>
            <rFont val="ＭＳ Ｐゴシック"/>
            <family val="3"/>
            <charset val="128"/>
          </rPr>
          <t>スペースを入れて５文字になるように氏名入力を。詳しくは右の注意事項を。</t>
        </r>
      </text>
    </comment>
    <comment ref="K4" authorId="1" shapeId="0" xr:uid="{00000000-0006-0000-0200-000005000000}">
      <text>
        <r>
          <rPr>
            <sz val="9"/>
            <color indexed="81"/>
            <rFont val="ＭＳ Ｐゴシック"/>
            <family val="3"/>
            <charset val="128"/>
          </rPr>
          <t>学校名
注意事項シートを確認して
ください。</t>
        </r>
      </text>
    </comment>
    <comment ref="N4" authorId="2" shapeId="0" xr:uid="{00000000-0006-0000-0200-000006000000}">
      <text>
        <r>
          <rPr>
            <sz val="9"/>
            <color indexed="81"/>
            <rFont val="ＭＳ Ｐゴシック"/>
            <family val="3"/>
            <charset val="128"/>
          </rPr>
          <t>リストより選んでください。</t>
        </r>
      </text>
    </comment>
    <comment ref="L8" authorId="1" shapeId="0" xr:uid="{00000000-0006-0000-0200-000007000000}">
      <text>
        <r>
          <rPr>
            <sz val="9"/>
            <color indexed="81"/>
            <rFont val="ＭＳ Ｐゴシック"/>
            <family val="3"/>
            <charset val="128"/>
          </rPr>
          <t>１種目のみ参加の場合は，上段に記入してください。</t>
        </r>
      </text>
    </comment>
    <comment ref="P8" authorId="1" shapeId="0" xr:uid="{00000000-0006-0000-0200-00000800000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S8" authorId="2" shapeId="0" xr:uid="{00000000-0006-0000-0200-000009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V8" authorId="1" shapeId="0" xr:uid="{00000000-0006-0000-0200-00000A000000}">
      <text>
        <r>
          <rPr>
            <sz val="8"/>
            <color indexed="81"/>
            <rFont val="ＭＳ Ｐゴシック"/>
            <family val="3"/>
            <charset val="128"/>
          </rPr>
          <t>ここの欄は自動計算されます。
ただし，</t>
        </r>
        <r>
          <rPr>
            <b/>
            <sz val="8"/>
            <color indexed="10"/>
            <rFont val="ＭＳ Ｐゴシック"/>
            <family val="3"/>
            <charset val="128"/>
          </rPr>
          <t>3000m</t>
        </r>
        <r>
          <rPr>
            <sz val="8"/>
            <color indexed="81"/>
            <rFont val="ＭＳ Ｐゴシック"/>
            <family val="3"/>
            <charset val="128"/>
          </rPr>
          <t>の8分台，9分台の記録は，「09.10.11」のように</t>
        </r>
        <r>
          <rPr>
            <b/>
            <sz val="8"/>
            <color indexed="10"/>
            <rFont val="ＭＳ Ｐゴシック"/>
            <family val="3"/>
            <charset val="128"/>
          </rPr>
          <t>「0」</t>
        </r>
        <r>
          <rPr>
            <sz val="8"/>
            <color indexed="81"/>
            <rFont val="ＭＳ Ｐゴシック"/>
            <family val="3"/>
            <charset val="128"/>
          </rPr>
          <t xml:space="preserve">を入力してください。
</t>
        </r>
        <r>
          <rPr>
            <b/>
            <sz val="8"/>
            <color indexed="10"/>
            <rFont val="ＭＳ Ｐゴシック"/>
            <family val="3"/>
            <charset val="128"/>
          </rPr>
          <t>砲丸投</t>
        </r>
        <r>
          <rPr>
            <sz val="8"/>
            <color indexed="81"/>
            <rFont val="ＭＳ Ｐゴシック"/>
            <family val="3"/>
            <charset val="128"/>
          </rPr>
          <t>も，9m台など１ケタの記録は，「09m55」のように「</t>
        </r>
        <r>
          <rPr>
            <b/>
            <sz val="8"/>
            <color indexed="10"/>
            <rFont val="ＭＳ Ｐゴシック"/>
            <family val="3"/>
            <charset val="128"/>
          </rPr>
          <t>0</t>
        </r>
        <r>
          <rPr>
            <sz val="8"/>
            <color indexed="81"/>
            <rFont val="ＭＳ Ｐゴシック"/>
            <family val="3"/>
            <charset val="128"/>
          </rPr>
          <t>」を入力してください。</t>
        </r>
      </text>
    </comment>
    <comment ref="L9" authorId="1" shapeId="0" xr:uid="{00000000-0006-0000-0200-00000B000000}">
      <text>
        <r>
          <rPr>
            <sz val="9"/>
            <color indexed="81"/>
            <rFont val="ＭＳ Ｐゴシック"/>
            <family val="3"/>
            <charset val="128"/>
          </rPr>
          <t>１種目のみ参加の場合は，上段に記入してください。</t>
        </r>
      </text>
    </comment>
    <comment ref="I52" authorId="0" shapeId="0" xr:uid="{00000000-0006-0000-0200-00000C000000}">
      <text>
        <r>
          <rPr>
            <sz val="9"/>
            <color indexed="9"/>
            <rFont val="ＭＳ Ｐゴシック"/>
            <family val="3"/>
            <charset val="128"/>
          </rPr>
          <t>職印の押印をわすれないでください。</t>
        </r>
      </text>
    </comment>
    <comment ref="T56" authorId="1" shapeId="0" xr:uid="{00000000-0006-0000-0200-00000D000000}">
      <text>
        <r>
          <rPr>
            <b/>
            <sz val="9"/>
            <color indexed="10"/>
            <rFont val="ＭＳ Ｐゴシック"/>
            <family val="3"/>
            <charset val="128"/>
          </rPr>
          <t>― 注意 ―</t>
        </r>
        <r>
          <rPr>
            <b/>
            <sz val="9"/>
            <color indexed="81"/>
            <rFont val="ＭＳ Ｐゴシック"/>
            <family val="3"/>
            <charset val="128"/>
          </rPr>
          <t xml:space="preserve">
「リレーのみ参加」の人数は，学年を入力すると，正しく計算されます。</t>
        </r>
      </text>
    </comment>
    <comment ref="I58" authorId="0" shapeId="0" xr:uid="{00000000-0006-0000-0200-00000E000000}">
      <text>
        <r>
          <rPr>
            <sz val="9"/>
            <color indexed="9"/>
            <rFont val="ＭＳ Ｐゴシック"/>
            <family val="3"/>
            <charset val="128"/>
          </rPr>
          <t>職員の押印を
忘れないでください。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Kitamura Hiromi</author>
    <author>北村裕美</author>
  </authors>
  <commentList>
    <comment ref="T3" authorId="0" shapeId="0" xr:uid="{00000000-0006-0000-0300-000001000000}">
      <text>
        <r>
          <rPr>
            <sz val="8"/>
            <color indexed="81"/>
            <rFont val="ＭＳ Ｐゴシック"/>
            <family val="3"/>
            <charset val="128"/>
          </rPr>
          <t>スペースを入れて５文字になるように氏名入力を。詳しくは右の注意事項を。</t>
        </r>
      </text>
    </comment>
    <comment ref="N4" authorId="1" shapeId="0" xr:uid="{00000000-0006-0000-0300-000002000000}">
      <text>
        <r>
          <rPr>
            <sz val="9"/>
            <color indexed="81"/>
            <rFont val="ＭＳ Ｐゴシック"/>
            <family val="3"/>
            <charset val="128"/>
          </rPr>
          <t>リストより選んでください。</t>
        </r>
      </text>
    </comment>
    <comment ref="L8" authorId="0" shapeId="0" xr:uid="{00000000-0006-0000-0300-000003000000}">
      <text>
        <r>
          <rPr>
            <sz val="9"/>
            <color indexed="81"/>
            <rFont val="ＭＳ Ｐゴシック"/>
            <family val="3"/>
            <charset val="128"/>
          </rPr>
          <t>１種目のみ参加の場合は，上段に記入してください。</t>
        </r>
      </text>
    </comment>
    <comment ref="P8" authorId="0" shapeId="0" xr:uid="{00000000-0006-0000-0300-000004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S8" authorId="0" shapeId="0" xr:uid="{00000000-0006-0000-0300-000005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V8" authorId="0" shapeId="0" xr:uid="{00000000-0006-0000-0300-000006000000}">
      <text>
        <r>
          <rPr>
            <sz val="8"/>
            <color indexed="81"/>
            <rFont val="ＭＳ Ｐゴシック"/>
            <family val="3"/>
            <charset val="128"/>
          </rPr>
          <t xml:space="preserve">ここの欄は自動計算されます。
</t>
        </r>
        <r>
          <rPr>
            <sz val="8"/>
            <color indexed="81"/>
            <rFont val="ＭＳ Ｐゴシック"/>
            <family val="3"/>
            <charset val="128"/>
          </rPr>
          <t xml:space="preserve">
</t>
        </r>
        <r>
          <rPr>
            <b/>
            <sz val="8"/>
            <color indexed="10"/>
            <rFont val="ＭＳ Ｐゴシック"/>
            <family val="3"/>
            <charset val="128"/>
          </rPr>
          <t>砲丸投</t>
        </r>
        <r>
          <rPr>
            <sz val="8"/>
            <color indexed="81"/>
            <rFont val="ＭＳ Ｐゴシック"/>
            <family val="3"/>
            <charset val="128"/>
          </rPr>
          <t>の場合は，9m台など１ケタの記録は，「9m55」のように「</t>
        </r>
        <r>
          <rPr>
            <b/>
            <sz val="8"/>
            <color indexed="10"/>
            <rFont val="ＭＳ Ｐゴシック"/>
            <family val="3"/>
            <charset val="128"/>
          </rPr>
          <t>m</t>
        </r>
        <r>
          <rPr>
            <sz val="8"/>
            <color indexed="81"/>
            <rFont val="ＭＳ Ｐゴシック"/>
            <family val="3"/>
            <charset val="128"/>
          </rPr>
          <t>」を入力してください。</t>
        </r>
      </text>
    </comment>
    <comment ref="L9" authorId="0" shapeId="0" xr:uid="{00000000-0006-0000-0300-000007000000}">
      <text>
        <r>
          <rPr>
            <sz val="9"/>
            <color indexed="81"/>
            <rFont val="ＭＳ Ｐゴシック"/>
            <family val="3"/>
            <charset val="128"/>
          </rPr>
          <t>１種目のみ参加の場合は，上段に記入してください。</t>
        </r>
      </text>
    </comment>
    <comment ref="T56" authorId="0" shapeId="0" xr:uid="{00000000-0006-0000-0300-000008000000}">
      <text>
        <r>
          <rPr>
            <b/>
            <sz val="9"/>
            <color indexed="10"/>
            <rFont val="ＭＳ Ｐゴシック"/>
            <family val="3"/>
            <charset val="128"/>
          </rPr>
          <t>― 注意 ―</t>
        </r>
        <r>
          <rPr>
            <b/>
            <sz val="9"/>
            <color indexed="81"/>
            <rFont val="ＭＳ Ｐゴシック"/>
            <family val="3"/>
            <charset val="128"/>
          </rPr>
          <t xml:space="preserve">
「リレーのみ参加」の人数は，学年を入力すると，正しく計算されます。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kitamura hiromi</author>
  </authors>
  <commentList>
    <comment ref="B1" authorId="0" shapeId="0" xr:uid="{00000000-0006-0000-0600-000001000000}">
      <text>
        <r>
          <rPr>
            <b/>
            <sz val="16"/>
            <color indexed="81"/>
            <rFont val="ＭＳ Ｐゴシック"/>
            <family val="3"/>
            <charset val="128"/>
          </rPr>
          <t>このシートは書き込む必要がありません。</t>
        </r>
        <r>
          <rPr>
            <b/>
            <sz val="9"/>
            <color indexed="81"/>
            <rFont val="ＭＳ Ｐゴシック"/>
            <family val="3"/>
            <charset val="128"/>
          </rPr>
          <t xml:space="preserve">
</t>
        </r>
      </text>
    </comment>
  </commentList>
</comments>
</file>

<file path=xl/sharedStrings.xml><?xml version="1.0" encoding="utf-8"?>
<sst xmlns="http://schemas.openxmlformats.org/spreadsheetml/2006/main" count="5297" uniqueCount="1172">
  <si>
    <t>１００Ｍ</t>
  </si>
  <si>
    <t>２００Ｍ</t>
  </si>
  <si>
    <t>８００Ｍ</t>
  </si>
  <si>
    <t>１５００Ｍ</t>
  </si>
  <si>
    <t>１００ＭＨ</t>
  </si>
  <si>
    <t>※参加料は自動計算されます。</t>
  </si>
  <si>
    <t>中体連名</t>
    <rPh sb="0" eb="3">
      <t>チュウタイレン</t>
    </rPh>
    <rPh sb="3" eb="4">
      <t>メイ</t>
    </rPh>
    <phoneticPr fontId="2"/>
  </si>
  <si>
    <t>北空知</t>
    <rPh sb="0" eb="1">
      <t>キタ</t>
    </rPh>
    <rPh sb="1" eb="3">
      <t>ソラチ</t>
    </rPh>
    <phoneticPr fontId="2"/>
  </si>
  <si>
    <t>中体連</t>
    <rPh sb="0" eb="3">
      <t>チュウタイレン</t>
    </rPh>
    <phoneticPr fontId="2"/>
  </si>
  <si>
    <t>地区中体連専門
委員長　氏名印</t>
    <rPh sb="0" eb="2">
      <t>チク</t>
    </rPh>
    <rPh sb="2" eb="5">
      <t>チュウタイレン</t>
    </rPh>
    <rPh sb="5" eb="7">
      <t>センモン</t>
    </rPh>
    <rPh sb="8" eb="11">
      <t>イインチョウ</t>
    </rPh>
    <rPh sb="12" eb="14">
      <t>シメイ</t>
    </rPh>
    <rPh sb="14" eb="15">
      <t>イン</t>
    </rPh>
    <phoneticPr fontId="2"/>
  </si>
  <si>
    <t>学校名</t>
    <rPh sb="0" eb="2">
      <t>ガッコウ</t>
    </rPh>
    <rPh sb="2" eb="3">
      <t>メイ</t>
    </rPh>
    <phoneticPr fontId="2"/>
  </si>
  <si>
    <t>士別</t>
    <rPh sb="0" eb="2">
      <t>シベツ</t>
    </rPh>
    <phoneticPr fontId="2"/>
  </si>
  <si>
    <t>中学校</t>
    <rPh sb="0" eb="3">
      <t>チュウガッコウ</t>
    </rPh>
    <phoneticPr fontId="2"/>
  </si>
  <si>
    <t>参　　加　　資　　格</t>
    <rPh sb="0" eb="1">
      <t>サン</t>
    </rPh>
    <rPh sb="3" eb="4">
      <t>カ</t>
    </rPh>
    <rPh sb="6" eb="7">
      <t>シ</t>
    </rPh>
    <rPh sb="9" eb="10">
      <t>カク</t>
    </rPh>
    <phoneticPr fontId="2"/>
  </si>
  <si>
    <t>申込種目</t>
    <rPh sb="0" eb="2">
      <t>モウシコミ</t>
    </rPh>
    <rPh sb="2" eb="4">
      <t>シュモク</t>
    </rPh>
    <phoneticPr fontId="2"/>
  </si>
  <si>
    <t>４００MR</t>
    <phoneticPr fontId="2"/>
  </si>
  <si>
    <t>資格</t>
    <rPh sb="0" eb="2">
      <t>シカク</t>
    </rPh>
    <phoneticPr fontId="2"/>
  </si>
  <si>
    <t>最高記録</t>
    <rPh sb="0" eb="2">
      <t>サイコウ</t>
    </rPh>
    <rPh sb="2" eb="4">
      <t>キロク</t>
    </rPh>
    <phoneticPr fontId="2"/>
  </si>
  <si>
    <t>風</t>
    <rPh sb="0" eb="1">
      <t>カゼ</t>
    </rPh>
    <phoneticPr fontId="2"/>
  </si>
  <si>
    <t>ﾗｳﾝﾄﾞ</t>
    <phoneticPr fontId="2"/>
  </si>
  <si>
    <t xml:space="preserve">
最高記録</t>
    <rPh sb="1" eb="3">
      <t>サイコウ</t>
    </rPh>
    <rPh sb="3" eb="5">
      <t>キロク</t>
    </rPh>
    <phoneticPr fontId="2"/>
  </si>
  <si>
    <t>小</t>
    <rPh sb="0" eb="1">
      <t>ショウ</t>
    </rPh>
    <phoneticPr fontId="2"/>
  </si>
  <si>
    <t>大</t>
    <rPh sb="0" eb="1">
      <t>ダイ</t>
    </rPh>
    <phoneticPr fontId="2"/>
  </si>
  <si>
    <t>中学男子</t>
    <rPh sb="0" eb="2">
      <t>チュウガク</t>
    </rPh>
    <rPh sb="2" eb="4">
      <t>ダンシ</t>
    </rPh>
    <phoneticPr fontId="2"/>
  </si>
  <si>
    <t>中学女子</t>
    <rPh sb="0" eb="2">
      <t>チュウガク</t>
    </rPh>
    <rPh sb="2" eb="4">
      <t>ジョシ</t>
    </rPh>
    <phoneticPr fontId="2"/>
  </si>
  <si>
    <t>種目人数</t>
    <rPh sb="0" eb="2">
      <t>シュモク</t>
    </rPh>
    <rPh sb="2" eb="4">
      <t>ニンズウ</t>
    </rPh>
    <phoneticPr fontId="2"/>
  </si>
  <si>
    <t>走幅跳</t>
    <rPh sb="0" eb="1">
      <t>ハシ</t>
    </rPh>
    <rPh sb="1" eb="3">
      <t>ハバト</t>
    </rPh>
    <phoneticPr fontId="2"/>
  </si>
  <si>
    <t>標準</t>
    <rPh sb="0" eb="2">
      <t>ヒョウジュン</t>
    </rPh>
    <phoneticPr fontId="2"/>
  </si>
  <si>
    <t>予選</t>
    <rPh sb="0" eb="2">
      <t>ヨセン</t>
    </rPh>
    <phoneticPr fontId="2"/>
  </si>
  <si>
    <t>準決</t>
    <rPh sb="0" eb="1">
      <t>ジュン</t>
    </rPh>
    <rPh sb="1" eb="2">
      <t>ケツ</t>
    </rPh>
    <phoneticPr fontId="2"/>
  </si>
  <si>
    <t>１位</t>
    <rPh sb="1" eb="2">
      <t>イ</t>
    </rPh>
    <phoneticPr fontId="2"/>
  </si>
  <si>
    <t>決勝</t>
    <rPh sb="0" eb="2">
      <t>ケッショウ</t>
    </rPh>
    <phoneticPr fontId="2"/>
  </si>
  <si>
    <t>札幌</t>
    <rPh sb="0" eb="2">
      <t>サッポロ</t>
    </rPh>
    <phoneticPr fontId="2"/>
  </si>
  <si>
    <t>１００Ｍ</t>
    <phoneticPr fontId="2"/>
  </si>
  <si>
    <t>○</t>
    <phoneticPr fontId="2"/>
  </si>
  <si>
    <t>石狩</t>
    <rPh sb="0" eb="2">
      <t>イシカリ</t>
    </rPh>
    <phoneticPr fontId="2"/>
  </si>
  <si>
    <t>２００Ｍ</t>
    <phoneticPr fontId="2"/>
  </si>
  <si>
    <t>小樽</t>
    <rPh sb="0" eb="2">
      <t>オタル</t>
    </rPh>
    <phoneticPr fontId="2"/>
  </si>
  <si>
    <t>後志</t>
    <rPh sb="0" eb="2">
      <t>シリベシ</t>
    </rPh>
    <phoneticPr fontId="2"/>
  </si>
  <si>
    <t>砲丸投</t>
    <rPh sb="0" eb="3">
      <t>ホウガンナ</t>
    </rPh>
    <phoneticPr fontId="2"/>
  </si>
  <si>
    <t>留萌</t>
    <rPh sb="0" eb="2">
      <t>ルモイ</t>
    </rPh>
    <phoneticPr fontId="2"/>
  </si>
  <si>
    <t>１５００Ｍ</t>
    <phoneticPr fontId="2"/>
  </si>
  <si>
    <t>宗谷</t>
    <rPh sb="0" eb="2">
      <t>ソウヤ</t>
    </rPh>
    <phoneticPr fontId="2"/>
  </si>
  <si>
    <t>３０００Ｍ</t>
    <phoneticPr fontId="2"/>
  </si>
  <si>
    <t>走高跳</t>
    <rPh sb="0" eb="1">
      <t>ハシ</t>
    </rPh>
    <rPh sb="1" eb="3">
      <t>タカト</t>
    </rPh>
    <phoneticPr fontId="2"/>
  </si>
  <si>
    <t>旭川</t>
    <rPh sb="0" eb="2">
      <t>アサヒカワ</t>
    </rPh>
    <phoneticPr fontId="2"/>
  </si>
  <si>
    <t>上川中央</t>
    <rPh sb="0" eb="2">
      <t>カミカワ</t>
    </rPh>
    <rPh sb="2" eb="4">
      <t>チュウオウ</t>
    </rPh>
    <phoneticPr fontId="2"/>
  </si>
  <si>
    <t>富良野</t>
    <rPh sb="0" eb="3">
      <t>フラノ</t>
    </rPh>
    <phoneticPr fontId="2"/>
  </si>
  <si>
    <t>棒高跳</t>
    <rPh sb="0" eb="3">
      <t>ボウタカト</t>
    </rPh>
    <phoneticPr fontId="2"/>
  </si>
  <si>
    <t>四種競技</t>
    <rPh sb="0" eb="1">
      <t>ヨン</t>
    </rPh>
    <rPh sb="1" eb="2">
      <t>シュ</t>
    </rPh>
    <rPh sb="2" eb="4">
      <t>キョウギ</t>
    </rPh>
    <phoneticPr fontId="2"/>
  </si>
  <si>
    <t>名寄</t>
    <rPh sb="0" eb="2">
      <t>ナヨロ</t>
    </rPh>
    <phoneticPr fontId="2"/>
  </si>
  <si>
    <t>函館</t>
    <rPh sb="0" eb="2">
      <t>ハコダテ</t>
    </rPh>
    <phoneticPr fontId="2"/>
  </si>
  <si>
    <t>四種競技</t>
    <rPh sb="0" eb="2">
      <t>ヨンシュ</t>
    </rPh>
    <rPh sb="2" eb="4">
      <t>キョウギ</t>
    </rPh>
    <phoneticPr fontId="2"/>
  </si>
  <si>
    <t>渡島</t>
    <rPh sb="0" eb="2">
      <t>オシマ</t>
    </rPh>
    <phoneticPr fontId="2"/>
  </si>
  <si>
    <t>檜山</t>
    <rPh sb="0" eb="2">
      <t>ヒヤマ</t>
    </rPh>
    <phoneticPr fontId="2"/>
  </si>
  <si>
    <t>南空知</t>
    <rPh sb="0" eb="1">
      <t>ミナミ</t>
    </rPh>
    <rPh sb="1" eb="3">
      <t>ソラチ</t>
    </rPh>
    <phoneticPr fontId="2"/>
  </si>
  <si>
    <t>中空知</t>
    <rPh sb="0" eb="1">
      <t>ナカ</t>
    </rPh>
    <rPh sb="1" eb="3">
      <t>ソラチ</t>
    </rPh>
    <phoneticPr fontId="2"/>
  </si>
  <si>
    <t>日高</t>
    <rPh sb="0" eb="2">
      <t>ヒダカ</t>
    </rPh>
    <phoneticPr fontId="2"/>
  </si>
  <si>
    <t>室蘭</t>
    <rPh sb="0" eb="2">
      <t>ムロラン</t>
    </rPh>
    <phoneticPr fontId="2"/>
  </si>
  <si>
    <t>苫小牧</t>
    <rPh sb="0" eb="3">
      <t>トマコマイ</t>
    </rPh>
    <phoneticPr fontId="2"/>
  </si>
  <si>
    <t>胆振西部</t>
    <rPh sb="0" eb="2">
      <t>イブリ</t>
    </rPh>
    <rPh sb="2" eb="4">
      <t>セイブ</t>
    </rPh>
    <phoneticPr fontId="2"/>
  </si>
  <si>
    <t>胆振東部</t>
    <rPh sb="0" eb="2">
      <t>イブリ</t>
    </rPh>
    <rPh sb="2" eb="4">
      <t>トウブ</t>
    </rPh>
    <phoneticPr fontId="2"/>
  </si>
  <si>
    <t>全十勝</t>
    <rPh sb="0" eb="1">
      <t>ゼン</t>
    </rPh>
    <rPh sb="1" eb="3">
      <t>トカチ</t>
    </rPh>
    <phoneticPr fontId="2"/>
  </si>
  <si>
    <t>釧路</t>
    <rPh sb="0" eb="2">
      <t>クシロ</t>
    </rPh>
    <phoneticPr fontId="2"/>
  </si>
  <si>
    <t>根室</t>
    <rPh sb="0" eb="2">
      <t>ネムロ</t>
    </rPh>
    <phoneticPr fontId="2"/>
  </si>
  <si>
    <t>網走</t>
    <rPh sb="0" eb="2">
      <t>アバシリ</t>
    </rPh>
    <phoneticPr fontId="2"/>
  </si>
  <si>
    <t>参加中学校長出場承認承諾書</t>
    <rPh sb="0" eb="2">
      <t>サンカ</t>
    </rPh>
    <rPh sb="2" eb="5">
      <t>チュウガッコウ</t>
    </rPh>
    <rPh sb="5" eb="6">
      <t>チョウ</t>
    </rPh>
    <rPh sb="6" eb="8">
      <t>シュツジョウ</t>
    </rPh>
    <rPh sb="8" eb="10">
      <t>ショウニン</t>
    </rPh>
    <rPh sb="10" eb="13">
      <t>ショウダクショ</t>
    </rPh>
    <phoneticPr fontId="2"/>
  </si>
  <si>
    <t>参加料計算欄</t>
    <rPh sb="0" eb="2">
      <t>サンカ</t>
    </rPh>
    <rPh sb="2" eb="3">
      <t>リョウ</t>
    </rPh>
    <rPh sb="3" eb="5">
      <t>ケイサン</t>
    </rPh>
    <rPh sb="5" eb="6">
      <t>ラン</t>
    </rPh>
    <phoneticPr fontId="2"/>
  </si>
  <si>
    <t>参加料</t>
    <rPh sb="0" eb="2">
      <t>サンカ</t>
    </rPh>
    <rPh sb="2" eb="3">
      <t>リョウ</t>
    </rPh>
    <phoneticPr fontId="2"/>
  </si>
  <si>
    <t>計</t>
    <rPh sb="0" eb="1">
      <t>ケイ</t>
    </rPh>
    <phoneticPr fontId="2"/>
  </si>
  <si>
    <t>人数</t>
    <rPh sb="0" eb="2">
      <t>ニンズウ</t>
    </rPh>
    <phoneticPr fontId="2"/>
  </si>
  <si>
    <t>小計</t>
    <rPh sb="0" eb="2">
      <t>ショウケイ</t>
    </rPh>
    <phoneticPr fontId="2"/>
  </si>
  <si>
    <t>地区中体連会長出場承認承諾書</t>
    <rPh sb="0" eb="2">
      <t>チク</t>
    </rPh>
    <rPh sb="2" eb="5">
      <t>チュウタイレン</t>
    </rPh>
    <rPh sb="5" eb="7">
      <t>カイチョウ</t>
    </rPh>
    <rPh sb="7" eb="9">
      <t>シュツジョウ</t>
    </rPh>
    <rPh sb="9" eb="11">
      <t>ショウニン</t>
    </rPh>
    <rPh sb="11" eb="14">
      <t>ショウダクショ</t>
    </rPh>
    <phoneticPr fontId="2"/>
  </si>
  <si>
    <t>１種目参加</t>
    <rPh sb="1" eb="3">
      <t>シュモク</t>
    </rPh>
    <rPh sb="3" eb="5">
      <t>サンカ</t>
    </rPh>
    <phoneticPr fontId="2"/>
  </si>
  <si>
    <t>２種目参加</t>
    <rPh sb="1" eb="3">
      <t>シュモク</t>
    </rPh>
    <rPh sb="3" eb="5">
      <t>サンカ</t>
    </rPh>
    <phoneticPr fontId="2"/>
  </si>
  <si>
    <t>リレーのみ参加</t>
    <rPh sb="5" eb="7">
      <t>サンカ</t>
    </rPh>
    <phoneticPr fontId="2"/>
  </si>
  <si>
    <t>リレー参加</t>
    <rPh sb="3" eb="5">
      <t>サンカ</t>
    </rPh>
    <phoneticPr fontId="2"/>
  </si>
  <si>
    <t>中体連会長</t>
    <rPh sb="0" eb="3">
      <t>チュウタイレン</t>
    </rPh>
    <rPh sb="3" eb="5">
      <t>カイチョウ</t>
    </rPh>
    <phoneticPr fontId="2"/>
  </si>
  <si>
    <t>合計</t>
    <rPh sb="0" eb="2">
      <t>ゴウケイ</t>
    </rPh>
    <phoneticPr fontId="2"/>
  </si>
  <si>
    <t>・</t>
  </si>
  <si>
    <t>最高記録予備計算欄</t>
    <rPh sb="0" eb="2">
      <t>サイコウ</t>
    </rPh>
    <rPh sb="2" eb="4">
      <t>キロク</t>
    </rPh>
    <rPh sb="4" eb="6">
      <t>ヨビ</t>
    </rPh>
    <rPh sb="6" eb="8">
      <t>ケイサン</t>
    </rPh>
    <rPh sb="8" eb="9">
      <t>ラン</t>
    </rPh>
    <phoneticPr fontId="2"/>
  </si>
  <si>
    <t>４×１００ＭR 参加資格</t>
    <rPh sb="8" eb="10">
      <t>サンカ</t>
    </rPh>
    <rPh sb="10" eb="12">
      <t>シカク</t>
    </rPh>
    <phoneticPr fontId="2"/>
  </si>
  <si>
    <t>≪ 女 子 ≫</t>
    <rPh sb="2" eb="3">
      <t>オンナ</t>
    </rPh>
    <rPh sb="4" eb="5">
      <t>コ</t>
    </rPh>
    <phoneticPr fontId="2"/>
  </si>
  <si>
    <t>No.</t>
    <phoneticPr fontId="2"/>
  </si>
  <si>
    <t>・</t>
    <phoneticPr fontId="2"/>
  </si>
  <si>
    <t>４００Ｍ</t>
    <phoneticPr fontId="2"/>
  </si>
  <si>
    <t>８００Ｍ</t>
    <phoneticPr fontId="2"/>
  </si>
  <si>
    <t>１１０ＭＨ</t>
    <phoneticPr fontId="2"/>
  </si>
  <si>
    <t>≪ 男 子 ≫</t>
    <rPh sb="2" eb="3">
      <t>オトコ</t>
    </rPh>
    <rPh sb="4" eb="5">
      <t>コ</t>
    </rPh>
    <phoneticPr fontId="2"/>
  </si>
  <si>
    <t>No.</t>
    <phoneticPr fontId="2"/>
  </si>
  <si>
    <t>４００MR</t>
    <phoneticPr fontId="2"/>
  </si>
  <si>
    <t>ﾗｳﾝﾄﾞ</t>
    <phoneticPr fontId="2"/>
  </si>
  <si>
    <t>ﾗｳﾝﾄﾞ</t>
    <phoneticPr fontId="2"/>
  </si>
  <si>
    <t>・</t>
    <phoneticPr fontId="2"/>
  </si>
  <si>
    <t>１００Ｍ</t>
    <phoneticPr fontId="2"/>
  </si>
  <si>
    <t>○</t>
    <phoneticPr fontId="2"/>
  </si>
  <si>
    <t>２００Ｍ</t>
    <phoneticPr fontId="2"/>
  </si>
  <si>
    <t>４００Ｍ</t>
    <phoneticPr fontId="2"/>
  </si>
  <si>
    <t>８００Ｍ</t>
    <phoneticPr fontId="2"/>
  </si>
  <si>
    <t>１５００Ｍ</t>
    <phoneticPr fontId="2"/>
  </si>
  <si>
    <t>３０００Ｍ</t>
    <phoneticPr fontId="2"/>
  </si>
  <si>
    <t>１１０ＭＨ</t>
    <phoneticPr fontId="2"/>
  </si>
  <si>
    <t>ﾗｳﾝﾄﾞ</t>
    <phoneticPr fontId="2"/>
  </si>
  <si>
    <t>教諭</t>
    <rPh sb="0" eb="2">
      <t>キョウユ</t>
    </rPh>
    <phoneticPr fontId="2"/>
  </si>
  <si>
    <t>監督　職種・氏名印</t>
    <rPh sb="0" eb="2">
      <t>カントク</t>
    </rPh>
    <rPh sb="3" eb="5">
      <t>ショクシュ</t>
    </rPh>
    <rPh sb="6" eb="8">
      <t>シメイ</t>
    </rPh>
    <rPh sb="8" eb="9">
      <t>イン</t>
    </rPh>
    <phoneticPr fontId="2"/>
  </si>
  <si>
    <t>校長</t>
    <rPh sb="0" eb="2">
      <t>コウチョウ</t>
    </rPh>
    <phoneticPr fontId="2"/>
  </si>
  <si>
    <t>教頭</t>
    <rPh sb="0" eb="2">
      <t>キョウトウ</t>
    </rPh>
    <phoneticPr fontId="2"/>
  </si>
  <si>
    <t>養教</t>
    <rPh sb="0" eb="1">
      <t>オサム</t>
    </rPh>
    <rPh sb="1" eb="2">
      <t>キョウ</t>
    </rPh>
    <phoneticPr fontId="2"/>
  </si>
  <si>
    <t>その他</t>
    <rPh sb="2" eb="3">
      <t>ホカ</t>
    </rPh>
    <phoneticPr fontId="2"/>
  </si>
  <si>
    <t>市町村</t>
    <rPh sb="0" eb="3">
      <t>シチョウソン</t>
    </rPh>
    <phoneticPr fontId="2"/>
  </si>
  <si>
    <t>監督名</t>
    <rPh sb="0" eb="2">
      <t>カントク</t>
    </rPh>
    <rPh sb="2" eb="3">
      <t>メイ</t>
    </rPh>
    <phoneticPr fontId="2"/>
  </si>
  <si>
    <t>参加人数</t>
    <rPh sb="0" eb="2">
      <t>サンカ</t>
    </rPh>
    <rPh sb="2" eb="4">
      <t>ニンズウ</t>
    </rPh>
    <phoneticPr fontId="2"/>
  </si>
  <si>
    <t>男</t>
    <rPh sb="0" eb="1">
      <t>オトコ</t>
    </rPh>
    <phoneticPr fontId="2"/>
  </si>
  <si>
    <t>女</t>
    <rPh sb="0" eb="1">
      <t>オンナ</t>
    </rPh>
    <phoneticPr fontId="2"/>
  </si>
  <si>
    <t>リレー</t>
    <phoneticPr fontId="2"/>
  </si>
  <si>
    <t>※資格は，標準記録突破を第1条件として記入のこと。通信大会，地区大会での最高記録とラウンドを記入すること。</t>
    <rPh sb="1" eb="3">
      <t>シカク</t>
    </rPh>
    <rPh sb="19" eb="21">
      <t>キニュウ</t>
    </rPh>
    <phoneticPr fontId="2"/>
  </si>
  <si>
    <t>参加学校別一覧</t>
    <rPh sb="0" eb="2">
      <t>サンカ</t>
    </rPh>
    <rPh sb="2" eb="4">
      <t>ガッコウ</t>
    </rPh>
    <rPh sb="4" eb="5">
      <t>ベツ</t>
    </rPh>
    <rPh sb="5" eb="7">
      <t>イチラン</t>
    </rPh>
    <phoneticPr fontId="2"/>
  </si>
  <si>
    <t>NC代</t>
    <rPh sb="2" eb="3">
      <t>ダイ</t>
    </rPh>
    <phoneticPr fontId="2"/>
  </si>
  <si>
    <t>１種目</t>
    <rPh sb="1" eb="3">
      <t>シュモク</t>
    </rPh>
    <phoneticPr fontId="2"/>
  </si>
  <si>
    <t>２種目</t>
    <rPh sb="1" eb="3">
      <t>シュモク</t>
    </rPh>
    <phoneticPr fontId="2"/>
  </si>
  <si>
    <t>リレーのみ</t>
    <phoneticPr fontId="2"/>
  </si>
  <si>
    <t>リレー</t>
    <phoneticPr fontId="2"/>
  </si>
  <si>
    <t>No</t>
    <phoneticPr fontId="2"/>
  </si>
  <si>
    <t>プログラム・ランキング・記録集申込書</t>
    <rPh sb="12" eb="14">
      <t>キロク</t>
    </rPh>
    <rPh sb="14" eb="15">
      <t>シュウ</t>
    </rPh>
    <rPh sb="15" eb="18">
      <t>モウシコミショ</t>
    </rPh>
    <phoneticPr fontId="2"/>
  </si>
  <si>
    <t>地区中体連名</t>
    <rPh sb="0" eb="2">
      <t>チク</t>
    </rPh>
    <rPh sb="2" eb="5">
      <t>チュウタイレン</t>
    </rPh>
    <rPh sb="5" eb="6">
      <t>メイ</t>
    </rPh>
    <phoneticPr fontId="2"/>
  </si>
  <si>
    <t>市町村名</t>
    <rPh sb="0" eb="3">
      <t>シチョウソン</t>
    </rPh>
    <rPh sb="3" eb="4">
      <t>メイ</t>
    </rPh>
    <phoneticPr fontId="2"/>
  </si>
  <si>
    <t>円</t>
    <rPh sb="0" eb="1">
      <t>エン</t>
    </rPh>
    <phoneticPr fontId="2"/>
  </si>
  <si>
    <t>合　　計　　金　　額</t>
    <rPh sb="0" eb="1">
      <t>ゴウ</t>
    </rPh>
    <rPh sb="3" eb="4">
      <t>ケイ</t>
    </rPh>
    <rPh sb="6" eb="7">
      <t>カネ</t>
    </rPh>
    <rPh sb="9" eb="10">
      <t>ガク</t>
    </rPh>
    <phoneticPr fontId="2"/>
  </si>
  <si>
    <t>冊</t>
    <rPh sb="0" eb="1">
      <t>サツ</t>
    </rPh>
    <phoneticPr fontId="2"/>
  </si>
  <si>
    <t>記載責任者氏名</t>
    <rPh sb="0" eb="2">
      <t>キサイ</t>
    </rPh>
    <rPh sb="2" eb="5">
      <t>セキニンシャ</t>
    </rPh>
    <rPh sb="5" eb="7">
      <t>シメイ</t>
    </rPh>
    <phoneticPr fontId="2"/>
  </si>
  <si>
    <t>記載責任者電話</t>
    <rPh sb="0" eb="2">
      <t>キサイ</t>
    </rPh>
    <rPh sb="2" eb="5">
      <t>セキニンシャ</t>
    </rPh>
    <rPh sb="5" eb="7">
      <t>デンワ</t>
    </rPh>
    <phoneticPr fontId="2"/>
  </si>
  <si>
    <t>印</t>
    <rPh sb="0" eb="1">
      <t>イン</t>
    </rPh>
    <phoneticPr fontId="2"/>
  </si>
  <si>
    <t>様</t>
    <rPh sb="0" eb="1">
      <t>サマ</t>
    </rPh>
    <phoneticPr fontId="2"/>
  </si>
  <si>
    <t>　◎　プログラムは，参加選手分のみ各学校にお配りしますが，監督分は別購入となります。</t>
    <rPh sb="10" eb="12">
      <t>サンカ</t>
    </rPh>
    <rPh sb="12" eb="14">
      <t>センシュ</t>
    </rPh>
    <rPh sb="14" eb="15">
      <t>ブン</t>
    </rPh>
    <rPh sb="17" eb="20">
      <t>カクガッコウ</t>
    </rPh>
    <rPh sb="22" eb="23">
      <t>クバ</t>
    </rPh>
    <rPh sb="29" eb="31">
      <t>カントク</t>
    </rPh>
    <rPh sb="31" eb="32">
      <t>ブン</t>
    </rPh>
    <rPh sb="33" eb="34">
      <t>ベツ</t>
    </rPh>
    <rPh sb="34" eb="36">
      <t>コウニュウ</t>
    </rPh>
    <phoneticPr fontId="2"/>
  </si>
  <si>
    <t>　◎　ランキング表，記録集は，参加選手・監督ともに別購入となります。</t>
    <rPh sb="8" eb="9">
      <t>ヒョウ</t>
    </rPh>
    <rPh sb="10" eb="13">
      <t>キロクシュウ</t>
    </rPh>
    <rPh sb="15" eb="17">
      <t>サンカ</t>
    </rPh>
    <rPh sb="17" eb="19">
      <t>センシュ</t>
    </rPh>
    <rPh sb="20" eb="22">
      <t>カントク</t>
    </rPh>
    <rPh sb="25" eb="26">
      <t>ベツ</t>
    </rPh>
    <rPh sb="26" eb="28">
      <t>コウニュウ</t>
    </rPh>
    <phoneticPr fontId="2"/>
  </si>
  <si>
    <t>　◎　申込書は各学校で必ず控えをおとりください。</t>
    <rPh sb="3" eb="6">
      <t>モウシコミショ</t>
    </rPh>
    <rPh sb="7" eb="10">
      <t>カクガッコウ</t>
    </rPh>
    <rPh sb="11" eb="12">
      <t>カナラ</t>
    </rPh>
    <rPh sb="13" eb="14">
      <t>ヒカ</t>
    </rPh>
    <phoneticPr fontId="2"/>
  </si>
  <si>
    <t xml:space="preserve"> ランキング表冊数　（１冊５００円）　</t>
    <rPh sb="6" eb="7">
      <t>ヒョウ</t>
    </rPh>
    <rPh sb="7" eb="9">
      <t>サッスウ</t>
    </rPh>
    <rPh sb="12" eb="13">
      <t>サツ</t>
    </rPh>
    <rPh sb="16" eb="17">
      <t>エン</t>
    </rPh>
    <phoneticPr fontId="2"/>
  </si>
  <si>
    <t>〒</t>
    <phoneticPr fontId="2"/>
  </si>
  <si>
    <t>参加料・人数など</t>
    <rPh sb="0" eb="2">
      <t>サンカ</t>
    </rPh>
    <rPh sb="2" eb="3">
      <t>リョウ</t>
    </rPh>
    <rPh sb="4" eb="6">
      <t>ニンズウ</t>
    </rPh>
    <phoneticPr fontId="2"/>
  </si>
  <si>
    <t>プロ</t>
    <phoneticPr fontId="2"/>
  </si>
  <si>
    <t>ランキング</t>
    <phoneticPr fontId="2"/>
  </si>
  <si>
    <t>記録集</t>
    <rPh sb="0" eb="3">
      <t>キロクシュウ</t>
    </rPh>
    <phoneticPr fontId="2"/>
  </si>
  <si>
    <t>希望購入</t>
    <rPh sb="0" eb="2">
      <t>キボウ</t>
    </rPh>
    <rPh sb="2" eb="4">
      <t>コウニュウ</t>
    </rPh>
    <phoneticPr fontId="2"/>
  </si>
  <si>
    <t>金額</t>
    <rPh sb="0" eb="2">
      <t>キンガク</t>
    </rPh>
    <phoneticPr fontId="2"/>
  </si>
  <si>
    <t>最小</t>
    <rPh sb="0" eb="2">
      <t>サイショウ</t>
    </rPh>
    <phoneticPr fontId="2"/>
  </si>
  <si>
    <t>最大</t>
    <rPh sb="0" eb="2">
      <t>サイダイ</t>
    </rPh>
    <phoneticPr fontId="2"/>
  </si>
  <si>
    <t>男子ﾅﾝﾊﾞｰ</t>
    <rPh sb="0" eb="2">
      <t>ダンシ</t>
    </rPh>
    <phoneticPr fontId="2"/>
  </si>
  <si>
    <t>女子ﾅﾝﾊﾞｰ</t>
    <rPh sb="0" eb="2">
      <t>ジョシ</t>
    </rPh>
    <phoneticPr fontId="2"/>
  </si>
  <si>
    <t>男子参加数</t>
    <rPh sb="0" eb="2">
      <t>ダンシ</t>
    </rPh>
    <rPh sb="2" eb="4">
      <t>サンカ</t>
    </rPh>
    <rPh sb="4" eb="5">
      <t>スウ</t>
    </rPh>
    <phoneticPr fontId="2"/>
  </si>
  <si>
    <t>女子参加数</t>
    <rPh sb="0" eb="2">
      <t>ジョシ</t>
    </rPh>
    <rPh sb="2" eb="4">
      <t>サンカ</t>
    </rPh>
    <rPh sb="4" eb="5">
      <t>カズ</t>
    </rPh>
    <phoneticPr fontId="2"/>
  </si>
  <si>
    <t>監督緊急連絡先（携帯番号）</t>
    <rPh sb="0" eb="2">
      <t>カントク</t>
    </rPh>
    <rPh sb="2" eb="4">
      <t>キンキュウ</t>
    </rPh>
    <rPh sb="4" eb="7">
      <t>レンラクサキ</t>
    </rPh>
    <rPh sb="8" eb="10">
      <t>ケイタイ</t>
    </rPh>
    <rPh sb="10" eb="12">
      <t>バンゴウ</t>
    </rPh>
    <phoneticPr fontId="2"/>
  </si>
  <si>
    <t>種目参加</t>
    <rPh sb="0" eb="2">
      <t>シュモク</t>
    </rPh>
    <rPh sb="2" eb="4">
      <t>サンカ</t>
    </rPh>
    <phoneticPr fontId="2"/>
  </si>
  <si>
    <t>　◎　いずれも当日販売しますが，数に限りがありますので事前申し込みをお勧めします。</t>
    <rPh sb="7" eb="9">
      <t>トウジツ</t>
    </rPh>
    <rPh sb="9" eb="11">
      <t>ハンバイ</t>
    </rPh>
    <rPh sb="16" eb="17">
      <t>カズ</t>
    </rPh>
    <rPh sb="18" eb="19">
      <t>カギ</t>
    </rPh>
    <rPh sb="27" eb="29">
      <t>ジゼン</t>
    </rPh>
    <rPh sb="29" eb="30">
      <t>モウ</t>
    </rPh>
    <rPh sb="31" eb="32">
      <t>コ</t>
    </rPh>
    <rPh sb="35" eb="36">
      <t>スス</t>
    </rPh>
    <phoneticPr fontId="2"/>
  </si>
  <si>
    <t xml:space="preserve"> プログラム購入冊数　（１冊１,０００円）</t>
    <rPh sb="6" eb="8">
      <t>コウニュウ</t>
    </rPh>
    <rPh sb="8" eb="10">
      <t>サッスウ</t>
    </rPh>
    <rPh sb="13" eb="14">
      <t>サツ</t>
    </rPh>
    <rPh sb="19" eb="20">
      <t>エン</t>
    </rPh>
    <phoneticPr fontId="2"/>
  </si>
  <si>
    <t xml:space="preserve"> 記録集購入冊数(１冊１,２００円 送料含む）</t>
    <rPh sb="1" eb="3">
      <t>キロク</t>
    </rPh>
    <rPh sb="3" eb="4">
      <t>シュウ</t>
    </rPh>
    <rPh sb="4" eb="6">
      <t>コウニュウ</t>
    </rPh>
    <rPh sb="6" eb="8">
      <t>サッスウ</t>
    </rPh>
    <rPh sb="10" eb="11">
      <t>サツ</t>
    </rPh>
    <rPh sb="16" eb="17">
      <t>エン</t>
    </rPh>
    <rPh sb="18" eb="20">
      <t>ソウリョウ</t>
    </rPh>
    <rPh sb="20" eb="21">
      <t>フク</t>
    </rPh>
    <phoneticPr fontId="2"/>
  </si>
  <si>
    <r>
      <t>記録集送付先　</t>
    </r>
    <r>
      <rPr>
        <b/>
        <sz val="11"/>
        <rFont val="ＭＳ Ｐ明朝"/>
        <family val="1"/>
        <charset val="128"/>
      </rPr>
      <t>(送付先が学校の場合は必ず学校名を記入してください。）</t>
    </r>
    <rPh sb="0" eb="3">
      <t>キロクシュウ</t>
    </rPh>
    <rPh sb="3" eb="5">
      <t>ソウフ</t>
    </rPh>
    <rPh sb="5" eb="6">
      <t>サキ</t>
    </rPh>
    <rPh sb="8" eb="10">
      <t>ソウフ</t>
    </rPh>
    <rPh sb="10" eb="11">
      <t>サキ</t>
    </rPh>
    <rPh sb="12" eb="14">
      <t>ガッコウ</t>
    </rPh>
    <rPh sb="15" eb="17">
      <t>バアイ</t>
    </rPh>
    <rPh sb="18" eb="19">
      <t>カナラ</t>
    </rPh>
    <rPh sb="20" eb="22">
      <t>ガッコウ</t>
    </rPh>
    <rPh sb="22" eb="23">
      <t>メイ</t>
    </rPh>
    <rPh sb="24" eb="26">
      <t>キニュウ</t>
    </rPh>
    <phoneticPr fontId="2"/>
  </si>
  <si>
    <t>＊太枠内に数字を入れてください。</t>
    <rPh sb="1" eb="3">
      <t>フトワク</t>
    </rPh>
    <rPh sb="3" eb="4">
      <t>ナイ</t>
    </rPh>
    <rPh sb="5" eb="7">
      <t>スウジ</t>
    </rPh>
    <rPh sb="8" eb="9">
      <t>イ</t>
    </rPh>
    <phoneticPr fontId="2"/>
  </si>
  <si>
    <t>御住所</t>
    <rPh sb="0" eb="1">
      <t>ゴ</t>
    </rPh>
    <rPh sb="1" eb="3">
      <t>ジュウショ</t>
    </rPh>
    <phoneticPr fontId="2"/>
  </si>
  <si>
    <t>御芳名</t>
    <rPh sb="0" eb="1">
      <t>ゴ</t>
    </rPh>
    <rPh sb="1" eb="3">
      <t>ホウメイ</t>
    </rPh>
    <phoneticPr fontId="2"/>
  </si>
  <si>
    <t>ﾌﾘｶﾞﾅ
姓</t>
    <rPh sb="6" eb="7">
      <t>セイ</t>
    </rPh>
    <phoneticPr fontId="2"/>
  </si>
  <si>
    <t>ﾌﾘｶﾞﾅ
名</t>
    <phoneticPr fontId="2"/>
  </si>
  <si>
    <t>性別</t>
  </si>
  <si>
    <t>所属</t>
  </si>
  <si>
    <t>氏名</t>
  </si>
  <si>
    <t>ｶﾞｯｺｳﾒｲ
ﾌﾘｶﾞﾅ</t>
    <phoneticPr fontId="2"/>
  </si>
  <si>
    <t>ﾁｭｳｶﾞｯｺｳ</t>
    <phoneticPr fontId="2"/>
  </si>
  <si>
    <t>連番</t>
    <phoneticPr fontId="2"/>
  </si>
  <si>
    <t>所  属
ｺｰﾄﾞNo</t>
    <rPh sb="0" eb="1">
      <t>ショ</t>
    </rPh>
    <rPh sb="3" eb="4">
      <t>ゾク</t>
    </rPh>
    <phoneticPr fontId="2"/>
  </si>
  <si>
    <t>※ No</t>
    <phoneticPr fontId="2"/>
  </si>
  <si>
    <t>ﾌﾘｶﾞﾅ</t>
    <phoneticPr fontId="2"/>
  </si>
  <si>
    <t>性別ｺｰﾄﾞ</t>
    <rPh sb="0" eb="2">
      <t>セイベツ</t>
    </rPh>
    <phoneticPr fontId="2"/>
  </si>
  <si>
    <t>学年</t>
    <rPh sb="0" eb="2">
      <t>ガクネン</t>
    </rPh>
    <phoneticPr fontId="2"/>
  </si>
  <si>
    <t>生年</t>
    <rPh sb="0" eb="2">
      <t>セイネン</t>
    </rPh>
    <phoneticPr fontId="2"/>
  </si>
  <si>
    <t>個人所属地</t>
    <rPh sb="0" eb="2">
      <t>コジン</t>
    </rPh>
    <rPh sb="2" eb="4">
      <t>ショゾク</t>
    </rPh>
    <rPh sb="4" eb="5">
      <t>チ</t>
    </rPh>
    <phoneticPr fontId="2"/>
  </si>
  <si>
    <t>参加種目1</t>
    <rPh sb="0" eb="2">
      <t>サンカ</t>
    </rPh>
    <rPh sb="2" eb="4">
      <t>シュモク</t>
    </rPh>
    <phoneticPr fontId="2"/>
  </si>
  <si>
    <t>競技ｺｰﾄﾞ</t>
    <rPh sb="0" eb="2">
      <t>キョウギ</t>
    </rPh>
    <phoneticPr fontId="2"/>
  </si>
  <si>
    <t>ベスト記録</t>
    <rPh sb="3" eb="5">
      <t>キロク</t>
    </rPh>
    <phoneticPr fontId="2"/>
  </si>
  <si>
    <t>参加種目2</t>
    <rPh sb="0" eb="2">
      <t>サンカ</t>
    </rPh>
    <rPh sb="2" eb="4">
      <t>シュモク</t>
    </rPh>
    <phoneticPr fontId="2"/>
  </si>
  <si>
    <t>参加種目3</t>
    <rPh sb="0" eb="2">
      <t>サンカ</t>
    </rPh>
    <rPh sb="2" eb="4">
      <t>シュモク</t>
    </rPh>
    <phoneticPr fontId="2"/>
  </si>
  <si>
    <t>参加種目4</t>
    <rPh sb="0" eb="2">
      <t>サンカ</t>
    </rPh>
    <rPh sb="2" eb="4">
      <t>シュモク</t>
    </rPh>
    <phoneticPr fontId="2"/>
  </si>
  <si>
    <t>ﾘﾚｰﾁｰﾑ</t>
    <phoneticPr fontId="2"/>
  </si>
  <si>
    <t>参加種目5</t>
    <rPh sb="0" eb="2">
      <t>サンカ</t>
    </rPh>
    <rPh sb="2" eb="4">
      <t>シュモク</t>
    </rPh>
    <phoneticPr fontId="2"/>
  </si>
  <si>
    <t>道北</t>
    <rPh sb="0" eb="2">
      <t>ドウホク</t>
    </rPh>
    <phoneticPr fontId="2"/>
  </si>
  <si>
    <t>男子4X100mR</t>
    <rPh sb="0" eb="2">
      <t>ダンシ</t>
    </rPh>
    <phoneticPr fontId="2"/>
  </si>
  <si>
    <t>A</t>
    <phoneticPr fontId="2"/>
  </si>
  <si>
    <t>男子4X400mR</t>
    <rPh sb="0" eb="2">
      <t>ダンシ</t>
    </rPh>
    <phoneticPr fontId="2"/>
  </si>
  <si>
    <t>3.12.00</t>
    <phoneticPr fontId="2"/>
  </si>
  <si>
    <t>B</t>
    <phoneticPr fontId="2"/>
  </si>
  <si>
    <t>コード</t>
    <phoneticPr fontId="2"/>
  </si>
  <si>
    <t>種目名</t>
    <rPh sb="0" eb="2">
      <t>シュモク</t>
    </rPh>
    <rPh sb="2" eb="3">
      <t>メイ</t>
    </rPh>
    <phoneticPr fontId="2"/>
  </si>
  <si>
    <t>備考</t>
    <rPh sb="0" eb="2">
      <t>ビコウ</t>
    </rPh>
    <phoneticPr fontId="2"/>
  </si>
  <si>
    <t>所属地</t>
    <rPh sb="0" eb="2">
      <t>ショゾク</t>
    </rPh>
    <rPh sb="2" eb="3">
      <t>チ</t>
    </rPh>
    <phoneticPr fontId="2"/>
  </si>
  <si>
    <t>所属</t>
    <rPh sb="0" eb="2">
      <t>ショゾク</t>
    </rPh>
    <phoneticPr fontId="2"/>
  </si>
  <si>
    <t>性別</t>
    <rPh sb="0" eb="2">
      <t>セイベツ</t>
    </rPh>
    <phoneticPr fontId="2"/>
  </si>
  <si>
    <t>札幌</t>
  </si>
  <si>
    <t>道南</t>
  </si>
  <si>
    <t>A</t>
    <phoneticPr fontId="2"/>
  </si>
  <si>
    <t>道央</t>
  </si>
  <si>
    <t>B</t>
    <phoneticPr fontId="2"/>
  </si>
  <si>
    <t>小樽後志</t>
  </si>
  <si>
    <t>C</t>
    <phoneticPr fontId="2"/>
  </si>
  <si>
    <t>C</t>
    <phoneticPr fontId="2"/>
  </si>
  <si>
    <t>室蘭</t>
  </si>
  <si>
    <t>苫小牧</t>
  </si>
  <si>
    <t>十勝</t>
  </si>
  <si>
    <t>釧路</t>
  </si>
  <si>
    <t>J1</t>
    <phoneticPr fontId="2"/>
  </si>
  <si>
    <t>J1</t>
    <phoneticPr fontId="2"/>
  </si>
  <si>
    <t>オホーツク</t>
  </si>
  <si>
    <t>J2</t>
    <phoneticPr fontId="2"/>
  </si>
  <si>
    <t>J2</t>
    <phoneticPr fontId="2"/>
  </si>
  <si>
    <t>空知</t>
  </si>
  <si>
    <t>J3</t>
    <phoneticPr fontId="2"/>
  </si>
  <si>
    <t>J3</t>
    <phoneticPr fontId="2"/>
  </si>
  <si>
    <t>道北</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</si>
  <si>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</si>
  <si>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</si>
  <si>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</si>
  <si>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</si>
  <si>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</si>
  <si>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</si>
  <si>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</si>
  <si>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</si>
  <si>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</si>
  <si>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</si>
  <si>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</si>
  <si>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</si>
  <si>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</si>
  <si>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</si>
  <si>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</si>
  <si>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</si>
  <si>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</si>
  <si>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</si>
  <si>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</si>
  <si>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END</t>
    <phoneticPr fontId="2"/>
  </si>
  <si>
    <t>END</t>
    <phoneticPr fontId="2"/>
  </si>
  <si>
    <t>静岡</t>
  </si>
  <si>
    <t>愛知</t>
  </si>
  <si>
    <t>三重</t>
  </si>
  <si>
    <t>岐阜</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</si>
  <si>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</si>
  <si>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</si>
  <si>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</si>
  <si>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</si>
  <si>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</si>
  <si>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</si>
  <si>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</si>
  <si>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</si>
  <si>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</si>
  <si>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</si>
  <si>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</si>
  <si>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</si>
  <si>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</si>
  <si>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</si>
  <si>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</si>
  <si>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</si>
  <si>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</si>
  <si>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</si>
  <si>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</si>
  <si>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</si>
  <si>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</si>
  <si>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</si>
  <si>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</si>
  <si>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生年(西暦)月日</t>
    <rPh sb="0" eb="2">
      <t>セイネン</t>
    </rPh>
    <rPh sb="3" eb="5">
      <t>セイレキ</t>
    </rPh>
    <rPh sb="6" eb="8">
      <t>ガッピ</t>
    </rPh>
    <phoneticPr fontId="2"/>
  </si>
  <si>
    <t>道南</t>
    <rPh sb="0" eb="2">
      <t>ドウナン</t>
    </rPh>
    <phoneticPr fontId="2"/>
  </si>
  <si>
    <t>小樽後志</t>
    <rPh sb="0" eb="2">
      <t>オタル</t>
    </rPh>
    <rPh sb="2" eb="4">
      <t>シリベシ</t>
    </rPh>
    <phoneticPr fontId="2"/>
  </si>
  <si>
    <t>室蘭</t>
    <rPh sb="0" eb="2">
      <t>ムロラン</t>
    </rPh>
    <phoneticPr fontId="2"/>
  </si>
  <si>
    <t>苫小牧</t>
    <rPh sb="0" eb="3">
      <t>トマコマイ</t>
    </rPh>
    <phoneticPr fontId="2"/>
  </si>
  <si>
    <t>札幌</t>
    <rPh sb="0" eb="2">
      <t>サッポロ</t>
    </rPh>
    <phoneticPr fontId="2"/>
  </si>
  <si>
    <t>道央</t>
    <rPh sb="0" eb="2">
      <t>ドウオウ</t>
    </rPh>
    <phoneticPr fontId="2"/>
  </si>
  <si>
    <t>空知</t>
    <rPh sb="0" eb="2">
      <t>ソラチ</t>
    </rPh>
    <phoneticPr fontId="2"/>
  </si>
  <si>
    <t>道北</t>
    <rPh sb="0" eb="2">
      <t>ドウホク</t>
    </rPh>
    <phoneticPr fontId="2"/>
  </si>
  <si>
    <t>十勝</t>
    <rPh sb="0" eb="2">
      <t>トカチ</t>
    </rPh>
    <phoneticPr fontId="2"/>
  </si>
  <si>
    <t>釧路</t>
    <rPh sb="0" eb="2">
      <t>クシロ</t>
    </rPh>
    <phoneticPr fontId="2"/>
  </si>
  <si>
    <t>ｵﾎｰﾂｸ</t>
    <phoneticPr fontId="2"/>
  </si>
  <si>
    <t>４００Ｍ</t>
    <phoneticPr fontId="2"/>
  </si>
  <si>
    <t>２００Ｍ</t>
    <phoneticPr fontId="2"/>
  </si>
  <si>
    <t>８００Ｍ</t>
    <phoneticPr fontId="2"/>
  </si>
  <si>
    <t>１５００Ｍ</t>
    <phoneticPr fontId="2"/>
  </si>
  <si>
    <t>１１０ＭＨ</t>
    <phoneticPr fontId="2"/>
  </si>
  <si>
    <t>走高跳</t>
    <rPh sb="0" eb="1">
      <t>ソウ</t>
    </rPh>
    <rPh sb="1" eb="2">
      <t>タカ</t>
    </rPh>
    <rPh sb="2" eb="3">
      <t>チョウ</t>
    </rPh>
    <phoneticPr fontId="2"/>
  </si>
  <si>
    <t>棒高跳</t>
    <rPh sb="0" eb="1">
      <t>ボウ</t>
    </rPh>
    <rPh sb="1" eb="2">
      <t>タカ</t>
    </rPh>
    <rPh sb="2" eb="3">
      <t>チョウ</t>
    </rPh>
    <phoneticPr fontId="2"/>
  </si>
  <si>
    <t>走幅跳</t>
    <rPh sb="0" eb="1">
      <t>ソウ</t>
    </rPh>
    <rPh sb="1" eb="2">
      <t>ハバ</t>
    </rPh>
    <rPh sb="2" eb="3">
      <t>チョウ</t>
    </rPh>
    <phoneticPr fontId="2"/>
  </si>
  <si>
    <t>３０００Ｍ</t>
    <phoneticPr fontId="2"/>
  </si>
  <si>
    <t>○</t>
    <phoneticPr fontId="2"/>
  </si>
  <si>
    <t>連番</t>
    <phoneticPr fontId="2"/>
  </si>
  <si>
    <t>※ No</t>
    <phoneticPr fontId="2"/>
  </si>
  <si>
    <t>ﾌﾘｶﾞﾅ</t>
    <phoneticPr fontId="2"/>
  </si>
  <si>
    <t>１００ＭＨ</t>
    <phoneticPr fontId="2"/>
  </si>
  <si>
    <t>０９０－○○○○－○○○○</t>
    <phoneticPr fontId="2"/>
  </si>
  <si>
    <t>参加申込書(男・女)記入注意事項</t>
    <rPh sb="0" eb="2">
      <t>サンカ</t>
    </rPh>
    <rPh sb="2" eb="4">
      <t>モウシコミ</t>
    </rPh>
    <rPh sb="4" eb="5">
      <t>ショ</t>
    </rPh>
    <rPh sb="6" eb="7">
      <t>オトコ</t>
    </rPh>
    <rPh sb="8" eb="9">
      <t>オンナ</t>
    </rPh>
    <rPh sb="10" eb="12">
      <t>キニュウ</t>
    </rPh>
    <rPh sb="12" eb="14">
      <t>チュウイ</t>
    </rPh>
    <rPh sb="14" eb="16">
      <t>ジコウ</t>
    </rPh>
    <phoneticPr fontId="2"/>
  </si>
  <si>
    <t>原則として，学校名は市町村がわかるよう記入する。</t>
    <rPh sb="0" eb="2">
      <t>ゲンソク</t>
    </rPh>
    <rPh sb="6" eb="8">
      <t>ガッコウ</t>
    </rPh>
    <rPh sb="8" eb="9">
      <t>メイ</t>
    </rPh>
    <rPh sb="10" eb="13">
      <t>シチョウソン</t>
    </rPh>
    <rPh sb="19" eb="21">
      <t>キニュウ</t>
    </rPh>
    <phoneticPr fontId="2"/>
  </si>
  <si>
    <t>（１）「市立」「町立」「村立」などは，省略する。</t>
    <rPh sb="4" eb="6">
      <t>シリツ</t>
    </rPh>
    <rPh sb="8" eb="10">
      <t>チョウリツ</t>
    </rPh>
    <rPh sb="12" eb="14">
      <t>ソンリツ</t>
    </rPh>
    <rPh sb="19" eb="21">
      <t>ショウリャク</t>
    </rPh>
    <phoneticPr fontId="2"/>
  </si>
  <si>
    <t>（２）文字数は，制限しない。ただし，下記の例に従うこと。</t>
    <rPh sb="3" eb="6">
      <t>モジスウ</t>
    </rPh>
    <rPh sb="8" eb="10">
      <t>セイゲン</t>
    </rPh>
    <rPh sb="18" eb="20">
      <t>カキ</t>
    </rPh>
    <rPh sb="21" eb="22">
      <t>レイ</t>
    </rPh>
    <rPh sb="23" eb="24">
      <t>シタガ</t>
    </rPh>
    <phoneticPr fontId="2"/>
  </si>
  <si>
    <t>上段：申し合わせ事項　下段：記入例</t>
    <rPh sb="0" eb="2">
      <t>ジョウダン</t>
    </rPh>
    <rPh sb="3" eb="4">
      <t>モウ</t>
    </rPh>
    <rPh sb="5" eb="6">
      <t>ア</t>
    </rPh>
    <rPh sb="8" eb="10">
      <t>ジコウ</t>
    </rPh>
    <rPh sb="11" eb="13">
      <t>ゲダン</t>
    </rPh>
    <rPh sb="14" eb="16">
      <t>キニュウ</t>
    </rPh>
    <rPh sb="16" eb="17">
      <t>レイ</t>
    </rPh>
    <phoneticPr fontId="2"/>
  </si>
  <si>
    <t>参加申込書への入力</t>
    <rPh sb="0" eb="2">
      <t>サンカ</t>
    </rPh>
    <rPh sb="2" eb="5">
      <t>モウシコミショ</t>
    </rPh>
    <rPh sb="7" eb="9">
      <t>ニュウリョク</t>
    </rPh>
    <phoneticPr fontId="2"/>
  </si>
  <si>
    <t>①</t>
    <phoneticPr fontId="2"/>
  </si>
  <si>
    <t>市町村名をつけて，学校名を記入する。ただし，「市立」「町立」「村立」は省略すること。</t>
    <rPh sb="0" eb="3">
      <t>シチョウソン</t>
    </rPh>
    <rPh sb="3" eb="4">
      <t>メイ</t>
    </rPh>
    <rPh sb="9" eb="11">
      <t>ガッコウ</t>
    </rPh>
    <rPh sb="11" eb="12">
      <t>メイ</t>
    </rPh>
    <rPh sb="13" eb="15">
      <t>キニュウ</t>
    </rPh>
    <rPh sb="23" eb="25">
      <t>シリツ</t>
    </rPh>
    <rPh sb="27" eb="29">
      <t>チョウリツ</t>
    </rPh>
    <rPh sb="31" eb="33">
      <t>ソンリツ</t>
    </rPh>
    <rPh sb="35" eb="37">
      <t>ショウリャク</t>
    </rPh>
    <phoneticPr fontId="2"/>
  </si>
  <si>
    <t>浜中町立霧多布中学校</t>
    <rPh sb="0" eb="2">
      <t>ハマナカ</t>
    </rPh>
    <rPh sb="2" eb="4">
      <t>チョウリツ</t>
    </rPh>
    <rPh sb="4" eb="7">
      <t>キリタップ</t>
    </rPh>
    <rPh sb="7" eb="8">
      <t>チュウ</t>
    </rPh>
    <rPh sb="8" eb="10">
      <t>ガッコウ</t>
    </rPh>
    <phoneticPr fontId="2"/>
  </si>
  <si>
    <t>浜中霧多布</t>
    <rPh sb="0" eb="2">
      <t>ハマナカ</t>
    </rPh>
    <rPh sb="2" eb="5">
      <t>キリタップ</t>
    </rPh>
    <phoneticPr fontId="2"/>
  </si>
  <si>
    <t>札幌市立真駒内曙中学校</t>
    <rPh sb="0" eb="4">
      <t>サッポロシリツ</t>
    </rPh>
    <rPh sb="4" eb="7">
      <t>マコマナイ</t>
    </rPh>
    <rPh sb="7" eb="8">
      <t>アケボノ</t>
    </rPh>
    <rPh sb="8" eb="11">
      <t>チュウガッコウ</t>
    </rPh>
    <phoneticPr fontId="2"/>
  </si>
  <si>
    <t>札幌真駒内曙</t>
    <rPh sb="0" eb="2">
      <t>サッポロ</t>
    </rPh>
    <rPh sb="2" eb="5">
      <t>マコマナイ</t>
    </rPh>
    <rPh sb="5" eb="6">
      <t>アケボノ</t>
    </rPh>
    <phoneticPr fontId="2"/>
  </si>
  <si>
    <t>②</t>
    <phoneticPr fontId="2"/>
  </si>
  <si>
    <t>　学校名に市町村名が入っているところは，市町村名をつける必要はない。市町村名の前に「上」や「南」などが入っている場合は，市町村名をはっきりさせるために下記のように表記する。</t>
    <rPh sb="1" eb="3">
      <t>ガッコウ</t>
    </rPh>
    <rPh sb="3" eb="4">
      <t>メイ</t>
    </rPh>
    <rPh sb="5" eb="8">
      <t>シチョウソン</t>
    </rPh>
    <rPh sb="8" eb="9">
      <t>メイ</t>
    </rPh>
    <rPh sb="10" eb="11">
      <t>ハイ</t>
    </rPh>
    <rPh sb="20" eb="23">
      <t>シチョウソン</t>
    </rPh>
    <rPh sb="23" eb="24">
      <t>メイ</t>
    </rPh>
    <rPh sb="28" eb="30">
      <t>ヒツヨウ</t>
    </rPh>
    <rPh sb="34" eb="37">
      <t>シチョウソン</t>
    </rPh>
    <rPh sb="37" eb="38">
      <t>メイ</t>
    </rPh>
    <rPh sb="39" eb="40">
      <t>マエ</t>
    </rPh>
    <rPh sb="42" eb="43">
      <t>ウエ</t>
    </rPh>
    <rPh sb="46" eb="47">
      <t>ミナミ</t>
    </rPh>
    <rPh sb="51" eb="52">
      <t>ハイ</t>
    </rPh>
    <rPh sb="56" eb="58">
      <t>バアイ</t>
    </rPh>
    <rPh sb="60" eb="63">
      <t>シチョウソン</t>
    </rPh>
    <rPh sb="63" eb="64">
      <t>メイ</t>
    </rPh>
    <rPh sb="75" eb="77">
      <t>カキ</t>
    </rPh>
    <rPh sb="81" eb="83">
      <t>ヒョウキ</t>
    </rPh>
    <phoneticPr fontId="2"/>
  </si>
  <si>
    <t>士別市立士別南中学校</t>
    <rPh sb="0" eb="3">
      <t>シベツシ</t>
    </rPh>
    <rPh sb="3" eb="4">
      <t>リツ</t>
    </rPh>
    <rPh sb="4" eb="6">
      <t>シベツ</t>
    </rPh>
    <rPh sb="6" eb="7">
      <t>ミナミ</t>
    </rPh>
    <rPh sb="7" eb="10">
      <t>チュウガッコウ</t>
    </rPh>
    <phoneticPr fontId="2"/>
  </si>
  <si>
    <t>士別南</t>
    <rPh sb="0" eb="2">
      <t>シベツ</t>
    </rPh>
    <rPh sb="2" eb="3">
      <t>ミナミ</t>
    </rPh>
    <phoneticPr fontId="2"/>
  </si>
  <si>
    <t>芽室町立芽室中学校</t>
    <rPh sb="0" eb="2">
      <t>メムロ</t>
    </rPh>
    <rPh sb="2" eb="4">
      <t>チョウリツ</t>
    </rPh>
    <rPh sb="4" eb="6">
      <t>メムロ</t>
    </rPh>
    <rPh sb="6" eb="9">
      <t>チュウガッコウ</t>
    </rPh>
    <phoneticPr fontId="2"/>
  </si>
  <si>
    <t>芽室</t>
    <rPh sb="0" eb="2">
      <t>メムロ</t>
    </rPh>
    <phoneticPr fontId="2"/>
  </si>
  <si>
    <t>音更町立下音更中学校</t>
    <rPh sb="0" eb="2">
      <t>オトフケ</t>
    </rPh>
    <rPh sb="2" eb="4">
      <t>チョウリツ</t>
    </rPh>
    <rPh sb="4" eb="5">
      <t>シモ</t>
    </rPh>
    <rPh sb="5" eb="7">
      <t>オトフケ</t>
    </rPh>
    <rPh sb="7" eb="10">
      <t>チュウガッコウ</t>
    </rPh>
    <phoneticPr fontId="2"/>
  </si>
  <si>
    <t>音更下音更</t>
    <rPh sb="0" eb="2">
      <t>オトフケ</t>
    </rPh>
    <rPh sb="2" eb="3">
      <t>シモ</t>
    </rPh>
    <rPh sb="3" eb="5">
      <t>オトフケ</t>
    </rPh>
    <phoneticPr fontId="2"/>
  </si>
  <si>
    <t>美唄市立南美唄中学校</t>
    <rPh sb="0" eb="3">
      <t>ビバイシ</t>
    </rPh>
    <rPh sb="3" eb="4">
      <t>リツ</t>
    </rPh>
    <rPh sb="4" eb="5">
      <t>ミナミ</t>
    </rPh>
    <rPh sb="5" eb="7">
      <t>ビバイ</t>
    </rPh>
    <rPh sb="7" eb="10">
      <t>チュウガッコウ</t>
    </rPh>
    <phoneticPr fontId="2"/>
  </si>
  <si>
    <t>美唄南美唄</t>
    <rPh sb="0" eb="2">
      <t>ビバイ</t>
    </rPh>
    <rPh sb="2" eb="3">
      <t>ミナミ</t>
    </rPh>
    <rPh sb="3" eb="5">
      <t>ビバイ</t>
    </rPh>
    <phoneticPr fontId="2"/>
  </si>
  <si>
    <t>同上</t>
    <rPh sb="0" eb="2">
      <t>ドウジョウ</t>
    </rPh>
    <phoneticPr fontId="2"/>
  </si>
  <si>
    <t>上富良野町立上富良野中学校</t>
    <rPh sb="0" eb="4">
      <t>カミフラノ</t>
    </rPh>
    <rPh sb="4" eb="6">
      <t>チョウリツ</t>
    </rPh>
    <rPh sb="6" eb="10">
      <t>カミフラノ</t>
    </rPh>
    <rPh sb="10" eb="13">
      <t>チュウガッコウ</t>
    </rPh>
    <phoneticPr fontId="2"/>
  </si>
  <si>
    <t>上富良野</t>
    <rPh sb="0" eb="4">
      <t>カミフラノ</t>
    </rPh>
    <phoneticPr fontId="2"/>
  </si>
  <si>
    <t>③</t>
    <phoneticPr fontId="2"/>
  </si>
  <si>
    <t>札幌市立あいの里東中学校</t>
    <rPh sb="0" eb="4">
      <t>サッポロシリツ</t>
    </rPh>
    <rPh sb="7" eb="8">
      <t>サト</t>
    </rPh>
    <rPh sb="8" eb="9">
      <t>ヒガシ</t>
    </rPh>
    <rPh sb="9" eb="12">
      <t>チュウガッコウ</t>
    </rPh>
    <phoneticPr fontId="2"/>
  </si>
  <si>
    <t>札幌あいの里東</t>
    <rPh sb="0" eb="2">
      <t>サッポロ</t>
    </rPh>
    <rPh sb="5" eb="6">
      <t>サト</t>
    </rPh>
    <rPh sb="6" eb="7">
      <t>ヒガシ</t>
    </rPh>
    <phoneticPr fontId="2"/>
  </si>
  <si>
    <t>北海道教育大学附属函館中学校</t>
    <rPh sb="0" eb="3">
      <t>ホッカイドウ</t>
    </rPh>
    <rPh sb="3" eb="6">
      <t>キョウイクダイ</t>
    </rPh>
    <rPh sb="6" eb="7">
      <t>ガク</t>
    </rPh>
    <rPh sb="7" eb="9">
      <t>フゾク</t>
    </rPh>
    <rPh sb="9" eb="11">
      <t>ハコダテ</t>
    </rPh>
    <rPh sb="11" eb="14">
      <t>チュウガッコウ</t>
    </rPh>
    <phoneticPr fontId="2"/>
  </si>
  <si>
    <t>北教大附属函館</t>
    <rPh sb="0" eb="1">
      <t>キタ</t>
    </rPh>
    <rPh sb="1" eb="2">
      <t>キョウ</t>
    </rPh>
    <rPh sb="2" eb="3">
      <t>ダイ</t>
    </rPh>
    <rPh sb="3" eb="5">
      <t>フゾク</t>
    </rPh>
    <rPh sb="5" eb="7">
      <t>ハコダテ</t>
    </rPh>
    <phoneticPr fontId="2"/>
  </si>
  <si>
    <t>他の附属・付属も同様に</t>
    <rPh sb="0" eb="1">
      <t>タ</t>
    </rPh>
    <rPh sb="2" eb="4">
      <t>フゾク</t>
    </rPh>
    <rPh sb="5" eb="7">
      <t>フゾク</t>
    </rPh>
    <rPh sb="8" eb="10">
      <t>ドウヨウ</t>
    </rPh>
    <phoneticPr fontId="2"/>
  </si>
  <si>
    <t>新ひだか町立静内第三中学校</t>
    <rPh sb="0" eb="1">
      <t>シン</t>
    </rPh>
    <rPh sb="4" eb="6">
      <t>チョウリツ</t>
    </rPh>
    <rPh sb="6" eb="8">
      <t>シズナイ</t>
    </rPh>
    <rPh sb="8" eb="9">
      <t>ダイ</t>
    </rPh>
    <rPh sb="9" eb="10">
      <t>サン</t>
    </rPh>
    <rPh sb="10" eb="13">
      <t>チュウガッコウ</t>
    </rPh>
    <phoneticPr fontId="2"/>
  </si>
  <si>
    <t>新ひだか静内第三</t>
    <rPh sb="0" eb="1">
      <t>シン</t>
    </rPh>
    <rPh sb="4" eb="6">
      <t>シズナイ</t>
    </rPh>
    <rPh sb="6" eb="7">
      <t>ダイ</t>
    </rPh>
    <rPh sb="7" eb="8">
      <t>サン</t>
    </rPh>
    <phoneticPr fontId="2"/>
  </si>
  <si>
    <t>氏名</t>
    <rPh sb="0" eb="2">
      <t>シメイ</t>
    </rPh>
    <phoneticPr fontId="2"/>
  </si>
  <si>
    <t>学年・申込種目</t>
    <rPh sb="0" eb="2">
      <t>ガクネン</t>
    </rPh>
    <rPh sb="3" eb="5">
      <t>モウシコミ</t>
    </rPh>
    <rPh sb="5" eb="7">
      <t>シュモク</t>
    </rPh>
    <phoneticPr fontId="2"/>
  </si>
  <si>
    <t>参加資格</t>
    <rPh sb="0" eb="2">
      <t>サンカ</t>
    </rPh>
    <rPh sb="2" eb="4">
      <t>シカク</t>
    </rPh>
    <phoneticPr fontId="2"/>
  </si>
  <si>
    <t>（４）風向風速は，半角数字と半角記号で入力する。</t>
    <rPh sb="3" eb="5">
      <t>フウコウ</t>
    </rPh>
    <rPh sb="5" eb="7">
      <t>フウソク</t>
    </rPh>
    <rPh sb="9" eb="11">
      <t>ハンカク</t>
    </rPh>
    <rPh sb="11" eb="13">
      <t>スウジ</t>
    </rPh>
    <rPh sb="14" eb="16">
      <t>ハンカク</t>
    </rPh>
    <rPh sb="16" eb="18">
      <t>キゴウ</t>
    </rPh>
    <rPh sb="19" eb="21">
      <t>ニュウリョク</t>
    </rPh>
    <phoneticPr fontId="2"/>
  </si>
  <si>
    <t>保存・印刷</t>
    <rPh sb="0" eb="2">
      <t>ホゾン</t>
    </rPh>
    <rPh sb="3" eb="5">
      <t>インサツ</t>
    </rPh>
    <phoneticPr fontId="2"/>
  </si>
  <si>
    <t>≪</t>
    <phoneticPr fontId="2"/>
  </si>
  <si>
    <t>地区陸上競技専門委員長へのお願い≫</t>
    <rPh sb="0" eb="2">
      <t>チク</t>
    </rPh>
    <rPh sb="2" eb="4">
      <t>リクジョウ</t>
    </rPh>
    <rPh sb="4" eb="6">
      <t>キョウギ</t>
    </rPh>
    <rPh sb="6" eb="11">
      <t>センモンイインチョウ</t>
    </rPh>
    <rPh sb="14" eb="15">
      <t>ネガ</t>
    </rPh>
    <phoneticPr fontId="2"/>
  </si>
  <si>
    <t>６文字以上の学校</t>
    <rPh sb="1" eb="5">
      <t>モジイジョウ</t>
    </rPh>
    <rPh sb="6" eb="8">
      <t>ガッコウ</t>
    </rPh>
    <phoneticPr fontId="2"/>
  </si>
  <si>
    <r>
      <t>選手は，</t>
    </r>
    <r>
      <rPr>
        <sz val="11"/>
        <color rgb="FFFF0000"/>
        <rFont val="ＭＳ Ｐゴシック"/>
        <family val="3"/>
        <charset val="128"/>
      </rPr>
      <t>姓と名を別々に入力</t>
    </r>
    <r>
      <rPr>
        <sz val="11"/>
        <rFont val="ＭＳ Ｐゴシック"/>
        <family val="3"/>
        <charset val="128"/>
      </rPr>
      <t>する。監督は，姓と名の間に</t>
    </r>
    <r>
      <rPr>
        <sz val="11"/>
        <color rgb="FFFF0000"/>
        <rFont val="ＭＳ Ｐゴシック"/>
        <family val="3"/>
        <charset val="128"/>
      </rPr>
      <t>全角１文字分スペース</t>
    </r>
    <r>
      <rPr>
        <sz val="11"/>
        <rFont val="ＭＳ Ｐゴシック"/>
        <family val="3"/>
        <charset val="128"/>
      </rPr>
      <t>を入れる。</t>
    </r>
    <rPh sb="0" eb="2">
      <t>センシュ</t>
    </rPh>
    <rPh sb="4" eb="5">
      <t>セイ</t>
    </rPh>
    <rPh sb="6" eb="7">
      <t>メイ</t>
    </rPh>
    <rPh sb="8" eb="10">
      <t>ベツベツ</t>
    </rPh>
    <rPh sb="11" eb="13">
      <t>ニュウリョク</t>
    </rPh>
    <rPh sb="16" eb="18">
      <t>カントク</t>
    </rPh>
    <rPh sb="20" eb="21">
      <t>セイ</t>
    </rPh>
    <rPh sb="22" eb="23">
      <t>メイ</t>
    </rPh>
    <rPh sb="24" eb="25">
      <t>アイダ</t>
    </rPh>
    <rPh sb="26" eb="28">
      <t>ゼンカク</t>
    </rPh>
    <rPh sb="29" eb="31">
      <t>モジ</t>
    </rPh>
    <rPh sb="31" eb="32">
      <t>ブン</t>
    </rPh>
    <rPh sb="37" eb="38">
      <t>イ</t>
    </rPh>
    <phoneticPr fontId="2"/>
  </si>
  <si>
    <r>
      <rPr>
        <sz val="11"/>
        <color rgb="FFFF0000"/>
        <rFont val="ＭＳ Ｐゴシック"/>
        <family val="3"/>
        <charset val="128"/>
      </rPr>
      <t>半角ｶﾀｶﾅ</t>
    </r>
    <r>
      <rPr>
        <sz val="11"/>
        <rFont val="ＭＳ Ｐゴシック"/>
        <family val="3"/>
        <charset val="128"/>
      </rPr>
      <t>で入力する。（既に，入力制限がかかっています）</t>
    </r>
    <rPh sb="0" eb="2">
      <t>ハンカク</t>
    </rPh>
    <rPh sb="7" eb="9">
      <t>ニュウリョク</t>
    </rPh>
    <rPh sb="13" eb="14">
      <t>スデ</t>
    </rPh>
    <rPh sb="16" eb="18">
      <t>ニュウリョク</t>
    </rPh>
    <rPh sb="18" eb="20">
      <t>セイゲン</t>
    </rPh>
    <phoneticPr fontId="2"/>
  </si>
  <si>
    <r>
      <t>（２）１種目のみ参加の場合は</t>
    </r>
    <r>
      <rPr>
        <sz val="11"/>
        <color rgb="FFFF0000"/>
        <rFont val="ＭＳ Ｐゴシック"/>
        <family val="3"/>
        <charset val="128"/>
      </rPr>
      <t>，『上段』</t>
    </r>
    <r>
      <rPr>
        <sz val="11"/>
        <rFont val="ＭＳ Ｐゴシック"/>
        <family val="3"/>
        <charset val="128"/>
      </rPr>
      <t>へ入力する。</t>
    </r>
    <rPh sb="4" eb="6">
      <t>シュモク</t>
    </rPh>
    <rPh sb="8" eb="10">
      <t>サンカ</t>
    </rPh>
    <rPh sb="11" eb="13">
      <t>バアイ</t>
    </rPh>
    <rPh sb="16" eb="18">
      <t>ジョウダン</t>
    </rPh>
    <rPh sb="20" eb="22">
      <t>ニュウリョク</t>
    </rPh>
    <phoneticPr fontId="2"/>
  </si>
  <si>
    <r>
      <t>（３）４００ＭＲのエントリーは，ドロップダウンリストから</t>
    </r>
    <r>
      <rPr>
        <sz val="11"/>
        <color rgb="FFFF0000"/>
        <rFont val="ＭＳ Ｐゴシック"/>
        <family val="3"/>
        <charset val="128"/>
      </rPr>
      <t>「○」を選択</t>
    </r>
    <r>
      <rPr>
        <sz val="11"/>
        <rFont val="ＭＳ Ｐゴシック"/>
        <family val="3"/>
        <charset val="128"/>
      </rPr>
      <t>する。</t>
    </r>
    <rPh sb="32" eb="34">
      <t>センタク</t>
    </rPh>
    <phoneticPr fontId="2"/>
  </si>
  <si>
    <r>
      <t>　①トラック種目　　　「11.98」「2.34.56」のように</t>
    </r>
    <r>
      <rPr>
        <sz val="11"/>
        <color rgb="FFFF0000"/>
        <rFont val="ＭＳ Ｐゴシック"/>
        <family val="3"/>
        <charset val="128"/>
      </rPr>
      <t>半角数字</t>
    </r>
    <r>
      <rPr>
        <sz val="11"/>
        <rFont val="ＭＳ Ｐゴシック"/>
        <family val="3"/>
        <charset val="128"/>
      </rPr>
      <t>と</t>
    </r>
    <r>
      <rPr>
        <sz val="11"/>
        <color rgb="FFFF0000"/>
        <rFont val="ＭＳ Ｐゴシック"/>
        <family val="3"/>
        <charset val="128"/>
      </rPr>
      <t>ピリオド</t>
    </r>
    <r>
      <rPr>
        <sz val="11"/>
        <rFont val="ＭＳ Ｐゴシック"/>
        <family val="3"/>
        <charset val="128"/>
      </rPr>
      <t>で入力する。</t>
    </r>
    <rPh sb="6" eb="8">
      <t>シュモク</t>
    </rPh>
    <rPh sb="31" eb="32">
      <t>ハン</t>
    </rPh>
    <rPh sb="32" eb="33">
      <t>カク</t>
    </rPh>
    <rPh sb="33" eb="35">
      <t>スウジ</t>
    </rPh>
    <rPh sb="41" eb="43">
      <t>ニュウリョク</t>
    </rPh>
    <phoneticPr fontId="2"/>
  </si>
  <si>
    <r>
      <t>　②フィールド種目　「5m60」「11m98」にように</t>
    </r>
    <r>
      <rPr>
        <sz val="11"/>
        <color rgb="FFFF0000"/>
        <rFont val="ＭＳ Ｐゴシック"/>
        <family val="3"/>
        <charset val="128"/>
      </rPr>
      <t>半角数字</t>
    </r>
    <r>
      <rPr>
        <sz val="11"/>
        <rFont val="ＭＳ Ｐゴシック"/>
        <family val="3"/>
        <charset val="128"/>
      </rPr>
      <t>と半角「</t>
    </r>
    <r>
      <rPr>
        <sz val="11"/>
        <color rgb="FFFF0000"/>
        <rFont val="ＭＳ Ｐゴシック"/>
        <family val="3"/>
        <charset val="128"/>
      </rPr>
      <t>m</t>
    </r>
    <r>
      <rPr>
        <sz val="11"/>
        <rFont val="ＭＳ Ｐゴシック"/>
        <family val="3"/>
        <charset val="128"/>
      </rPr>
      <t>」で入力する。</t>
    </r>
    <rPh sb="7" eb="9">
      <t>シュモク</t>
    </rPh>
    <rPh sb="27" eb="29">
      <t>ハンカク</t>
    </rPh>
    <rPh sb="29" eb="31">
      <t>スウジ</t>
    </rPh>
    <rPh sb="32" eb="34">
      <t>ハンカク</t>
    </rPh>
    <rPh sb="38" eb="40">
      <t>ニュウリョク</t>
    </rPh>
    <phoneticPr fontId="2"/>
  </si>
  <si>
    <t>○</t>
  </si>
  <si>
    <t>11.94</t>
    <phoneticPr fontId="2"/>
  </si>
  <si>
    <t>1m50</t>
    <phoneticPr fontId="2"/>
  </si>
  <si>
    <t>5m20</t>
    <phoneticPr fontId="2"/>
  </si>
  <si>
    <t>３０００Ｍ</t>
  </si>
  <si>
    <t>10.12.34</t>
    <phoneticPr fontId="2"/>
  </si>
  <si>
    <t>09.45.00</t>
    <phoneticPr fontId="2"/>
  </si>
  <si>
    <t>09m90</t>
    <phoneticPr fontId="2"/>
  </si>
  <si>
    <t>10m30</t>
    <phoneticPr fontId="2"/>
  </si>
  <si>
    <t>1652</t>
    <phoneticPr fontId="2"/>
  </si>
  <si>
    <t>地区中体連名</t>
    <rPh sb="0" eb="2">
      <t>チク</t>
    </rPh>
    <rPh sb="2" eb="5">
      <t>チュウタイレン</t>
    </rPh>
    <rPh sb="5" eb="6">
      <t>メイ</t>
    </rPh>
    <phoneticPr fontId="59"/>
  </si>
  <si>
    <t>市町村名</t>
    <rPh sb="0" eb="3">
      <t>シチョウソン</t>
    </rPh>
    <rPh sb="3" eb="4">
      <t>メイ</t>
    </rPh>
    <phoneticPr fontId="59"/>
  </si>
  <si>
    <t>学校名</t>
    <rPh sb="0" eb="2">
      <t>ガッコウ</t>
    </rPh>
    <rPh sb="2" eb="3">
      <t>メイ</t>
    </rPh>
    <phoneticPr fontId="59"/>
  </si>
  <si>
    <t>総合得点</t>
    <rPh sb="0" eb="2">
      <t>ソウゴウ</t>
    </rPh>
    <rPh sb="2" eb="4">
      <t>トクテン</t>
    </rPh>
    <phoneticPr fontId="59"/>
  </si>
  <si>
    <t>砲丸投</t>
    <rPh sb="0" eb="3">
      <t>ホウガンナ</t>
    </rPh>
    <phoneticPr fontId="59"/>
  </si>
  <si>
    <t>走高跳</t>
    <rPh sb="0" eb="1">
      <t>ハシ</t>
    </rPh>
    <rPh sb="1" eb="3">
      <t>タカト</t>
    </rPh>
    <phoneticPr fontId="59"/>
  </si>
  <si>
    <t>女子　四種競技　申し込み個票</t>
    <rPh sb="0" eb="1">
      <t>オンナ</t>
    </rPh>
    <rPh sb="1" eb="2">
      <t>ダンシ</t>
    </rPh>
    <rPh sb="3" eb="4">
      <t>ヨン</t>
    </rPh>
    <rPh sb="4" eb="5">
      <t>サンシュ</t>
    </rPh>
    <rPh sb="5" eb="7">
      <t>キョウギ</t>
    </rPh>
    <rPh sb="8" eb="9">
      <t>モウ</t>
    </rPh>
    <rPh sb="10" eb="11">
      <t>コ</t>
    </rPh>
    <rPh sb="12" eb="13">
      <t>コ</t>
    </rPh>
    <rPh sb="13" eb="14">
      <t>ヒョウ</t>
    </rPh>
    <phoneticPr fontId="59"/>
  </si>
  <si>
    <t>男子　四種競技　申し込み個票　（記入例）</t>
    <rPh sb="0" eb="2">
      <t>ダンシ</t>
    </rPh>
    <rPh sb="3" eb="4">
      <t>ヨン</t>
    </rPh>
    <rPh sb="4" eb="5">
      <t>サンシュ</t>
    </rPh>
    <rPh sb="5" eb="7">
      <t>キョウギ</t>
    </rPh>
    <rPh sb="8" eb="9">
      <t>モウ</t>
    </rPh>
    <rPh sb="10" eb="11">
      <t>コ</t>
    </rPh>
    <rPh sb="12" eb="13">
      <t>コ</t>
    </rPh>
    <rPh sb="13" eb="14">
      <t>ヒョウ</t>
    </rPh>
    <rPh sb="16" eb="18">
      <t>キニュウ</t>
    </rPh>
    <rPh sb="18" eb="19">
      <t>レイ</t>
    </rPh>
    <phoneticPr fontId="59"/>
  </si>
  <si>
    <t>※手動計時の場合は，それぞれの点数と総合得点を直接入力してください。</t>
    <rPh sb="1" eb="3">
      <t>シュドウ</t>
    </rPh>
    <rPh sb="3" eb="5">
      <t>ケイジ</t>
    </rPh>
    <rPh sb="6" eb="8">
      <t>バアイ</t>
    </rPh>
    <rPh sb="15" eb="17">
      <t>テンスウ</t>
    </rPh>
    <rPh sb="18" eb="20">
      <t>ソウゴウ</t>
    </rPh>
    <rPh sb="20" eb="22">
      <t>トクテン</t>
    </rPh>
    <rPh sb="23" eb="25">
      <t>チョクセツ</t>
    </rPh>
    <rPh sb="25" eb="27">
      <t>ニュウリョク</t>
    </rPh>
    <phoneticPr fontId="2"/>
  </si>
  <si>
    <t>風速</t>
    <rPh sb="0" eb="2">
      <t>フウソク</t>
    </rPh>
    <phoneticPr fontId="2"/>
  </si>
  <si>
    <t>風速</t>
    <rPh sb="0" eb="2">
      <t>フウソク</t>
    </rPh>
    <phoneticPr fontId="2"/>
  </si>
  <si>
    <t>通信大会
最高記録</t>
    <rPh sb="0" eb="2">
      <t>ツウシン</t>
    </rPh>
    <rPh sb="2" eb="4">
      <t>タイカイ</t>
    </rPh>
    <rPh sb="5" eb="7">
      <t>サイコウ</t>
    </rPh>
    <rPh sb="7" eb="9">
      <t>キロク</t>
    </rPh>
    <phoneticPr fontId="2"/>
  </si>
  <si>
    <t>地区大会
最高記録</t>
    <rPh sb="0" eb="2">
      <t>チク</t>
    </rPh>
    <rPh sb="2" eb="4">
      <t>タイカイ</t>
    </rPh>
    <rPh sb="5" eb="7">
      <t>サイコウ</t>
    </rPh>
    <rPh sb="7" eb="9">
      <t>キロク</t>
    </rPh>
    <phoneticPr fontId="2"/>
  </si>
  <si>
    <t>東胆振</t>
    <rPh sb="0" eb="1">
      <t>ヒガシ</t>
    </rPh>
    <rPh sb="1" eb="3">
      <t>イブリ</t>
    </rPh>
    <phoneticPr fontId="2"/>
  </si>
  <si>
    <t>西胆振</t>
    <rPh sb="0" eb="1">
      <t>ニシ</t>
    </rPh>
    <rPh sb="1" eb="3">
      <t>イブリ</t>
    </rPh>
    <phoneticPr fontId="2"/>
  </si>
  <si>
    <t>教員</t>
    <rPh sb="0" eb="2">
      <t>キョウイン</t>
    </rPh>
    <phoneticPr fontId="2"/>
  </si>
  <si>
    <t>部活動指導員</t>
    <rPh sb="0" eb="3">
      <t>ブカツドウ</t>
    </rPh>
    <rPh sb="3" eb="6">
      <t>シドウイン</t>
    </rPh>
    <phoneticPr fontId="2"/>
  </si>
  <si>
    <t>旭川</t>
    <rPh sb="0" eb="2">
      <t>アサ</t>
    </rPh>
    <phoneticPr fontId="2"/>
  </si>
  <si>
    <t>旭川市立緑が丘中学校</t>
    <rPh sb="0" eb="2">
      <t>アサ</t>
    </rPh>
    <rPh sb="2" eb="4">
      <t>シリツ</t>
    </rPh>
    <rPh sb="4" eb="5">
      <t>ミドリ</t>
    </rPh>
    <rPh sb="6" eb="7">
      <t>オカ</t>
    </rPh>
    <rPh sb="7" eb="10">
      <t>チュウガッコウ</t>
    </rPh>
    <phoneticPr fontId="2"/>
  </si>
  <si>
    <t>旭川緑が丘</t>
    <rPh sb="0" eb="2">
      <t>アサ</t>
    </rPh>
    <rPh sb="2" eb="5">
      <t>ミドリ</t>
    </rPh>
    <phoneticPr fontId="2"/>
  </si>
  <si>
    <r>
      <t>（１）「資格」欄は，標準記録突破の場合は『標準』，地区１位は『１位』をドロップダウンリストから選択。</t>
    </r>
    <r>
      <rPr>
        <sz val="11"/>
        <color indexed="10"/>
        <rFont val="ＭＳ Ｐゴシック"/>
        <family val="3"/>
        <charset val="128"/>
      </rPr>
      <t>両方</t>
    </r>
    <r>
      <rPr>
        <sz val="11"/>
        <rFont val="ＭＳ Ｐゴシック"/>
        <family val="3"/>
        <charset val="128"/>
      </rPr>
      <t>の資格がある場合は，</t>
    </r>
    <r>
      <rPr>
        <sz val="11"/>
        <color indexed="10"/>
        <rFont val="ＭＳ Ｐゴシック"/>
        <family val="3"/>
        <charset val="128"/>
      </rPr>
      <t>『標準』</t>
    </r>
    <r>
      <rPr>
        <sz val="11"/>
        <rFont val="ＭＳ Ｐゴシック"/>
        <family val="3"/>
        <charset val="128"/>
      </rPr>
      <t>を選択する。</t>
    </r>
    <rPh sb="4" eb="6">
      <t>シカク</t>
    </rPh>
    <rPh sb="7" eb="8">
      <t>ラン</t>
    </rPh>
    <rPh sb="10" eb="12">
      <t>ヒョウジュン</t>
    </rPh>
    <rPh sb="12" eb="14">
      <t>キロク</t>
    </rPh>
    <rPh sb="14" eb="16">
      <t>トッパ</t>
    </rPh>
    <rPh sb="17" eb="19">
      <t>バアイ</t>
    </rPh>
    <rPh sb="21" eb="23">
      <t>ヒョウジュン</t>
    </rPh>
    <rPh sb="25" eb="27">
      <t>チク</t>
    </rPh>
    <rPh sb="28" eb="29">
      <t>イ</t>
    </rPh>
    <rPh sb="32" eb="33">
      <t>イ</t>
    </rPh>
    <rPh sb="47" eb="49">
      <t>センタク</t>
    </rPh>
    <rPh sb="50" eb="52">
      <t>リョウホウ</t>
    </rPh>
    <rPh sb="53" eb="55">
      <t>シカク</t>
    </rPh>
    <rPh sb="58" eb="60">
      <t>バアイ</t>
    </rPh>
    <rPh sb="63" eb="65">
      <t>ヒョウジュン</t>
    </rPh>
    <rPh sb="67" eb="69">
      <t>センタク</t>
    </rPh>
    <phoneticPr fontId="2"/>
  </si>
  <si>
    <r>
      <t>（２）「通信大会」「地区中体連大会」両方で参加資格を得た場合は両方の</t>
    </r>
    <r>
      <rPr>
        <sz val="11"/>
        <color indexed="10"/>
        <rFont val="ＭＳ Ｐゴシック"/>
        <family val="3"/>
        <charset val="128"/>
      </rPr>
      <t>最高記録（予選・準決勝・決勝）</t>
    </r>
    <r>
      <rPr>
        <sz val="11"/>
        <rFont val="ＭＳ Ｐゴシック"/>
        <family val="3"/>
        <charset val="128"/>
      </rPr>
      <t>を入力する。参加資格を得られなかった大会は，空欄とする。</t>
    </r>
    <rPh sb="4" eb="6">
      <t>ツウシン</t>
    </rPh>
    <rPh sb="6" eb="8">
      <t>タイカイ</t>
    </rPh>
    <rPh sb="10" eb="12">
      <t>チク</t>
    </rPh>
    <rPh sb="12" eb="15">
      <t>チュウタイレン</t>
    </rPh>
    <rPh sb="15" eb="17">
      <t>タイカイ</t>
    </rPh>
    <rPh sb="18" eb="20">
      <t>リョウホウ</t>
    </rPh>
    <rPh sb="21" eb="23">
      <t>サンカ</t>
    </rPh>
    <rPh sb="23" eb="25">
      <t>シカク</t>
    </rPh>
    <rPh sb="26" eb="27">
      <t>エ</t>
    </rPh>
    <rPh sb="28" eb="30">
      <t>バアイ</t>
    </rPh>
    <rPh sb="31" eb="33">
      <t>リョウホウ</t>
    </rPh>
    <rPh sb="34" eb="36">
      <t>サイコウ</t>
    </rPh>
    <rPh sb="36" eb="38">
      <t>キロク</t>
    </rPh>
    <rPh sb="39" eb="41">
      <t>ヨセン</t>
    </rPh>
    <rPh sb="42" eb="45">
      <t>ジュンケッショウ</t>
    </rPh>
    <rPh sb="46" eb="48">
      <t>ケッショウ</t>
    </rPh>
    <rPh sb="50" eb="52">
      <t>ニュウリョク</t>
    </rPh>
    <rPh sb="55" eb="57">
      <t>サンカ</t>
    </rPh>
    <rPh sb="57" eb="59">
      <t>シカク</t>
    </rPh>
    <rPh sb="60" eb="61">
      <t>エ</t>
    </rPh>
    <rPh sb="67" eb="69">
      <t>タイカイ</t>
    </rPh>
    <rPh sb="71" eb="73">
      <t>クウラン</t>
    </rPh>
    <phoneticPr fontId="2"/>
  </si>
  <si>
    <t>「下音更」だけでは，下音更が市町村立と読み取れるので</t>
    <rPh sb="1" eb="2">
      <t>シモ</t>
    </rPh>
    <rPh sb="2" eb="4">
      <t>オトフケ</t>
    </rPh>
    <rPh sb="10" eb="11">
      <t>シモ</t>
    </rPh>
    <rPh sb="11" eb="13">
      <t>オトフケ</t>
    </rPh>
    <rPh sb="14" eb="17">
      <t>シチョウソン</t>
    </rPh>
    <rPh sb="17" eb="18">
      <t>リツ</t>
    </rPh>
    <rPh sb="19" eb="20">
      <t>ヨ</t>
    </rPh>
    <rPh sb="21" eb="22">
      <t>ト</t>
    </rPh>
    <phoneticPr fontId="2"/>
  </si>
  <si>
    <t>（３）資格が地区１位の場合，通信陸上に出場した選手は標準記録を突破していなくても当該種目の最高記録（予選・準決勝・決勝）を入力する。通信陸上に出場していない場合は空欄とする。</t>
    <rPh sb="3" eb="5">
      <t>シカク</t>
    </rPh>
    <rPh sb="6" eb="8">
      <t>チク</t>
    </rPh>
    <rPh sb="9" eb="10">
      <t>イ</t>
    </rPh>
    <rPh sb="11" eb="13">
      <t>バアイ</t>
    </rPh>
    <rPh sb="14" eb="16">
      <t>ツウシン</t>
    </rPh>
    <rPh sb="16" eb="18">
      <t>リクジョウ</t>
    </rPh>
    <rPh sb="19" eb="21">
      <t>シュツジョウ</t>
    </rPh>
    <rPh sb="23" eb="25">
      <t>センシュ</t>
    </rPh>
    <rPh sb="26" eb="28">
      <t>ヒョウジュン</t>
    </rPh>
    <rPh sb="28" eb="30">
      <t>キロク</t>
    </rPh>
    <rPh sb="31" eb="33">
      <t>トッパ</t>
    </rPh>
    <rPh sb="40" eb="42">
      <t>トウガイ</t>
    </rPh>
    <rPh sb="42" eb="44">
      <t>シュモク</t>
    </rPh>
    <rPh sb="45" eb="47">
      <t>サイコウ</t>
    </rPh>
    <rPh sb="47" eb="49">
      <t>キロク</t>
    </rPh>
    <rPh sb="50" eb="52">
      <t>ヨセン</t>
    </rPh>
    <rPh sb="53" eb="56">
      <t>ジュンケッショウ</t>
    </rPh>
    <rPh sb="57" eb="59">
      <t>ケッショウ</t>
    </rPh>
    <rPh sb="61" eb="63">
      <t>ニュウリョク</t>
    </rPh>
    <rPh sb="66" eb="68">
      <t>ツウシン</t>
    </rPh>
    <rPh sb="68" eb="70">
      <t>リクジョウ</t>
    </rPh>
    <rPh sb="71" eb="73">
      <t>シュツジョウ</t>
    </rPh>
    <rPh sb="78" eb="80">
      <t>バアイ</t>
    </rPh>
    <rPh sb="81" eb="83">
      <t>クウラン</t>
    </rPh>
    <phoneticPr fontId="2"/>
  </si>
  <si>
    <t>（４）最高記録の入力</t>
    <rPh sb="3" eb="5">
      <t>サイコウ</t>
    </rPh>
    <rPh sb="5" eb="7">
      <t>キロク</t>
    </rPh>
    <rPh sb="8" eb="10">
      <t>ニュウリョク</t>
    </rPh>
    <phoneticPr fontId="2"/>
  </si>
  <si>
    <r>
      <t>（１）ドロップダウンリストから選択する。（</t>
    </r>
    <r>
      <rPr>
        <sz val="11"/>
        <color rgb="FFFF0000"/>
        <rFont val="ＭＳ Ｐゴシック"/>
        <family val="3"/>
        <charset val="128"/>
      </rPr>
      <t>直接入力できないように制限しています</t>
    </r>
    <r>
      <rPr>
        <sz val="11"/>
        <rFont val="ＭＳ Ｐゴシック"/>
        <family val="3"/>
        <charset val="128"/>
      </rPr>
      <t>）</t>
    </r>
    <rPh sb="15" eb="17">
      <t>センタク</t>
    </rPh>
    <rPh sb="21" eb="23">
      <t>チョクセツ</t>
    </rPh>
    <rPh sb="23" eb="25">
      <t>ニュウリョク</t>
    </rPh>
    <rPh sb="32" eb="34">
      <t>セイゲン</t>
    </rPh>
    <phoneticPr fontId="2"/>
  </si>
  <si>
    <r>
      <t>☆ファイル名は</t>
    </r>
    <r>
      <rPr>
        <sz val="11"/>
        <color rgb="FFFF0000"/>
        <rFont val="ＭＳ Ｐゴシック"/>
        <family val="3"/>
        <charset val="128"/>
      </rPr>
      <t>『○○中』</t>
    </r>
    <r>
      <rPr>
        <sz val="11"/>
        <rFont val="ＭＳ Ｐゴシック"/>
        <family val="3"/>
        <charset val="128"/>
      </rPr>
      <t>，○○は</t>
    </r>
    <r>
      <rPr>
        <sz val="11"/>
        <color rgb="FFFF0000"/>
        <rFont val="ＭＳ Ｐゴシック"/>
        <family val="3"/>
        <charset val="128"/>
      </rPr>
      <t>参加申込書の学校名</t>
    </r>
    <r>
      <rPr>
        <sz val="11"/>
        <rFont val="ＭＳ Ｐゴシック"/>
        <family val="3"/>
        <charset val="128"/>
      </rPr>
      <t>とし，保存する。</t>
    </r>
    <rPh sb="5" eb="6">
      <t>メイ</t>
    </rPh>
    <rPh sb="10" eb="11">
      <t>チュウ</t>
    </rPh>
    <rPh sb="16" eb="18">
      <t>サンカ</t>
    </rPh>
    <rPh sb="18" eb="21">
      <t>モウシコミショ</t>
    </rPh>
    <rPh sb="22" eb="24">
      <t>ガッコウ</t>
    </rPh>
    <rPh sb="24" eb="25">
      <t>メイ</t>
    </rPh>
    <rPh sb="28" eb="30">
      <t>ホゾン</t>
    </rPh>
    <phoneticPr fontId="2"/>
  </si>
  <si>
    <r>
      <t>☆入力後，A４用紙に“</t>
    </r>
    <r>
      <rPr>
        <sz val="11"/>
        <color rgb="FFFF0000"/>
        <rFont val="ＭＳ Ｐゴシック"/>
        <family val="3"/>
        <charset val="128"/>
      </rPr>
      <t>カラー印刷</t>
    </r>
    <r>
      <rPr>
        <sz val="11"/>
        <rFont val="ＭＳ Ｐゴシック"/>
        <family val="3"/>
        <charset val="128"/>
      </rPr>
      <t>”し，</t>
    </r>
    <r>
      <rPr>
        <sz val="11"/>
        <rFont val="ＭＳ Ｐゴシック"/>
        <family val="3"/>
        <charset val="128"/>
      </rPr>
      <t>学校長欄（職印）に押印して各地区中体連事務局または，陸上競技専門委員長へ提出する。</t>
    </r>
    <rPh sb="1" eb="4">
      <t>ニュウリョクゴ</t>
    </rPh>
    <rPh sb="7" eb="9">
      <t>ヨウシ</t>
    </rPh>
    <rPh sb="14" eb="16">
      <t>インサツ</t>
    </rPh>
    <rPh sb="19" eb="21">
      <t>ガッコウ</t>
    </rPh>
    <rPh sb="21" eb="22">
      <t>チョウ</t>
    </rPh>
    <rPh sb="22" eb="23">
      <t>ラン</t>
    </rPh>
    <rPh sb="24" eb="26">
      <t>ショクイン</t>
    </rPh>
    <rPh sb="28" eb="30">
      <t>オウイン</t>
    </rPh>
    <rPh sb="32" eb="35">
      <t>カクチク</t>
    </rPh>
    <rPh sb="35" eb="38">
      <t>チュウタイレン</t>
    </rPh>
    <rPh sb="38" eb="41">
      <t>ジムキョク</t>
    </rPh>
    <rPh sb="45" eb="47">
      <t>リクジョウ</t>
    </rPh>
    <rPh sb="47" eb="49">
      <t>キョウギ</t>
    </rPh>
    <rPh sb="49" eb="51">
      <t>センモン</t>
    </rPh>
    <rPh sb="51" eb="54">
      <t>イインチョウ</t>
    </rPh>
    <rPh sb="55" eb="57">
      <t>テイシュツ</t>
    </rPh>
    <phoneticPr fontId="2"/>
  </si>
  <si>
    <t>各地区専門委員長は，参加校より申込書類・デジタルデータを集約し</t>
    <rPh sb="0" eb="3">
      <t>カクチク</t>
    </rPh>
    <rPh sb="3" eb="8">
      <t>センモンイインチョウ</t>
    </rPh>
    <rPh sb="10" eb="12">
      <t>サンカ</t>
    </rPh>
    <rPh sb="12" eb="13">
      <t>コウ</t>
    </rPh>
    <rPh sb="15" eb="17">
      <t>モウシコミ</t>
    </rPh>
    <rPh sb="17" eb="19">
      <t>ショルイ</t>
    </rPh>
    <rPh sb="28" eb="30">
      <t>シュウヤク</t>
    </rPh>
    <phoneticPr fontId="2"/>
  </si>
  <si>
    <t>オホーツク</t>
    <phoneticPr fontId="2"/>
  </si>
  <si>
    <t>中学校</t>
    <rPh sb="0" eb="3">
      <t>チュウガッコウ</t>
    </rPh>
    <phoneticPr fontId="2"/>
  </si>
  <si>
    <t>小中学校</t>
    <rPh sb="0" eb="1">
      <t>ショウ</t>
    </rPh>
    <rPh sb="1" eb="4">
      <t>チュウガッコウ</t>
    </rPh>
    <phoneticPr fontId="2"/>
  </si>
  <si>
    <t>学校</t>
    <rPh sb="0" eb="2">
      <t>ガッコウ</t>
    </rPh>
    <phoneticPr fontId="2"/>
  </si>
  <si>
    <t>中等教育学校</t>
    <rPh sb="0" eb="2">
      <t>チュウトウ</t>
    </rPh>
    <rPh sb="2" eb="4">
      <t>キョウイク</t>
    </rPh>
    <rPh sb="4" eb="6">
      <t>ガッコウ</t>
    </rPh>
    <phoneticPr fontId="2"/>
  </si>
  <si>
    <t>学園</t>
    <rPh sb="0" eb="2">
      <t>ガクエン</t>
    </rPh>
    <phoneticPr fontId="2"/>
  </si>
  <si>
    <t>中等部</t>
    <rPh sb="0" eb="3">
      <t>チュウトウブ</t>
    </rPh>
    <phoneticPr fontId="2"/>
  </si>
  <si>
    <t>○○</t>
    <phoneticPr fontId="2"/>
  </si>
  <si>
    <t>ﾏﾙﾏﾙ</t>
    <phoneticPr fontId="2"/>
  </si>
  <si>
    <t>◇◇</t>
    <phoneticPr fontId="2"/>
  </si>
  <si>
    <t>ｼｶｸ</t>
    <phoneticPr fontId="2"/>
  </si>
  <si>
    <t>ｻﾝｶｸ</t>
    <phoneticPr fontId="2"/>
  </si>
  <si>
    <t>△</t>
    <phoneticPr fontId="2"/>
  </si>
  <si>
    <t>△△</t>
    <phoneticPr fontId="2"/>
  </si>
  <si>
    <t>ｻﾝｶｸｻﾝｶｸ</t>
    <phoneticPr fontId="2"/>
  </si>
  <si>
    <t>◇</t>
    <phoneticPr fontId="2"/>
  </si>
  <si>
    <t>ｼｶｸｼｶｸ</t>
    <phoneticPr fontId="2"/>
  </si>
  <si>
    <t>○</t>
    <phoneticPr fontId="2"/>
  </si>
  <si>
    <t>ﾏﾙ</t>
    <phoneticPr fontId="2"/>
  </si>
  <si>
    <t>5m35</t>
    <phoneticPr fontId="2"/>
  </si>
  <si>
    <t>1m55</t>
    <phoneticPr fontId="2"/>
  </si>
  <si>
    <t>◇参加資格◇</t>
    <rPh sb="1" eb="3">
      <t>サンカ</t>
    </rPh>
    <rPh sb="3" eb="5">
      <t>シカク</t>
    </rPh>
    <phoneticPr fontId="59"/>
  </si>
  <si>
    <t>通信
標準</t>
    <rPh sb="0" eb="2">
      <t>ツウシン</t>
    </rPh>
    <rPh sb="3" eb="5">
      <t>ヒョウジュン</t>
    </rPh>
    <phoneticPr fontId="59"/>
  </si>
  <si>
    <t>種目</t>
    <rPh sb="0" eb="2">
      <t>シュモク</t>
    </rPh>
    <phoneticPr fontId="59"/>
  </si>
  <si>
    <t>400m</t>
    <phoneticPr fontId="59"/>
  </si>
  <si>
    <t>資格</t>
    <rPh sb="0" eb="2">
      <t>シカク</t>
    </rPh>
    <phoneticPr fontId="59"/>
  </si>
  <si>
    <t>地区
標準</t>
    <rPh sb="0" eb="2">
      <t>チク</t>
    </rPh>
    <rPh sb="3" eb="5">
      <t>ヒョウジュン</t>
    </rPh>
    <phoneticPr fontId="59"/>
  </si>
  <si>
    <t>最高
記録</t>
    <rPh sb="0" eb="2">
      <t>サイコウ</t>
    </rPh>
    <rPh sb="3" eb="5">
      <t>キロク</t>
    </rPh>
    <phoneticPr fontId="59"/>
  </si>
  <si>
    <t>15.00</t>
    <phoneticPr fontId="59"/>
  </si>
  <si>
    <t>10.00</t>
    <phoneticPr fontId="59"/>
  </si>
  <si>
    <t>1.50</t>
    <phoneticPr fontId="59"/>
  </si>
  <si>
    <t>地区
１位</t>
    <rPh sb="0" eb="2">
      <t>チク</t>
    </rPh>
    <rPh sb="4" eb="5">
      <t>イ</t>
    </rPh>
    <phoneticPr fontId="59"/>
  </si>
  <si>
    <t>得点</t>
    <rPh sb="0" eb="2">
      <t>トクテン</t>
    </rPh>
    <phoneticPr fontId="59"/>
  </si>
  <si>
    <t>※黄色の枠内は，自動計算されるようになっています。フィールドもピリオド「．」で入力してください</t>
    <rPh sb="1" eb="3">
      <t>キイロ</t>
    </rPh>
    <rPh sb="4" eb="6">
      <t>ワクナイ</t>
    </rPh>
    <rPh sb="8" eb="10">
      <t>ジドウ</t>
    </rPh>
    <rPh sb="10" eb="12">
      <t>ケイサン</t>
    </rPh>
    <rPh sb="39" eb="41">
      <t>ニュウリョク</t>
    </rPh>
    <phoneticPr fontId="2"/>
  </si>
  <si>
    <r>
      <t>※400mで1分を超える記録は，</t>
    </r>
    <r>
      <rPr>
        <b/>
        <sz val="10"/>
        <color rgb="FFFF0000"/>
        <rFont val="ＭＳ Ｐゴシック"/>
        <family val="3"/>
        <charset val="128"/>
      </rPr>
      <t>「61．12」</t>
    </r>
    <r>
      <rPr>
        <sz val="10"/>
        <color rgb="FFFF0000"/>
        <rFont val="ＭＳ Ｐゴシック"/>
        <family val="3"/>
        <charset val="128"/>
      </rPr>
      <t>のように入力する。</t>
    </r>
    <rPh sb="7" eb="8">
      <t>フン</t>
    </rPh>
    <rPh sb="9" eb="10">
      <t>コ</t>
    </rPh>
    <rPh sb="12" eb="14">
      <t>キロク</t>
    </rPh>
    <rPh sb="27" eb="29">
      <t>ニュウリョク</t>
    </rPh>
    <phoneticPr fontId="2"/>
  </si>
  <si>
    <t xml:space="preserve">  男子　四種競技　申し込み個票</t>
    <rPh sb="2" eb="4">
      <t>ダンシ</t>
    </rPh>
    <rPh sb="5" eb="6">
      <t>ヨン</t>
    </rPh>
    <rPh sb="6" eb="7">
      <t>サンシュ</t>
    </rPh>
    <rPh sb="7" eb="9">
      <t>キョウギ</t>
    </rPh>
    <rPh sb="10" eb="11">
      <t>モウ</t>
    </rPh>
    <rPh sb="12" eb="13">
      <t>コ</t>
    </rPh>
    <rPh sb="14" eb="15">
      <t>コ</t>
    </rPh>
    <rPh sb="15" eb="16">
      <t>ヒョウ</t>
    </rPh>
    <phoneticPr fontId="59"/>
  </si>
  <si>
    <t>400m</t>
    <phoneticPr fontId="59"/>
  </si>
  <si>
    <t>競技者氏名</t>
    <rPh sb="0" eb="3">
      <t>キョウギシャ</t>
    </rPh>
    <rPh sb="3" eb="5">
      <t>シメイ</t>
    </rPh>
    <phoneticPr fontId="59"/>
  </si>
  <si>
    <t>ﾌﾘｶﾞﾅ</t>
    <phoneticPr fontId="59"/>
  </si>
  <si>
    <t>　　追い風　　 +0.5 (0.5と入力すると+が表示される)</t>
    <rPh sb="2" eb="3">
      <t>オ</t>
    </rPh>
    <rPh sb="4" eb="5">
      <t>カゼ</t>
    </rPh>
    <rPh sb="18" eb="20">
      <t>ニュウリョク</t>
    </rPh>
    <rPh sb="25" eb="27">
      <t>ヒョウジ</t>
    </rPh>
    <phoneticPr fontId="2"/>
  </si>
  <si>
    <t>　　向かい風　-0.2 (半角で-を入力後，0.2を入力)</t>
    <phoneticPr fontId="2"/>
  </si>
  <si>
    <t>　　無風　　　　0.0  (0を入力すると0.0が表示される)</t>
    <rPh sb="2" eb="4">
      <t>ムフウ</t>
    </rPh>
    <rPh sb="16" eb="18">
      <t>ニュウリョク</t>
    </rPh>
    <rPh sb="25" eb="27">
      <t>ヒョウジ</t>
    </rPh>
    <phoneticPr fontId="2"/>
  </si>
  <si>
    <t>　　砲丸投の場合も「09m55」のように，「0」の前に「0」を入力してください。</t>
    <phoneticPr fontId="2"/>
  </si>
  <si>
    <t>　　3000mの場合，「09.10.11」のように，「9」 の前に「0」を入力してください。</t>
    <phoneticPr fontId="2"/>
  </si>
  <si>
    <t>　（できる限りMS-Excelは，2007以降を使用する）</t>
    <rPh sb="5" eb="6">
      <t>カギ</t>
    </rPh>
    <rPh sb="21" eb="23">
      <t>イコウ</t>
    </rPh>
    <rPh sb="24" eb="26">
      <t>シヨウ</t>
    </rPh>
    <phoneticPr fontId="2"/>
  </si>
  <si>
    <t>　（デジタルデータの提出方法は，各地区専門委員長の指示に従うこと）</t>
    <rPh sb="10" eb="12">
      <t>テイシュツ</t>
    </rPh>
    <rPh sb="12" eb="14">
      <t>ホウホウ</t>
    </rPh>
    <rPh sb="16" eb="19">
      <t>カクチク</t>
    </rPh>
    <rPh sb="19" eb="24">
      <t>センモンイインチョウ</t>
    </rPh>
    <rPh sb="25" eb="27">
      <t>シジ</t>
    </rPh>
    <rPh sb="28" eb="29">
      <t>シタガ</t>
    </rPh>
    <phoneticPr fontId="2"/>
  </si>
  <si>
    <t>※　男女の参加申込書は，別々のシートになっています。尚，プログラム・ランキング表・記録集の事前申し込みも集計作業の軽減化のため，プロ等申込書シートへの入力をお願いいたします。</t>
    <rPh sb="2" eb="4">
      <t>ダンジョ</t>
    </rPh>
    <rPh sb="5" eb="7">
      <t>サンカ</t>
    </rPh>
    <rPh sb="7" eb="9">
      <t>モウシコミ</t>
    </rPh>
    <rPh sb="9" eb="10">
      <t>ショ</t>
    </rPh>
    <rPh sb="12" eb="14">
      <t>ベツベツ</t>
    </rPh>
    <rPh sb="26" eb="27">
      <t>ナオ</t>
    </rPh>
    <rPh sb="39" eb="40">
      <t>ヒョウ</t>
    </rPh>
    <rPh sb="41" eb="43">
      <t>キロク</t>
    </rPh>
    <rPh sb="43" eb="44">
      <t>シュウ</t>
    </rPh>
    <rPh sb="45" eb="47">
      <t>ジゼン</t>
    </rPh>
    <rPh sb="47" eb="48">
      <t>モウ</t>
    </rPh>
    <rPh sb="49" eb="50">
      <t>コ</t>
    </rPh>
    <rPh sb="52" eb="54">
      <t>シュウケイ</t>
    </rPh>
    <rPh sb="54" eb="56">
      <t>サギョウ</t>
    </rPh>
    <rPh sb="57" eb="59">
      <t>ケイゲン</t>
    </rPh>
    <rPh sb="59" eb="60">
      <t>カ</t>
    </rPh>
    <rPh sb="66" eb="67">
      <t>トウ</t>
    </rPh>
    <rPh sb="67" eb="70">
      <t>モウシコミショ</t>
    </rPh>
    <rPh sb="75" eb="77">
      <t>ニュウリョク</t>
    </rPh>
    <rPh sb="79" eb="80">
      <t>ネガ</t>
    </rPh>
    <phoneticPr fontId="2"/>
  </si>
  <si>
    <r>
      <t>　①</t>
    </r>
    <r>
      <rPr>
        <sz val="11"/>
        <color rgb="FFFF0000"/>
        <rFont val="ＭＳ Ｐゴシック"/>
        <family val="3"/>
        <charset val="128"/>
      </rPr>
      <t>圧縮フォルダ</t>
    </r>
    <r>
      <rPr>
        <sz val="11"/>
        <rFont val="ＭＳ Ｐゴシック"/>
        <family val="3"/>
        <charset val="128"/>
      </rPr>
      <t>（フォルダ名は，地区中体連名）</t>
    </r>
    <r>
      <rPr>
        <sz val="11"/>
        <color rgb="FFFF0000"/>
        <rFont val="ＭＳ Ｐゴシック"/>
        <family val="3"/>
        <charset val="128"/>
      </rPr>
      <t>を作成</t>
    </r>
    <r>
      <rPr>
        <sz val="11"/>
        <rFont val="ＭＳ Ｐゴシック"/>
        <family val="3"/>
        <charset val="128"/>
      </rPr>
      <t>し，データを収集する。</t>
    </r>
    <rPh sb="2" eb="4">
      <t>アッシュク</t>
    </rPh>
    <rPh sb="13" eb="14">
      <t>メイ</t>
    </rPh>
    <rPh sb="16" eb="18">
      <t>チク</t>
    </rPh>
    <rPh sb="18" eb="21">
      <t>チュウタイレン</t>
    </rPh>
    <rPh sb="21" eb="22">
      <t>メイ</t>
    </rPh>
    <rPh sb="24" eb="26">
      <t>サクセイ</t>
    </rPh>
    <rPh sb="32" eb="34">
      <t>シュウシュウ</t>
    </rPh>
    <phoneticPr fontId="2"/>
  </si>
  <si>
    <t>　②他の申込書類（総括申込等）と共に大会事務局へデータを添付してe-mailで送信してください。</t>
    <rPh sb="2" eb="3">
      <t>タ</t>
    </rPh>
    <rPh sb="4" eb="6">
      <t>モウシコミ</t>
    </rPh>
    <rPh sb="6" eb="8">
      <t>ショルイ</t>
    </rPh>
    <rPh sb="9" eb="11">
      <t>ソウカツ</t>
    </rPh>
    <rPh sb="11" eb="13">
      <t>モウシコミ</t>
    </rPh>
    <rPh sb="13" eb="14">
      <t>トウ</t>
    </rPh>
    <rPh sb="16" eb="17">
      <t>トモ</t>
    </rPh>
    <rPh sb="18" eb="20">
      <t>タイカイ</t>
    </rPh>
    <rPh sb="20" eb="23">
      <t>ジムキョク</t>
    </rPh>
    <rPh sb="28" eb="30">
      <t>テンプ</t>
    </rPh>
    <rPh sb="39" eb="41">
      <t>ソウシン</t>
    </rPh>
    <phoneticPr fontId="2"/>
  </si>
  <si>
    <t>　③印刷された用紙類は，郵送等で送付ください。</t>
    <rPh sb="2" eb="4">
      <t>インサツ</t>
    </rPh>
    <rPh sb="7" eb="9">
      <t>ヨウシ</t>
    </rPh>
    <rPh sb="9" eb="10">
      <t>ルイ</t>
    </rPh>
    <rPh sb="12" eb="14">
      <t>ユウソウ</t>
    </rPh>
    <rPh sb="14" eb="15">
      <t>トウ</t>
    </rPh>
    <rPh sb="16" eb="18">
      <t>ソウフ</t>
    </rPh>
    <phoneticPr fontId="2"/>
  </si>
  <si>
    <t>　　※地区によって，中体連事務局が行う場合も同様です。</t>
    <rPh sb="3" eb="5">
      <t>チク</t>
    </rPh>
    <rPh sb="10" eb="13">
      <t>チュウタイレン</t>
    </rPh>
    <rPh sb="13" eb="16">
      <t>ジムキョク</t>
    </rPh>
    <rPh sb="17" eb="18">
      <t>オコナ</t>
    </rPh>
    <rPh sb="19" eb="21">
      <t>バアイ</t>
    </rPh>
    <rPh sb="22" eb="24">
      <t>ドウヨウ</t>
    </rPh>
    <phoneticPr fontId="2"/>
  </si>
  <si>
    <t>地区中体連専門
委員長　氏名</t>
    <rPh sb="0" eb="2">
      <t>チク</t>
    </rPh>
    <rPh sb="2" eb="5">
      <t>チュウタイレン</t>
    </rPh>
    <rPh sb="5" eb="7">
      <t>センモン</t>
    </rPh>
    <rPh sb="8" eb="11">
      <t>イインチョウ</t>
    </rPh>
    <rPh sb="12" eb="14">
      <t>シメイ</t>
    </rPh>
    <phoneticPr fontId="2"/>
  </si>
  <si>
    <t>監督　職種・氏名</t>
    <rPh sb="0" eb="2">
      <t>カントク</t>
    </rPh>
    <rPh sb="3" eb="5">
      <t>ショクシュ</t>
    </rPh>
    <rPh sb="6" eb="8">
      <t>シメイ</t>
    </rPh>
    <phoneticPr fontId="2"/>
  </si>
  <si>
    <t>110mH（風）</t>
    <rPh sb="6" eb="7">
      <t>カゼ</t>
    </rPh>
    <phoneticPr fontId="59"/>
  </si>
  <si>
    <t>100mH（風）</t>
    <rPh sb="6" eb="7">
      <t>カゼ</t>
    </rPh>
    <phoneticPr fontId="59"/>
  </si>
  <si>
    <t>200m（風）</t>
    <rPh sb="5" eb="6">
      <t>カゼ</t>
    </rPh>
    <phoneticPr fontId="59"/>
  </si>
  <si>
    <t>札幌市</t>
  </si>
  <si>
    <t>札幌あいの里東</t>
  </si>
  <si>
    <t>札幌あやめ野</t>
  </si>
  <si>
    <t>札幌もみじ台</t>
  </si>
  <si>
    <t>札幌もみじ台南</t>
  </si>
  <si>
    <t>札幌稲積</t>
  </si>
  <si>
    <t>札幌稲穂</t>
  </si>
  <si>
    <t>札幌稲陵</t>
  </si>
  <si>
    <t>札幌栄</t>
  </si>
  <si>
    <t>札幌栄町</t>
  </si>
  <si>
    <t>札幌栄南</t>
  </si>
  <si>
    <t>札幌丘珠</t>
  </si>
  <si>
    <t>札幌宮の丘</t>
  </si>
  <si>
    <t>札幌宮の森</t>
  </si>
  <si>
    <t>札幌琴似</t>
  </si>
  <si>
    <t>札幌啓明</t>
  </si>
  <si>
    <t>札幌月寒</t>
  </si>
  <si>
    <t>札幌元町</t>
  </si>
  <si>
    <t>札幌光陽</t>
  </si>
  <si>
    <t>札幌厚別</t>
  </si>
  <si>
    <t>札幌厚別南</t>
  </si>
  <si>
    <t>札幌厚別北</t>
  </si>
  <si>
    <t>札幌向陵</t>
  </si>
  <si>
    <t>札幌札苗</t>
  </si>
  <si>
    <t>札幌札苗北</t>
  </si>
  <si>
    <t>札幌山鼻</t>
  </si>
  <si>
    <t>札幌篠路西</t>
  </si>
  <si>
    <t>札幌篠路</t>
  </si>
  <si>
    <t>札幌手稲西</t>
  </si>
  <si>
    <t>札幌手稲</t>
  </si>
  <si>
    <t>札幌手稲東</t>
  </si>
  <si>
    <t>札幌上篠路</t>
  </si>
  <si>
    <t>札幌上野幌</t>
  </si>
  <si>
    <t>札幌常盤</t>
  </si>
  <si>
    <t>札幌信濃</t>
  </si>
  <si>
    <t>札幌新琴似</t>
  </si>
  <si>
    <t>札幌新琴似北</t>
  </si>
  <si>
    <t>札幌新川西</t>
  </si>
  <si>
    <t>札幌新川</t>
  </si>
  <si>
    <t>札幌新陵</t>
  </si>
  <si>
    <t>札幌真栄</t>
  </si>
  <si>
    <t>札幌真駒内曙</t>
  </si>
  <si>
    <t>札幌真駒内</t>
  </si>
  <si>
    <t>札幌澄川</t>
  </si>
  <si>
    <t>札幌星置</t>
  </si>
  <si>
    <t>札幌清田</t>
  </si>
  <si>
    <t>札幌西岡</t>
  </si>
  <si>
    <t>札幌西岡北</t>
  </si>
  <si>
    <t>札幌西野</t>
  </si>
  <si>
    <t>札幌西陵</t>
  </si>
  <si>
    <t>札幌青葉</t>
  </si>
  <si>
    <t>札幌石山</t>
  </si>
  <si>
    <t>札幌前田</t>
  </si>
  <si>
    <t>札幌前田北</t>
  </si>
  <si>
    <t>札幌藻岩</t>
  </si>
  <si>
    <t>札幌太平</t>
  </si>
  <si>
    <t>札幌中の島</t>
  </si>
  <si>
    <t>札幌中央</t>
  </si>
  <si>
    <t>札幌中島</t>
  </si>
  <si>
    <t>札幌定山渓</t>
  </si>
  <si>
    <t>札幌東栄</t>
  </si>
  <si>
    <t>札幌東月寒</t>
  </si>
  <si>
    <t>札幌東白石</t>
  </si>
  <si>
    <t>札幌東米里</t>
  </si>
  <si>
    <t>札幌藤野</t>
  </si>
  <si>
    <t>札幌屯田中央</t>
  </si>
  <si>
    <t>札幌屯田北</t>
  </si>
  <si>
    <t>札幌南が丘</t>
  </si>
  <si>
    <t>札幌日章</t>
  </si>
  <si>
    <t>札幌柏丘</t>
  </si>
  <si>
    <t>札幌柏</t>
  </si>
  <si>
    <t>札幌白石</t>
  </si>
  <si>
    <t>札幌八軒</t>
  </si>
  <si>
    <t>札幌八軒東</t>
  </si>
  <si>
    <t>札幌八条</t>
  </si>
  <si>
    <t>札幌発寒</t>
  </si>
  <si>
    <t>札幌美香保</t>
  </si>
  <si>
    <t>札幌伏見</t>
  </si>
  <si>
    <t>札幌福移</t>
  </si>
  <si>
    <t>札幌福井野</t>
  </si>
  <si>
    <t>札幌平岡中央</t>
  </si>
  <si>
    <t>札幌平岡</t>
  </si>
  <si>
    <t>札幌平岡緑</t>
  </si>
  <si>
    <t xml:space="preserve">札幌平岸 </t>
  </si>
  <si>
    <t>札幌米里</t>
  </si>
  <si>
    <t>札幌北栄</t>
  </si>
  <si>
    <t>札幌北辰</t>
  </si>
  <si>
    <t>札幌北都</t>
  </si>
  <si>
    <t>札幌北白石</t>
  </si>
  <si>
    <t>札幌北野台</t>
  </si>
  <si>
    <t>札幌北野</t>
  </si>
  <si>
    <t>札幌北陽</t>
  </si>
  <si>
    <t>札幌幌東</t>
  </si>
  <si>
    <t>札幌明園</t>
  </si>
  <si>
    <t>札幌羊丘</t>
  </si>
  <si>
    <t>札幌陵北</t>
  </si>
  <si>
    <t>札幌陵陽</t>
  </si>
  <si>
    <t>札幌簾舞</t>
  </si>
  <si>
    <t>北教大附属札幌</t>
  </si>
  <si>
    <t>札幌聾学校</t>
  </si>
  <si>
    <t>朝鮮初中高級学校</t>
  </si>
  <si>
    <t>札幌光星</t>
  </si>
  <si>
    <t>札幌聖心女子学院</t>
  </si>
  <si>
    <t>札幌大谷</t>
  </si>
  <si>
    <t>東海大学付属第四</t>
  </si>
  <si>
    <t>藤女子</t>
  </si>
  <si>
    <t>北星学園女子</t>
  </si>
  <si>
    <t>北嶺</t>
  </si>
  <si>
    <t>北海道インターナショナルスクール</t>
  </si>
  <si>
    <t>星槎もみじ</t>
    <rPh sb="0" eb="2">
      <t>セイサ</t>
    </rPh>
    <phoneticPr fontId="19"/>
  </si>
  <si>
    <t>開成</t>
    <rPh sb="0" eb="2">
      <t>カイセイ</t>
    </rPh>
    <phoneticPr fontId="19"/>
  </si>
  <si>
    <t>石狩</t>
  </si>
  <si>
    <t>恵庭恵み野</t>
  </si>
  <si>
    <t>恵庭</t>
  </si>
  <si>
    <t>恵庭恵北</t>
  </si>
  <si>
    <t>恵庭恵明</t>
  </si>
  <si>
    <t>恵庭柏陽</t>
  </si>
  <si>
    <t>江別第一</t>
  </si>
  <si>
    <t>江別第三</t>
  </si>
  <si>
    <t>江別第二</t>
  </si>
  <si>
    <t>江別江陽</t>
  </si>
  <si>
    <t>江別大麻</t>
  </si>
  <si>
    <t>江別大麻東</t>
  </si>
  <si>
    <t>江別中央</t>
  </si>
  <si>
    <t>江別野幌</t>
  </si>
  <si>
    <t>新篠津</t>
  </si>
  <si>
    <t>石狩花川</t>
  </si>
  <si>
    <t>石狩花川南</t>
  </si>
  <si>
    <t>石狩花川北</t>
  </si>
  <si>
    <t>石狩厚田</t>
  </si>
  <si>
    <t>石狩樽川</t>
  </si>
  <si>
    <t>石狩浜益</t>
  </si>
  <si>
    <t>石狩聚富</t>
  </si>
  <si>
    <t>千歳駒里</t>
  </si>
  <si>
    <t>千歳向陽台</t>
  </si>
  <si>
    <t>千歳青葉</t>
  </si>
  <si>
    <t>千歳</t>
  </si>
  <si>
    <t>千歳東千歳</t>
  </si>
  <si>
    <t>千歳富丘</t>
  </si>
  <si>
    <t>千歳北進</t>
  </si>
  <si>
    <t>千歳北斗</t>
  </si>
  <si>
    <t>当別西当別</t>
  </si>
  <si>
    <t>当別</t>
  </si>
  <si>
    <t>当別弁華別</t>
  </si>
  <si>
    <t>北広島広葉</t>
  </si>
  <si>
    <t xml:space="preserve">北広島西の里 </t>
  </si>
  <si>
    <t>北広島西部</t>
  </si>
  <si>
    <t>北広島大曲</t>
  </si>
  <si>
    <t>北広島東部</t>
  </si>
  <si>
    <t>北広島緑陽</t>
  </si>
  <si>
    <t>立命館慶祥</t>
  </si>
  <si>
    <t>札幌日本大学</t>
  </si>
  <si>
    <t>千歳勇舞</t>
    <rPh sb="0" eb="2">
      <t>チトセ</t>
    </rPh>
    <phoneticPr fontId="19"/>
  </si>
  <si>
    <t>南空知</t>
  </si>
  <si>
    <t>岩見沢栗沢</t>
  </si>
  <si>
    <t>岩見沢光陵</t>
  </si>
  <si>
    <t>岩見沢上幌向</t>
  </si>
  <si>
    <t>岩見沢清園</t>
  </si>
  <si>
    <t>岩見沢東光</t>
  </si>
  <si>
    <t>岩見沢美流渡</t>
  </si>
  <si>
    <t>岩見沢豊</t>
  </si>
  <si>
    <t>岩見沢北村</t>
  </si>
  <si>
    <t>岩見沢明成</t>
  </si>
  <si>
    <t>岩見沢緑</t>
  </si>
  <si>
    <t>栗山</t>
  </si>
  <si>
    <t>月形</t>
  </si>
  <si>
    <t>三笠萱野</t>
  </si>
  <si>
    <t>三笠</t>
  </si>
  <si>
    <t>長沼</t>
  </si>
  <si>
    <t>南幌</t>
  </si>
  <si>
    <t>美唄東</t>
  </si>
  <si>
    <t>美唄南美唄</t>
  </si>
  <si>
    <t>美唄</t>
  </si>
  <si>
    <t>美唄峰延</t>
  </si>
  <si>
    <t>由仁</t>
  </si>
  <si>
    <t>夕張</t>
  </si>
  <si>
    <t>北空知</t>
  </si>
  <si>
    <t>雨竜</t>
  </si>
  <si>
    <t>沼田</t>
  </si>
  <si>
    <t>深川一已</t>
  </si>
  <si>
    <t>深川</t>
  </si>
  <si>
    <t>秩父別</t>
  </si>
  <si>
    <t>北竜</t>
  </si>
  <si>
    <t>妹背牛</t>
  </si>
  <si>
    <t>芦別</t>
  </si>
  <si>
    <t>芦別啓成</t>
  </si>
  <si>
    <t>浦臼</t>
  </si>
  <si>
    <t>歌志内</t>
  </si>
  <si>
    <t>砂川</t>
  </si>
  <si>
    <t>砂川石山</t>
  </si>
  <si>
    <t>滝川江陵</t>
    <rPh sb="0" eb="2">
      <t>タキカワ</t>
    </rPh>
    <rPh sb="2" eb="4">
      <t>コウリョウ</t>
    </rPh>
    <phoneticPr fontId="19"/>
  </si>
  <si>
    <t>滝川明苑</t>
    <rPh sb="0" eb="2">
      <t>タキカワ</t>
    </rPh>
    <rPh sb="2" eb="4">
      <t>メイエン</t>
    </rPh>
    <phoneticPr fontId="19"/>
  </si>
  <si>
    <t>奈井江</t>
  </si>
  <si>
    <t>小樽市</t>
  </si>
  <si>
    <t>小樽塩谷</t>
  </si>
  <si>
    <t>小樽向陽</t>
  </si>
  <si>
    <t>小樽桜町</t>
  </si>
  <si>
    <t>小樽松ヶ枝</t>
  </si>
  <si>
    <t>小樽西陵</t>
  </si>
  <si>
    <t>小樽銭函</t>
  </si>
  <si>
    <t>小樽朝里</t>
  </si>
  <si>
    <t>小樽潮見台</t>
  </si>
  <si>
    <t>小樽長橋</t>
  </si>
  <si>
    <t>小樽忍路</t>
  </si>
  <si>
    <t>小樽望洋台</t>
  </si>
  <si>
    <t>小樽北山</t>
  </si>
  <si>
    <t>小樽末広</t>
  </si>
  <si>
    <t>小樽菁園</t>
  </si>
  <si>
    <t>双葉</t>
  </si>
  <si>
    <t>小樽聾</t>
  </si>
  <si>
    <t>後志</t>
  </si>
  <si>
    <t>島牧</t>
  </si>
  <si>
    <t>寿都</t>
  </si>
  <si>
    <t>黒松内</t>
  </si>
  <si>
    <t>黒松内白井川</t>
  </si>
  <si>
    <t>蘭越</t>
  </si>
  <si>
    <t>ニセコ</t>
  </si>
  <si>
    <t>真狩</t>
  </si>
  <si>
    <t>留寿都</t>
  </si>
  <si>
    <t>喜茂別</t>
  </si>
  <si>
    <t>京極</t>
  </si>
  <si>
    <t>倶知安</t>
  </si>
  <si>
    <t>共和</t>
  </si>
  <si>
    <t>岩内第一</t>
  </si>
  <si>
    <t>岩内第二</t>
  </si>
  <si>
    <t>泊</t>
  </si>
  <si>
    <t>神恵内</t>
  </si>
  <si>
    <t>積丹美国</t>
  </si>
  <si>
    <t>古平</t>
  </si>
  <si>
    <t>仁木</t>
  </si>
  <si>
    <t>仁木銀山</t>
  </si>
  <si>
    <t>余市東</t>
  </si>
  <si>
    <t>余市旭</t>
  </si>
  <si>
    <t>余市西</t>
  </si>
  <si>
    <t>赤井川</t>
  </si>
  <si>
    <t>室蘭地方</t>
  </si>
  <si>
    <t>室蘭市</t>
  </si>
  <si>
    <t>室蘭港北</t>
  </si>
  <si>
    <t>室蘭星蘭</t>
  </si>
  <si>
    <t>室蘭東明</t>
  </si>
  <si>
    <t>室蘭本室蘭</t>
  </si>
  <si>
    <t>室蘭翔陽</t>
  </si>
  <si>
    <t>室蘭桜蘭</t>
  </si>
  <si>
    <t>室蘭聾</t>
  </si>
  <si>
    <t>室蘭西</t>
    <rPh sb="0" eb="2">
      <t>ムロラン</t>
    </rPh>
    <rPh sb="2" eb="3">
      <t>ニシ</t>
    </rPh>
    <phoneticPr fontId="19"/>
  </si>
  <si>
    <t>胆振東部</t>
  </si>
  <si>
    <t>登別西陵</t>
  </si>
  <si>
    <t>登別</t>
  </si>
  <si>
    <t>登別幌別</t>
  </si>
  <si>
    <t>登別緑陽</t>
  </si>
  <si>
    <t>登別鷲別</t>
  </si>
  <si>
    <t>登別明日</t>
  </si>
  <si>
    <t>いずみの学校</t>
  </si>
  <si>
    <t>胆振西部</t>
  </si>
  <si>
    <t>伊達</t>
  </si>
  <si>
    <t>伊達光陵</t>
  </si>
  <si>
    <t>伊達星の丘</t>
  </si>
  <si>
    <t>伊達大滝</t>
  </si>
  <si>
    <t>伊達達南</t>
  </si>
  <si>
    <t>壮瞥久保内</t>
  </si>
  <si>
    <t>壮瞥</t>
  </si>
  <si>
    <t>洞爺湖虻田</t>
  </si>
  <si>
    <t>洞爺湖洞爺</t>
  </si>
  <si>
    <t>豊浦</t>
  </si>
  <si>
    <t>苫小牧地方</t>
  </si>
  <si>
    <t>苫小牧市</t>
  </si>
  <si>
    <t>苫小牧開成</t>
  </si>
  <si>
    <t xml:space="preserve">苫小牧啓北 </t>
  </si>
  <si>
    <t>苫小牧啓明</t>
  </si>
  <si>
    <t>苫小牧光洋</t>
  </si>
  <si>
    <t>苫小牧沼ノ端</t>
  </si>
  <si>
    <t>苫小牧植苗</t>
  </si>
  <si>
    <t>苫小牧青翔</t>
  </si>
  <si>
    <t>苫小牧東</t>
  </si>
  <si>
    <t>苫小牧明野</t>
  </si>
  <si>
    <t>苫小牧明倫</t>
  </si>
  <si>
    <t>苫小牧勇払</t>
  </si>
  <si>
    <t>苫小牧凌雲</t>
  </si>
  <si>
    <t>苫小牧緑陵</t>
  </si>
  <si>
    <t>苫小牧和光</t>
  </si>
  <si>
    <t>むかわ穂別</t>
  </si>
  <si>
    <t>むかわ鵡川</t>
  </si>
  <si>
    <t>安平早来</t>
  </si>
  <si>
    <t>安平追分</t>
  </si>
  <si>
    <t>厚真</t>
  </si>
  <si>
    <t>厚真厚南</t>
  </si>
  <si>
    <t>白老</t>
  </si>
  <si>
    <t>白老白翔</t>
    <rPh sb="3" eb="4">
      <t>ショウ</t>
    </rPh>
    <phoneticPr fontId="19"/>
  </si>
  <si>
    <t>日高</t>
  </si>
  <si>
    <t>えりも</t>
  </si>
  <si>
    <t>浦河第一</t>
  </si>
  <si>
    <t>浦河第二</t>
  </si>
  <si>
    <t>浦河荻伏</t>
  </si>
  <si>
    <t>新ひだか三石</t>
  </si>
  <si>
    <t>新ひだか静内第三</t>
  </si>
  <si>
    <t>新ひだか静内</t>
  </si>
  <si>
    <t>新冠</t>
  </si>
  <si>
    <t>日高厚賀</t>
  </si>
  <si>
    <t>日高富川</t>
  </si>
  <si>
    <t>日高門別</t>
  </si>
  <si>
    <t>平取振内</t>
  </si>
  <si>
    <t>平取</t>
  </si>
  <si>
    <t>様似</t>
  </si>
  <si>
    <t>函館市</t>
  </si>
  <si>
    <t>函館西</t>
  </si>
  <si>
    <t>函館赤川</t>
  </si>
  <si>
    <t>函館潮見</t>
  </si>
  <si>
    <t>函館宇賀の浦</t>
  </si>
  <si>
    <t>函館桔梗</t>
  </si>
  <si>
    <t>函館凌雲</t>
  </si>
  <si>
    <t>函館港</t>
  </si>
  <si>
    <t>函館光成</t>
  </si>
  <si>
    <t>函館的場</t>
  </si>
  <si>
    <t>函館深堀</t>
  </si>
  <si>
    <t>函館湯川</t>
  </si>
  <si>
    <t>函館銭亀沢</t>
  </si>
  <si>
    <t>函館戸倉</t>
  </si>
  <si>
    <t>函館亀田</t>
  </si>
  <si>
    <t>函館本通</t>
  </si>
  <si>
    <t>函館旭岡</t>
  </si>
  <si>
    <t>函館北</t>
  </si>
  <si>
    <t>北教大附属函館</t>
    <rPh sb="2" eb="3">
      <t>ダイ</t>
    </rPh>
    <phoneticPr fontId="20"/>
  </si>
  <si>
    <t>函館亀尾</t>
  </si>
  <si>
    <t>函館鱒川</t>
  </si>
  <si>
    <t>函館ラ・サール</t>
  </si>
  <si>
    <t>遺愛女子</t>
  </si>
  <si>
    <t>函館白百合学園</t>
  </si>
  <si>
    <t>函館聾</t>
  </si>
  <si>
    <t>函館潮光</t>
  </si>
  <si>
    <t>函館日新</t>
  </si>
  <si>
    <t>函館恵山</t>
  </si>
  <si>
    <t>函館椴法華</t>
  </si>
  <si>
    <t>函館尾札部</t>
  </si>
  <si>
    <t>函館臼尻</t>
  </si>
  <si>
    <t>千代台陸上スクール</t>
    <rPh sb="0" eb="3">
      <t>チヨガダイ</t>
    </rPh>
    <rPh sb="3" eb="5">
      <t>リクジョウ</t>
    </rPh>
    <phoneticPr fontId="19"/>
  </si>
  <si>
    <t>渡島</t>
  </si>
  <si>
    <t>鹿部</t>
  </si>
  <si>
    <t>七飯</t>
  </si>
  <si>
    <t xml:space="preserve">七飯大沼 </t>
  </si>
  <si>
    <t>七飯大中山</t>
  </si>
  <si>
    <t>松前</t>
  </si>
  <si>
    <t>松前大島</t>
  </si>
  <si>
    <t>森砂原</t>
  </si>
  <si>
    <t>森</t>
  </si>
  <si>
    <t>知内</t>
  </si>
  <si>
    <t>長万部</t>
  </si>
  <si>
    <t>八雲熊石第一</t>
  </si>
  <si>
    <t>八雲熊石第二</t>
  </si>
  <si>
    <t>八雲</t>
  </si>
  <si>
    <t>八雲野田生</t>
  </si>
  <si>
    <t>八雲落部</t>
  </si>
  <si>
    <t>北斗上磯</t>
  </si>
  <si>
    <t>北斗石別</t>
  </si>
  <si>
    <t>北斗大野</t>
  </si>
  <si>
    <t>北斗浜分</t>
  </si>
  <si>
    <t>北斗茂辺地</t>
  </si>
  <si>
    <t>木古内</t>
  </si>
  <si>
    <t>檜山</t>
  </si>
  <si>
    <t>せたな瀬棚</t>
  </si>
  <si>
    <t>せたな大成</t>
  </si>
  <si>
    <t>せたな北檜山</t>
  </si>
  <si>
    <t>奥尻</t>
  </si>
  <si>
    <t>奥尻青苗</t>
  </si>
  <si>
    <t>乙部</t>
  </si>
  <si>
    <t>厚沢部館</t>
  </si>
  <si>
    <t>厚沢部</t>
  </si>
  <si>
    <t>厚沢部鶉</t>
  </si>
  <si>
    <t>江差</t>
  </si>
  <si>
    <t>江差北</t>
  </si>
  <si>
    <t>今金</t>
  </si>
  <si>
    <t>上ノ国</t>
  </si>
  <si>
    <t>旭川市</t>
  </si>
  <si>
    <t>旭川雨紛</t>
    <rPh sb="2" eb="3">
      <t>アメ</t>
    </rPh>
    <phoneticPr fontId="19"/>
  </si>
  <si>
    <t>旭川愛宕</t>
  </si>
  <si>
    <t>旭川第二</t>
  </si>
  <si>
    <t>旭川</t>
  </si>
  <si>
    <t>旭川永山</t>
  </si>
  <si>
    <t>旭川永山南</t>
  </si>
  <si>
    <t>旭川啓北</t>
  </si>
  <si>
    <t>旭川光陽</t>
  </si>
  <si>
    <t>旭川広陵</t>
  </si>
  <si>
    <t>旭川江丹別</t>
  </si>
  <si>
    <t>旭川桜岡</t>
  </si>
  <si>
    <t>旭川春光台</t>
  </si>
  <si>
    <t>旭川常盤</t>
  </si>
  <si>
    <t>旭川神楽</t>
  </si>
  <si>
    <t>旭川神居</t>
  </si>
  <si>
    <t>旭川神居東</t>
  </si>
  <si>
    <t>旭川聖園</t>
  </si>
  <si>
    <t>旭川西神楽</t>
  </si>
  <si>
    <t>旭川千代ヶ岡</t>
  </si>
  <si>
    <t>旭川忠和</t>
  </si>
  <si>
    <t>旭川東光</t>
  </si>
  <si>
    <t>旭川東鷹栖</t>
  </si>
  <si>
    <t>旭川東明</t>
  </si>
  <si>
    <t>旭川東陽</t>
  </si>
  <si>
    <t>旭川北星</t>
  </si>
  <si>
    <t>旭川北都</t>
  </si>
  <si>
    <t>旭川北門</t>
  </si>
  <si>
    <t>旭川明星</t>
  </si>
  <si>
    <t>旭川嵐山</t>
  </si>
  <si>
    <t>旭川緑が丘</t>
  </si>
  <si>
    <t>旭川六合</t>
  </si>
  <si>
    <t>北教大附属旭川</t>
  </si>
  <si>
    <t>旭川聾</t>
    <rPh sb="0" eb="2">
      <t>アサヒカワ</t>
    </rPh>
    <rPh sb="2" eb="3">
      <t>ロウ</t>
    </rPh>
    <phoneticPr fontId="19"/>
  </si>
  <si>
    <t>旭川中央</t>
    <rPh sb="2" eb="4">
      <t>チュウオウ</t>
    </rPh>
    <phoneticPr fontId="19"/>
  </si>
  <si>
    <t>旭川AC</t>
    <rPh sb="0" eb="2">
      <t>アサヒカワ</t>
    </rPh>
    <phoneticPr fontId="19"/>
  </si>
  <si>
    <t>上川中央</t>
  </si>
  <si>
    <t>愛別</t>
  </si>
  <si>
    <t>上川</t>
  </si>
  <si>
    <t>鷹栖</t>
  </si>
  <si>
    <t>東神楽</t>
  </si>
  <si>
    <t>東川</t>
  </si>
  <si>
    <t>当麻</t>
  </si>
  <si>
    <t>比布</t>
  </si>
  <si>
    <t>美瑛</t>
  </si>
  <si>
    <t>美瑛美馬牛</t>
  </si>
  <si>
    <t>美瑛明徳</t>
  </si>
  <si>
    <t>士別</t>
  </si>
  <si>
    <t>剣淵</t>
  </si>
  <si>
    <t>士別温根別</t>
  </si>
  <si>
    <t>士別南</t>
  </si>
  <si>
    <t>士別上士別</t>
  </si>
  <si>
    <t>士別多寄</t>
  </si>
  <si>
    <t>士別朝日</t>
  </si>
  <si>
    <t>幌加内</t>
  </si>
  <si>
    <t>和寒</t>
  </si>
  <si>
    <t>名寄</t>
  </si>
  <si>
    <t>音威子府</t>
  </si>
  <si>
    <t>下川</t>
  </si>
  <si>
    <t>中川</t>
  </si>
  <si>
    <t>美深仁宇布</t>
  </si>
  <si>
    <t>美深</t>
  </si>
  <si>
    <t>名寄智恵文</t>
  </si>
  <si>
    <t>名寄風連</t>
  </si>
  <si>
    <t>名寄風連日進</t>
  </si>
  <si>
    <t>名寄東</t>
  </si>
  <si>
    <t>富良野</t>
  </si>
  <si>
    <t>上富良野</t>
  </si>
  <si>
    <t>占冠トマム</t>
  </si>
  <si>
    <t>占冠</t>
  </si>
  <si>
    <t>中富良野</t>
  </si>
  <si>
    <t>南富良野</t>
  </si>
  <si>
    <t>富良野山部</t>
  </si>
  <si>
    <t>富良野樹海</t>
  </si>
  <si>
    <t>富良野西</t>
  </si>
  <si>
    <t>富良野東</t>
  </si>
  <si>
    <t>富良野布部</t>
  </si>
  <si>
    <t>富良野布礼別</t>
  </si>
  <si>
    <t>富良野麓郷</t>
  </si>
  <si>
    <t>留萌</t>
  </si>
  <si>
    <t>羽幌</t>
  </si>
  <si>
    <t>羽幌焼尻</t>
  </si>
  <si>
    <t>羽幌天売</t>
  </si>
  <si>
    <t>初山別</t>
  </si>
  <si>
    <t>小平鬼鹿</t>
  </si>
  <si>
    <t>小平</t>
  </si>
  <si>
    <t>増毛</t>
  </si>
  <si>
    <t>苫前古丹別</t>
  </si>
  <si>
    <t>苫前</t>
  </si>
  <si>
    <t>留萌港南</t>
  </si>
  <si>
    <t>留萌北光</t>
  </si>
  <si>
    <t>遠別</t>
  </si>
  <si>
    <t>天塩啓徳</t>
  </si>
  <si>
    <t>天塩</t>
  </si>
  <si>
    <t>宗谷</t>
  </si>
  <si>
    <t>猿払拓心</t>
  </si>
  <si>
    <t>枝幸歌登</t>
  </si>
  <si>
    <t>枝幸</t>
  </si>
  <si>
    <t>枝幸南</t>
  </si>
  <si>
    <t>稚内上勇知</t>
  </si>
  <si>
    <t>稚内下勇知</t>
  </si>
  <si>
    <t>稚内天北</t>
  </si>
  <si>
    <t>稚内増幌</t>
  </si>
  <si>
    <t>稚内西</t>
  </si>
  <si>
    <t>稚内宗谷</t>
  </si>
  <si>
    <t>稚内</t>
  </si>
  <si>
    <t>稚内東</t>
  </si>
  <si>
    <t>稚内南</t>
  </si>
  <si>
    <t>稚内潮見が丘</t>
  </si>
  <si>
    <t>中頓別</t>
  </si>
  <si>
    <t>浜頓別下頓別</t>
  </si>
  <si>
    <t>浜頓別</t>
  </si>
  <si>
    <t>豊富兜沼</t>
  </si>
  <si>
    <t>豊富</t>
  </si>
  <si>
    <t>幌延</t>
  </si>
  <si>
    <t>幌延問寒別</t>
  </si>
  <si>
    <t>利尻沓形</t>
  </si>
  <si>
    <t>利尻仙法志</t>
  </si>
  <si>
    <t>利尻富士鴛泊</t>
  </si>
  <si>
    <t>利尻富士鬼脇</t>
  </si>
  <si>
    <t>礼文香深</t>
  </si>
  <si>
    <t>礼文船泊</t>
  </si>
  <si>
    <t>網走</t>
  </si>
  <si>
    <t>遠軽安国</t>
  </si>
  <si>
    <t>遠軽</t>
  </si>
  <si>
    <t>遠軽丸瀬布</t>
  </si>
  <si>
    <t>遠軽生田原</t>
  </si>
  <si>
    <t>遠軽南</t>
  </si>
  <si>
    <t>遠軽白滝</t>
  </si>
  <si>
    <t>興部</t>
  </si>
  <si>
    <t>興部沙留</t>
  </si>
  <si>
    <t>訓子府</t>
  </si>
  <si>
    <t>佐呂間</t>
  </si>
  <si>
    <t>斜里知床ウトロ学校</t>
    <rPh sb="2" eb="4">
      <t>シレトコ</t>
    </rPh>
    <phoneticPr fontId="19"/>
  </si>
  <si>
    <t>斜里</t>
  </si>
  <si>
    <t>小清水</t>
  </si>
  <si>
    <t>清里</t>
  </si>
  <si>
    <t>西興部</t>
  </si>
  <si>
    <t>大空女満別</t>
  </si>
  <si>
    <t>大空東藻琴</t>
  </si>
  <si>
    <t>滝上</t>
  </si>
  <si>
    <t>置戸</t>
  </si>
  <si>
    <t>津別活汲</t>
  </si>
  <si>
    <t>津別</t>
  </si>
  <si>
    <t>美幌</t>
  </si>
  <si>
    <t>美幌北</t>
  </si>
  <si>
    <t>北見温根湯</t>
  </si>
  <si>
    <t>北見光西</t>
  </si>
  <si>
    <t>北見高栄</t>
  </si>
  <si>
    <t>北見小泉</t>
  </si>
  <si>
    <t>北見上常呂</t>
  </si>
  <si>
    <t>北見常呂</t>
  </si>
  <si>
    <t>北見仁頃</t>
  </si>
  <si>
    <t>北見瑞穂</t>
  </si>
  <si>
    <t>北見相内</t>
  </si>
  <si>
    <t>北見端野</t>
  </si>
  <si>
    <t>北見東相内</t>
  </si>
  <si>
    <t>北見東陵</t>
  </si>
  <si>
    <t>北見南</t>
  </si>
  <si>
    <t>北見北光</t>
  </si>
  <si>
    <t>北見北</t>
  </si>
  <si>
    <t>北見留辺蘂</t>
  </si>
  <si>
    <t>網走呼人</t>
  </si>
  <si>
    <t>網走第一</t>
  </si>
  <si>
    <t>網走第五</t>
  </si>
  <si>
    <t>網走第三</t>
  </si>
  <si>
    <t>網走第四</t>
  </si>
  <si>
    <t>網走第二</t>
  </si>
  <si>
    <t>紋別渚滑</t>
  </si>
  <si>
    <t>紋別上渚滑</t>
  </si>
  <si>
    <t>紋別潮見</t>
  </si>
  <si>
    <t>紋別</t>
  </si>
  <si>
    <t>湧別湖陵</t>
  </si>
  <si>
    <t>湧別上湧別</t>
  </si>
  <si>
    <t>湧別</t>
  </si>
  <si>
    <t>雄武</t>
  </si>
  <si>
    <t>全十勝</t>
  </si>
  <si>
    <t>浦幌</t>
  </si>
  <si>
    <t>浦幌上浦幌</t>
  </si>
  <si>
    <t>音更</t>
  </si>
  <si>
    <t>音更下音更</t>
  </si>
  <si>
    <t>音更共栄</t>
  </si>
  <si>
    <t>音更駒場</t>
  </si>
  <si>
    <t>音更緑南</t>
  </si>
  <si>
    <t>芽室西</t>
  </si>
  <si>
    <t>芽室</t>
  </si>
  <si>
    <t>芽室上美生</t>
  </si>
  <si>
    <t>広尾</t>
  </si>
  <si>
    <t>広尾豊似</t>
  </si>
  <si>
    <t>更別中央</t>
    <rPh sb="2" eb="4">
      <t>チュウオウ</t>
    </rPh>
    <phoneticPr fontId="19"/>
  </si>
  <si>
    <t>士幌町中央</t>
  </si>
  <si>
    <t>鹿追瓜幕</t>
  </si>
  <si>
    <t>鹿追</t>
  </si>
  <si>
    <t>上士幌</t>
  </si>
  <si>
    <t>新得屈足</t>
  </si>
  <si>
    <t>新得</t>
  </si>
  <si>
    <t>新得富村牛</t>
  </si>
  <si>
    <t>清水御影</t>
  </si>
  <si>
    <t>清水</t>
  </si>
  <si>
    <t>足寄</t>
  </si>
  <si>
    <t>帯広清川</t>
  </si>
  <si>
    <t>帯広西陵</t>
  </si>
  <si>
    <t>帯広川西</t>
  </si>
  <si>
    <t>帯広第一</t>
  </si>
  <si>
    <t>帯広第五</t>
  </si>
  <si>
    <t>帯広第三</t>
  </si>
  <si>
    <t>帯広第四</t>
  </si>
  <si>
    <t>帯広第七</t>
  </si>
  <si>
    <t>帯広第二</t>
  </si>
  <si>
    <t>帯広第八</t>
  </si>
  <si>
    <t>帯広第六</t>
  </si>
  <si>
    <t>帯広大空</t>
  </si>
  <si>
    <t>帯広南町</t>
  </si>
  <si>
    <t>帯広八千代</t>
  </si>
  <si>
    <t>帯広緑園</t>
  </si>
  <si>
    <t>大樹</t>
  </si>
  <si>
    <t>大樹尾田</t>
  </si>
  <si>
    <t>池田高島</t>
  </si>
  <si>
    <t>池田</t>
  </si>
  <si>
    <t>中札内</t>
  </si>
  <si>
    <t>豊頃</t>
  </si>
  <si>
    <t>本別仙美里</t>
  </si>
  <si>
    <t>本別</t>
  </si>
  <si>
    <t>本別勇足</t>
  </si>
  <si>
    <t>幕別糠内</t>
  </si>
  <si>
    <t>幕別札内</t>
  </si>
  <si>
    <t>幕別札内東</t>
  </si>
  <si>
    <t>幕別忠類</t>
  </si>
  <si>
    <t>幕別</t>
  </si>
  <si>
    <t>陸別</t>
  </si>
  <si>
    <t>帯広聾</t>
  </si>
  <si>
    <t>帯広翔陽</t>
  </si>
  <si>
    <t>釧路地方</t>
  </si>
  <si>
    <t>釧路阿寒湖</t>
  </si>
  <si>
    <t>釧路阿寒</t>
  </si>
  <si>
    <t>釧路共栄</t>
  </si>
  <si>
    <t>釧路景雲</t>
  </si>
  <si>
    <t>釧路桜が丘</t>
  </si>
  <si>
    <t>釧路山花</t>
  </si>
  <si>
    <t>釧路春採</t>
  </si>
  <si>
    <t>釧路青陵</t>
  </si>
  <si>
    <t>釧路大楽毛</t>
  </si>
  <si>
    <t>釧路鳥取西</t>
  </si>
  <si>
    <t>釧路鳥取</t>
  </si>
  <si>
    <t>釧路美原</t>
  </si>
  <si>
    <t>釧路幣舞</t>
  </si>
  <si>
    <t>釧路北</t>
  </si>
  <si>
    <t>釧路音別</t>
  </si>
  <si>
    <t>釧路遠矢</t>
  </si>
  <si>
    <t>釧路昆布森</t>
  </si>
  <si>
    <t>釧路富原</t>
  </si>
  <si>
    <t>釧路別保</t>
  </si>
  <si>
    <t>厚岸</t>
  </si>
  <si>
    <t>厚岸高知</t>
  </si>
  <si>
    <t>厚岸真龍</t>
  </si>
  <si>
    <t>厚岸太田</t>
  </si>
  <si>
    <t>厚岸片無去</t>
  </si>
  <si>
    <t>鶴居</t>
  </si>
  <si>
    <t>鶴居幌呂</t>
  </si>
  <si>
    <t>弟子屈川湯</t>
  </si>
  <si>
    <t>弟子屈</t>
  </si>
  <si>
    <t>白糠庶路</t>
  </si>
  <si>
    <t>白糠茶路</t>
  </si>
  <si>
    <t>白糠</t>
  </si>
  <si>
    <t>標茶阿歴内</t>
  </si>
  <si>
    <t>標茶磯分内</t>
  </si>
  <si>
    <t>標茶久著呂中央</t>
  </si>
  <si>
    <t>標茶中御卒別</t>
  </si>
  <si>
    <t>標茶中茶安別</t>
  </si>
  <si>
    <t>標茶塘路</t>
  </si>
  <si>
    <t>標茶虹別</t>
  </si>
  <si>
    <t>標茶</t>
  </si>
  <si>
    <t>浜中散布</t>
  </si>
  <si>
    <t>浜中姉別南</t>
  </si>
  <si>
    <t>浜中茶内</t>
  </si>
  <si>
    <t>浜中</t>
  </si>
  <si>
    <t>浜中霧多布</t>
  </si>
  <si>
    <t>北教大附属釧路</t>
  </si>
  <si>
    <t>武修館</t>
  </si>
  <si>
    <t>釧路聾</t>
  </si>
  <si>
    <t>根室</t>
  </si>
  <si>
    <t>根室海星</t>
  </si>
  <si>
    <t>根室啓雲</t>
  </si>
  <si>
    <t>根室光洋</t>
  </si>
  <si>
    <t>根室厚床</t>
  </si>
  <si>
    <t>根室歯舞</t>
  </si>
  <si>
    <t>根室柏陵</t>
  </si>
  <si>
    <t>根室落石</t>
  </si>
  <si>
    <t>中標津計根別</t>
  </si>
  <si>
    <t>中標津広陵</t>
  </si>
  <si>
    <t>中標津</t>
  </si>
  <si>
    <t>中標津武佐</t>
  </si>
  <si>
    <t>標津薫別</t>
  </si>
  <si>
    <t>標津古多糠</t>
  </si>
  <si>
    <t>標津川北</t>
  </si>
  <si>
    <t>標津</t>
  </si>
  <si>
    <t>別海上春別</t>
  </si>
  <si>
    <t>別海上西春別</t>
  </si>
  <si>
    <t>別海上風連</t>
  </si>
  <si>
    <t>別海西春別</t>
  </si>
  <si>
    <t>別海中春別</t>
  </si>
  <si>
    <t>別海中西別</t>
  </si>
  <si>
    <t>別海中央</t>
  </si>
  <si>
    <t>別海</t>
  </si>
  <si>
    <t>別海野付</t>
  </si>
  <si>
    <t>羅臼春松</t>
  </si>
  <si>
    <t>羅臼</t>
  </si>
  <si>
    <t>コード</t>
    <phoneticPr fontId="2"/>
  </si>
  <si>
    <t>コード</t>
    <phoneticPr fontId="2"/>
  </si>
  <si>
    <t>ﾌﾘｶﾞﾅ</t>
    <phoneticPr fontId="2"/>
  </si>
  <si>
    <t>監督名</t>
    <rPh sb="0" eb="2">
      <t>カントク</t>
    </rPh>
    <rPh sb="2" eb="3">
      <t>メイ</t>
    </rPh>
    <phoneticPr fontId="2"/>
  </si>
  <si>
    <t>　　※総括申込書にコピーペーストすると便利です。</t>
    <rPh sb="3" eb="5">
      <t>ソウカツ</t>
    </rPh>
    <rPh sb="5" eb="7">
      <t>モウシコミ</t>
    </rPh>
    <rPh sb="7" eb="8">
      <t>ショ</t>
    </rPh>
    <rPh sb="19" eb="21">
      <t>ベンリ</t>
    </rPh>
    <phoneticPr fontId="2"/>
  </si>
  <si>
    <t>　―　専門委員長の皆様へ　―</t>
    <rPh sb="3" eb="5">
      <t>センモン</t>
    </rPh>
    <rPh sb="5" eb="8">
      <t>イインチョウ</t>
    </rPh>
    <rPh sb="9" eb="11">
      <t>ミナサマ</t>
    </rPh>
    <phoneticPr fontId="2"/>
  </si>
  <si>
    <t>47.13</t>
    <phoneticPr fontId="2"/>
  </si>
  <si>
    <t>48.00</t>
    <phoneticPr fontId="2"/>
  </si>
  <si>
    <t>1850</t>
    <phoneticPr fontId="2"/>
  </si>
  <si>
    <t>11.74</t>
    <phoneticPr fontId="2"/>
  </si>
  <si>
    <t>参加種目一覧</t>
    <rPh sb="0" eb="2">
      <t>サンカ</t>
    </rPh>
    <rPh sb="2" eb="4">
      <t>シュモク</t>
    </rPh>
    <rPh sb="4" eb="6">
      <t>イチラン</t>
    </rPh>
    <phoneticPr fontId="2"/>
  </si>
  <si>
    <t>男子</t>
    <rPh sb="0" eb="2">
      <t>ダンシ</t>
    </rPh>
    <phoneticPr fontId="2"/>
  </si>
  <si>
    <t>女子</t>
    <rPh sb="0" eb="2">
      <t>ジョシ</t>
    </rPh>
    <phoneticPr fontId="2"/>
  </si>
  <si>
    <t>R</t>
    <phoneticPr fontId="2"/>
  </si>
  <si>
    <t>上川南部</t>
    <rPh sb="0" eb="2">
      <t>カミカワ</t>
    </rPh>
    <rPh sb="2" eb="4">
      <t>ナンブ</t>
    </rPh>
    <phoneticPr fontId="2"/>
  </si>
  <si>
    <t>上川北部</t>
    <rPh sb="0" eb="2">
      <t>カミカワ</t>
    </rPh>
    <rPh sb="2" eb="4">
      <t>ホクブ</t>
    </rPh>
    <phoneticPr fontId="2"/>
  </si>
  <si>
    <t>函館</t>
    <rPh sb="0" eb="2">
      <t>ハコダテ</t>
    </rPh>
    <phoneticPr fontId="2"/>
  </si>
  <si>
    <t>渡島</t>
    <rPh sb="0" eb="2">
      <t>オシマ</t>
    </rPh>
    <phoneticPr fontId="2"/>
  </si>
  <si>
    <t>釧路</t>
    <rPh sb="0" eb="2">
      <t>クシロ</t>
    </rPh>
    <phoneticPr fontId="2"/>
  </si>
  <si>
    <t>根室</t>
    <rPh sb="0" eb="2">
      <t>ネムロ</t>
    </rPh>
    <phoneticPr fontId="2"/>
  </si>
  <si>
    <t>オホーツク</t>
    <phoneticPr fontId="2"/>
  </si>
  <si>
    <t>第53回　北海道中学校陸上競技大会</t>
    <rPh sb="0" eb="1">
      <t>ダイ</t>
    </rPh>
    <rPh sb="3" eb="4">
      <t>カイ</t>
    </rPh>
    <rPh sb="5" eb="8">
      <t>ホッカイドウ</t>
    </rPh>
    <rPh sb="8" eb="11">
      <t>チュウガッコウ</t>
    </rPh>
    <rPh sb="11" eb="13">
      <t>リクジョウ</t>
    </rPh>
    <rPh sb="13" eb="15">
      <t>キョウギ</t>
    </rPh>
    <rPh sb="15" eb="17">
      <t>タイカイ</t>
    </rPh>
    <phoneticPr fontId="2"/>
  </si>
  <si>
    <t>市町村名をつけて入力する。　例：　｢北見市」　「常呂町」など</t>
    <rPh sb="0" eb="3">
      <t>シチョウソン</t>
    </rPh>
    <rPh sb="3" eb="4">
      <t>メイ</t>
    </rPh>
    <rPh sb="8" eb="10">
      <t>ニュウリョク</t>
    </rPh>
    <rPh sb="14" eb="15">
      <t>レイ</t>
    </rPh>
    <rPh sb="18" eb="20">
      <t>キタミ</t>
    </rPh>
    <rPh sb="20" eb="21">
      <t>シ</t>
    </rPh>
    <rPh sb="24" eb="26">
      <t>トコロ</t>
    </rPh>
    <rPh sb="26" eb="27">
      <t>チョウ</t>
    </rPh>
    <phoneticPr fontId="2"/>
  </si>
  <si>
    <t>北見市立常呂中学校</t>
    <rPh sb="0" eb="4">
      <t>キタミシリツ</t>
    </rPh>
    <rPh sb="4" eb="6">
      <t>トコロ</t>
    </rPh>
    <rPh sb="6" eb="9">
      <t>チュウガッコウ</t>
    </rPh>
    <phoneticPr fontId="2"/>
  </si>
  <si>
    <t>北見常呂</t>
    <rPh sb="0" eb="2">
      <t>キタミ</t>
    </rPh>
    <rPh sb="2" eb="4">
      <t>トコロ</t>
    </rPh>
    <phoneticPr fontId="2"/>
  </si>
  <si>
    <t>ｵﾎｰﾂｸ</t>
  </si>
  <si>
    <t>第５３回　北海道中学校陸上競技大会　参加申込書　（記入例）</t>
    <rPh sb="0" eb="1">
      <t>ダイ</t>
    </rPh>
    <rPh sb="3" eb="4">
      <t>カイ</t>
    </rPh>
    <rPh sb="5" eb="8">
      <t>ホッカイドウ</t>
    </rPh>
    <rPh sb="8" eb="11">
      <t>チュウガッコウ</t>
    </rPh>
    <rPh sb="11" eb="13">
      <t>リクジョウ</t>
    </rPh>
    <rPh sb="13" eb="15">
      <t>キョウギ</t>
    </rPh>
    <rPh sb="15" eb="17">
      <t>タイカイ</t>
    </rPh>
    <rPh sb="18" eb="20">
      <t>サンカ</t>
    </rPh>
    <rPh sb="20" eb="23">
      <t>モウシコミショ</t>
    </rPh>
    <rPh sb="25" eb="27">
      <t>キニュウ</t>
    </rPh>
    <rPh sb="27" eb="28">
      <t>レイ</t>
    </rPh>
    <phoneticPr fontId="2"/>
  </si>
  <si>
    <t>小野寺　理香</t>
    <rPh sb="0" eb="3">
      <t>オノデラ</t>
    </rPh>
    <rPh sb="4" eb="6">
      <t>リカ</t>
    </rPh>
    <phoneticPr fontId="2"/>
  </si>
  <si>
    <t>杉田　孝幸</t>
    <rPh sb="0" eb="2">
      <t>スギタ</t>
    </rPh>
    <rPh sb="3" eb="5">
      <t>タカユキ</t>
    </rPh>
    <phoneticPr fontId="2"/>
  </si>
  <si>
    <t>北見市</t>
    <rPh sb="0" eb="3">
      <t>キタミシ</t>
    </rPh>
    <phoneticPr fontId="2"/>
  </si>
  <si>
    <t>ｷﾀﾐﾄｺﾛ</t>
    <phoneticPr fontId="2"/>
  </si>
  <si>
    <t>大西</t>
    <rPh sb="0" eb="2">
      <t>オオニシ</t>
    </rPh>
    <phoneticPr fontId="2"/>
  </si>
  <si>
    <t>ｵｵﾆｼ</t>
    <phoneticPr fontId="2"/>
  </si>
  <si>
    <t>ﾀﾞｲ</t>
    <phoneticPr fontId="2"/>
  </si>
  <si>
    <t>豊原</t>
    <rPh sb="0" eb="2">
      <t>トヨハラ</t>
    </rPh>
    <phoneticPr fontId="2"/>
  </si>
  <si>
    <t>隆之</t>
    <rPh sb="0" eb="2">
      <t>タカユキ</t>
    </rPh>
    <phoneticPr fontId="2"/>
  </si>
  <si>
    <t>ﾄﾖﾊﾗ</t>
    <phoneticPr fontId="2"/>
  </si>
  <si>
    <t>ﾀｶﾕｷ</t>
    <phoneticPr fontId="2"/>
  </si>
  <si>
    <t>堀澤　拓磨</t>
    <rPh sb="0" eb="2">
      <t>ホリサワ</t>
    </rPh>
    <rPh sb="3" eb="5">
      <t>タクマ</t>
    </rPh>
    <phoneticPr fontId="2"/>
  </si>
  <si>
    <t>　令和４年　　　月　　　日</t>
    <rPh sb="1" eb="2">
      <t>レイ</t>
    </rPh>
    <rPh sb="2" eb="3">
      <t>ワ</t>
    </rPh>
    <rPh sb="4" eb="5">
      <t>ネン</t>
    </rPh>
    <rPh sb="5" eb="6">
      <t>ヘイネン</t>
    </rPh>
    <rPh sb="8" eb="9">
      <t>ガツ</t>
    </rPh>
    <rPh sb="12" eb="13">
      <t>ニチ</t>
    </rPh>
    <phoneticPr fontId="2"/>
  </si>
  <si>
    <t>校長</t>
    <rPh sb="0" eb="1">
      <t>コウ</t>
    </rPh>
    <rPh sb="1" eb="2">
      <t>チョウ</t>
    </rPh>
    <phoneticPr fontId="2"/>
  </si>
  <si>
    <t>北見常呂中学校</t>
    <rPh sb="0" eb="2">
      <t>キタミ</t>
    </rPh>
    <rPh sb="2" eb="4">
      <t>トコロ</t>
    </rPh>
    <rPh sb="4" eb="7">
      <t>チュウガッコウ</t>
    </rPh>
    <phoneticPr fontId="2"/>
  </si>
  <si>
    <t>　上記の生徒，第53回北海道中学校陸上競技大会に出場資格のあることを認め，承認します。</t>
    <rPh sb="1" eb="3">
      <t>ジョウキ</t>
    </rPh>
    <rPh sb="4" eb="6">
      <t>セイト</t>
    </rPh>
    <rPh sb="7" eb="8">
      <t>ダイ</t>
    </rPh>
    <rPh sb="10" eb="11">
      <t>カイ</t>
    </rPh>
    <rPh sb="11" eb="14">
      <t>ホッカイドウ</t>
    </rPh>
    <rPh sb="14" eb="17">
      <t>チュウガッコウ</t>
    </rPh>
    <rPh sb="17" eb="19">
      <t>リクジョウ</t>
    </rPh>
    <rPh sb="19" eb="21">
      <t>キョウギ</t>
    </rPh>
    <rPh sb="21" eb="23">
      <t>タイカイ</t>
    </rPh>
    <rPh sb="24" eb="26">
      <t>シュツジョウ</t>
    </rPh>
    <rPh sb="26" eb="28">
      <t>シカク</t>
    </rPh>
    <rPh sb="34" eb="35">
      <t>ミト</t>
    </rPh>
    <rPh sb="37" eb="39">
      <t>ショウニン</t>
    </rPh>
    <phoneticPr fontId="2"/>
  </si>
  <si>
    <t>第５３回　北海道中学校陸上競技大会　参加申込書</t>
    <rPh sb="0" eb="1">
      <t>ダイ</t>
    </rPh>
    <rPh sb="3" eb="4">
      <t>カイ</t>
    </rPh>
    <rPh sb="5" eb="8">
      <t>ホッカイドウ</t>
    </rPh>
    <rPh sb="8" eb="11">
      <t>チュウガッコウ</t>
    </rPh>
    <rPh sb="11" eb="13">
      <t>リクジョウ</t>
    </rPh>
    <rPh sb="13" eb="15">
      <t>キョウギ</t>
    </rPh>
    <rPh sb="15" eb="17">
      <t>タイカイ</t>
    </rPh>
    <rPh sb="18" eb="20">
      <t>サンカ</t>
    </rPh>
    <rPh sb="20" eb="23">
      <t>モウシコミショ</t>
    </rPh>
    <phoneticPr fontId="2"/>
  </si>
  <si>
    <t>上記の生徒，第53回北海道中学校陸上競技大会に出場資格のあることを認め，承認します。</t>
    <rPh sb="0" eb="2">
      <t>ジョウキ</t>
    </rPh>
    <rPh sb="3" eb="5">
      <t>セイト</t>
    </rPh>
    <rPh sb="6" eb="7">
      <t>ダイ</t>
    </rPh>
    <rPh sb="9" eb="10">
      <t>カイ</t>
    </rPh>
    <rPh sb="10" eb="13">
      <t>ホッカイドウ</t>
    </rPh>
    <rPh sb="13" eb="16">
      <t>チュウガッコウ</t>
    </rPh>
    <rPh sb="16" eb="18">
      <t>リクジョウ</t>
    </rPh>
    <rPh sb="18" eb="20">
      <t>キョウギ</t>
    </rPh>
    <rPh sb="20" eb="22">
      <t>タイカイ</t>
    </rPh>
    <rPh sb="23" eb="25">
      <t>シュツジョウ</t>
    </rPh>
    <rPh sb="25" eb="27">
      <t>シカク</t>
    </rPh>
    <rPh sb="33" eb="34">
      <t>ミト</t>
    </rPh>
    <rPh sb="36" eb="38">
      <t>ショウニン</t>
    </rPh>
    <phoneticPr fontId="2"/>
  </si>
  <si>
    <t>　令和４年　　月　　日</t>
    <rPh sb="1" eb="2">
      <t>レイ</t>
    </rPh>
    <rPh sb="2" eb="3">
      <t>ワ</t>
    </rPh>
    <rPh sb="4" eb="5">
      <t>ネン</t>
    </rPh>
    <rPh sb="5" eb="6">
      <t>ヘイネン</t>
    </rPh>
    <rPh sb="7" eb="8">
      <t>ガツ</t>
    </rPh>
    <rPh sb="10" eb="11">
      <t>ニチ</t>
    </rPh>
    <phoneticPr fontId="2"/>
  </si>
  <si>
    <t>常呂　太郎</t>
    <rPh sb="0" eb="2">
      <t>トコロ</t>
    </rPh>
    <rPh sb="3" eb="5">
      <t>タロウ</t>
    </rPh>
    <phoneticPr fontId="59"/>
  </si>
  <si>
    <t>ﾄｺﾛ ﾀﾛｳ</t>
    <phoneticPr fontId="59"/>
  </si>
  <si>
    <t>オホーツク</t>
    <phoneticPr fontId="2"/>
  </si>
  <si>
    <t>第５３回　北海道中学校陸上競技大会</t>
    <rPh sb="0" eb="1">
      <t>ダイ</t>
    </rPh>
    <rPh sb="3" eb="4">
      <t>カイ</t>
    </rPh>
    <rPh sb="5" eb="8">
      <t>ホッカイドウ</t>
    </rPh>
    <rPh sb="8" eb="11">
      <t>チュウガッコウ</t>
    </rPh>
    <rPh sb="11" eb="13">
      <t>リクジョウ</t>
    </rPh>
    <rPh sb="13" eb="15">
      <t>キョウギ</t>
    </rPh>
    <rPh sb="15" eb="17">
      <t>タイカイ</t>
    </rPh>
    <phoneticPr fontId="2"/>
  </si>
  <si>
    <t>事前申し込み期日　令和４年７月５日（火）</t>
  </si>
  <si>
    <t>申込書は，大会参加申し込み時に同封するか，下記宛に送付してください。</t>
    <rPh sb="0" eb="3">
      <t>モウシコミショ</t>
    </rPh>
    <rPh sb="5" eb="7">
      <t>タイカイ</t>
    </rPh>
    <rPh sb="7" eb="9">
      <t>サンカ</t>
    </rPh>
    <rPh sb="9" eb="10">
      <t>モウ</t>
    </rPh>
    <rPh sb="11" eb="12">
      <t>コ</t>
    </rPh>
    <rPh sb="13" eb="14">
      <t>ジ</t>
    </rPh>
    <rPh sb="15" eb="17">
      <t>ドウフウ</t>
    </rPh>
    <rPh sb="21" eb="23">
      <t>カキ</t>
    </rPh>
    <rPh sb="23" eb="24">
      <t>アテ</t>
    </rPh>
    <rPh sb="25" eb="27">
      <t>ソウフ</t>
    </rPh>
    <phoneticPr fontId="2"/>
  </si>
  <si>
    <t>〒093-0213　北見市常呂町字土佐40番地1</t>
    <rPh sb="10" eb="13">
      <t>キタミシ</t>
    </rPh>
    <rPh sb="13" eb="16">
      <t>トコロチョウ</t>
    </rPh>
    <rPh sb="16" eb="17">
      <t>アザ</t>
    </rPh>
    <rPh sb="17" eb="19">
      <t>トサ</t>
    </rPh>
    <rPh sb="21" eb="23">
      <t>バンチ</t>
    </rPh>
    <phoneticPr fontId="2"/>
  </si>
  <si>
    <t>　　　　北見市立常呂中学校　教諭　小野寺　理　香　宛</t>
    <rPh sb="14" eb="16">
      <t>キョウユ</t>
    </rPh>
    <rPh sb="17" eb="20">
      <t>オノデラ</t>
    </rPh>
    <rPh sb="21" eb="22">
      <t>リ</t>
    </rPh>
    <rPh sb="23" eb="24">
      <t>カ</t>
    </rPh>
    <rPh sb="25" eb="26">
      <t>アテ</t>
    </rPh>
    <phoneticPr fontId="2"/>
  </si>
  <si>
    <t>電話　0152-54-2752</t>
  </si>
  <si>
    <t>男子連絡先</t>
    <rPh sb="0" eb="2">
      <t>ダンシ</t>
    </rPh>
    <rPh sb="2" eb="5">
      <t>レンラクサキ</t>
    </rPh>
    <phoneticPr fontId="2"/>
  </si>
  <si>
    <t>女子連絡先</t>
    <rPh sb="0" eb="2">
      <t>ジョシ</t>
    </rPh>
    <rPh sb="2" eb="5">
      <t>レンラクサキ</t>
    </rPh>
    <phoneticPr fontId="2"/>
  </si>
  <si>
    <t>　校長</t>
    <rPh sb="1" eb="3">
      <t>コウチョウ</t>
    </rPh>
    <rPh sb="2" eb="3">
      <t>チョウ</t>
    </rPh>
    <phoneticPr fontId="2"/>
  </si>
  <si>
    <t>校長</t>
    <rPh sb="0" eb="2">
      <t>コウチョウチョウ</t>
    </rPh>
    <phoneticPr fontId="2"/>
  </si>
  <si>
    <t>※参加校は学校受付でお支払いください。</t>
    <rPh sb="1" eb="4">
      <t>サンカコウ</t>
    </rPh>
    <rPh sb="5" eb="7">
      <t>ガッコウ</t>
    </rPh>
    <rPh sb="7" eb="9">
      <t>ウケツケ</t>
    </rPh>
    <rPh sb="11" eb="13">
      <t>シハラ</t>
    </rPh>
    <phoneticPr fontId="2"/>
  </si>
  <si>
    <r>
      <t>　北海道中学校陸上競技大会(北見大会）の参加申込は，</t>
    </r>
    <r>
      <rPr>
        <sz val="11"/>
        <color rgb="FFFF0000"/>
        <rFont val="ＭＳ Ｐゴシック"/>
        <family val="3"/>
        <charset val="128"/>
      </rPr>
      <t>印刷した参加申込書（男・女）</t>
    </r>
    <r>
      <rPr>
        <sz val="11"/>
        <rFont val="ＭＳ Ｐゴシック"/>
        <family val="3"/>
        <charset val="128"/>
      </rPr>
      <t>とともに，</t>
    </r>
    <r>
      <rPr>
        <sz val="11"/>
        <color rgb="FFFF0000"/>
        <rFont val="ＭＳ Ｐゴシック"/>
        <family val="3"/>
        <charset val="128"/>
      </rPr>
      <t>MS-エクセルで作成したデジタルデータ</t>
    </r>
    <r>
      <rPr>
        <sz val="11"/>
        <rFont val="ＭＳ Ｐゴシック"/>
        <family val="3"/>
        <charset val="128"/>
      </rPr>
      <t>を地区専門委員長を通して</t>
    </r>
    <r>
      <rPr>
        <sz val="11"/>
        <color rgb="FFFF0000"/>
        <rFont val="ＭＳ Ｐゴシック"/>
        <family val="3"/>
        <charset val="128"/>
      </rPr>
      <t>提出（送信）</t>
    </r>
    <r>
      <rPr>
        <sz val="11"/>
        <rFont val="ＭＳ Ｐゴシック"/>
        <family val="3"/>
        <charset val="128"/>
      </rPr>
      <t>していただきます。このことで，大会準備にかかわる作業の効率化と入力ミスをできるだけ防ぐことができると考えます。つきましては，各校で作成したデータがそのままプログラム作成や競技結果に使用されますので，</t>
    </r>
    <r>
      <rPr>
        <sz val="11"/>
        <color rgb="FFFF0000"/>
        <rFont val="ＭＳ Ｐゴシック"/>
        <family val="3"/>
        <charset val="128"/>
      </rPr>
      <t>入力ミスが無いよう（</t>
    </r>
    <r>
      <rPr>
        <u val="double"/>
        <sz val="11"/>
        <color rgb="FFFF0000"/>
        <rFont val="ＭＳ Ｐゴシック"/>
        <family val="3"/>
        <charset val="128"/>
      </rPr>
      <t>特に氏名</t>
    </r>
    <r>
      <rPr>
        <sz val="11"/>
        <color rgb="FFFF0000"/>
        <rFont val="ＭＳ Ｐゴシック"/>
        <family val="3"/>
        <charset val="128"/>
      </rPr>
      <t>）</t>
    </r>
    <r>
      <rPr>
        <sz val="11"/>
        <rFont val="ＭＳ Ｐゴシック"/>
        <family val="3"/>
        <charset val="128"/>
      </rPr>
      <t>慎重に取り扱っていただきたいと思います。</t>
    </r>
    <rPh sb="1" eb="4">
      <t>ホッカイドウ</t>
    </rPh>
    <rPh sb="4" eb="7">
      <t>チュウガッコウ</t>
    </rPh>
    <rPh sb="7" eb="9">
      <t>リクジョウ</t>
    </rPh>
    <rPh sb="9" eb="11">
      <t>キョウギ</t>
    </rPh>
    <rPh sb="11" eb="13">
      <t>タイカイ</t>
    </rPh>
    <rPh sb="14" eb="16">
      <t>キタミ</t>
    </rPh>
    <rPh sb="16" eb="18">
      <t>タイカイ</t>
    </rPh>
    <rPh sb="20" eb="22">
      <t>サンカ</t>
    </rPh>
    <rPh sb="22" eb="24">
      <t>モウシコミ</t>
    </rPh>
    <rPh sb="26" eb="28">
      <t>インサツ</t>
    </rPh>
    <rPh sb="30" eb="32">
      <t>サンカ</t>
    </rPh>
    <rPh sb="32" eb="34">
      <t>モウシコミ</t>
    </rPh>
    <rPh sb="34" eb="35">
      <t>ショ</t>
    </rPh>
    <rPh sb="36" eb="37">
      <t>オトコ</t>
    </rPh>
    <rPh sb="38" eb="39">
      <t>オンナ</t>
    </rPh>
    <rPh sb="53" eb="55">
      <t>サクセイ</t>
    </rPh>
    <rPh sb="65" eb="67">
      <t>チク</t>
    </rPh>
    <rPh sb="67" eb="69">
      <t>センモン</t>
    </rPh>
    <rPh sb="69" eb="72">
      <t>イインチョウ</t>
    </rPh>
    <rPh sb="73" eb="74">
      <t>トオ</t>
    </rPh>
    <rPh sb="76" eb="78">
      <t>テイシュツ</t>
    </rPh>
    <rPh sb="79" eb="81">
      <t>ソウシン</t>
    </rPh>
    <rPh sb="97" eb="99">
      <t>タイカイ</t>
    </rPh>
    <rPh sb="99" eb="101">
      <t>ジュンビ</t>
    </rPh>
    <rPh sb="106" eb="108">
      <t>サギョウ</t>
    </rPh>
    <rPh sb="109" eb="112">
      <t>コウリツカ</t>
    </rPh>
    <rPh sb="113" eb="115">
      <t>ニュウリョク</t>
    </rPh>
    <rPh sb="123" eb="124">
      <t>フセ</t>
    </rPh>
    <rPh sb="132" eb="133">
      <t>カンガ</t>
    </rPh>
    <rPh sb="144" eb="146">
      <t>カクコウ</t>
    </rPh>
    <rPh sb="147" eb="149">
      <t>サクセイ</t>
    </rPh>
    <rPh sb="164" eb="166">
      <t>サクセイ</t>
    </rPh>
    <rPh sb="167" eb="169">
      <t>キョウギ</t>
    </rPh>
    <rPh sb="169" eb="171">
      <t>ケッカ</t>
    </rPh>
    <rPh sb="172" eb="174">
      <t>シヨウ</t>
    </rPh>
    <rPh sb="181" eb="183">
      <t>ニュウリョク</t>
    </rPh>
    <rPh sb="186" eb="187">
      <t>ナ</t>
    </rPh>
    <rPh sb="191" eb="192">
      <t>トク</t>
    </rPh>
    <rPh sb="193" eb="195">
      <t>シメイ</t>
    </rPh>
    <rPh sb="196" eb="198">
      <t>シンチョウ</t>
    </rPh>
    <rPh sb="199" eb="200">
      <t>ト</t>
    </rPh>
    <rPh sb="201" eb="202">
      <t>アツカ</t>
    </rPh>
    <rPh sb="211" eb="212">
      <t>オモ</t>
    </rPh>
    <phoneticPr fontId="2"/>
  </si>
  <si>
    <t>アスリートビブス代</t>
    <rPh sb="8" eb="9">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</si>
</sst>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No.&quot;#"/>
    <numFmt numFmtId="177" formatCode="##.00"/>
    <numFmt numFmtId="178" formatCode="#&quot;人&quot;"/>
    <numFmt numFmtId="179" formatCode="#&quot;ﾁｰﾑ&quot;"/>
    <numFmt numFmtId="180" formatCode="#,##0_);[Red]\(#,##0\)"/>
    <numFmt numFmtId="181" formatCode="\+0.0;\-0.0;\ 0.0"/>
    <numFmt numFmtId="182" formatCode="m/d;@"/>
    <numFmt numFmtId="183" formatCode="#,##0;&quot;¥&quot;&quot;¥&quot;&quot;¥&quot;\!\!\!\-#,##0;&quot;-&quot;"/>
    <numFmt numFmtId="184" formatCode="_(&quot;¥&quot;* #,##0_);_(&quot;¥&quot;* \(#,##0\);_(&quot;¥&quot;* &quot;-&quot;??_);_(@_)"/>
    <numFmt numFmtId="185" formatCode="#&quot;陸協&quot;"/>
    <numFmt numFmtId="186" formatCode="#&quot;点&quot;"/>
    <numFmt numFmtId="187" formatCode="#&quot; 点&quot;"/>
    <numFmt numFmtId="188" formatCode="#"/>
  </numFmts>
  <fonts count="7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color indexed="41"/>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Ｐゴシック"/>
      <family val="3"/>
      <charset val="128"/>
    </font>
    <font>
      <sz val="9"/>
      <name val="ＭＳ 明朝"/>
      <family val="1"/>
      <charset val="128"/>
    </font>
    <font>
      <sz val="9"/>
      <name val="ＭＳ ゴシック"/>
      <family val="3"/>
      <charset val="128"/>
    </font>
    <font>
      <sz val="8"/>
      <name val="ＭＳ 明朝"/>
      <family val="1"/>
      <charset val="128"/>
    </font>
    <font>
      <sz val="11"/>
      <name val="ＭＳ 明朝"/>
      <family val="1"/>
      <charset val="128"/>
    </font>
    <font>
      <sz val="10"/>
      <name val="ＭＳ Ｐ明朝"/>
      <family val="1"/>
      <charset val="128"/>
    </font>
    <font>
      <sz val="8"/>
      <name val="ＭＳ Ｐ明朝"/>
      <family val="1"/>
      <charset val="128"/>
    </font>
    <font>
      <sz val="11"/>
      <color indexed="10"/>
      <name val="ＭＳ Ｐゴシック"/>
      <family val="3"/>
      <charset val="128"/>
    </font>
    <font>
      <sz val="8"/>
      <color indexed="81"/>
      <name val="ＭＳ Ｐゴシック"/>
      <family val="3"/>
      <charset val="128"/>
    </font>
    <font>
      <b/>
      <sz val="8"/>
      <color indexed="10"/>
      <name val="ＭＳ Ｐゴシック"/>
      <family val="3"/>
      <charset val="128"/>
    </font>
    <font>
      <b/>
      <sz val="11"/>
      <name val="ＭＳ Ｐゴシック"/>
      <family val="3"/>
      <charset val="128"/>
    </font>
    <font>
      <sz val="16"/>
      <name val="ＭＳ ゴシック"/>
      <family val="3"/>
      <charset val="128"/>
    </font>
    <font>
      <b/>
      <sz val="18"/>
      <name val="ＭＳ 明朝"/>
      <family val="1"/>
      <charset val="128"/>
    </font>
    <font>
      <sz val="10"/>
      <name val="ＭＳ Ｐゴシック"/>
      <family val="3"/>
      <charset val="128"/>
    </font>
    <font>
      <sz val="10"/>
      <color indexed="41"/>
      <name val="ＭＳ Ｐ明朝"/>
      <family val="1"/>
      <charset val="128"/>
    </font>
    <font>
      <b/>
      <sz val="16"/>
      <color indexed="81"/>
      <name val="ＭＳ Ｐゴシック"/>
      <family val="3"/>
      <charset val="128"/>
    </font>
    <font>
      <b/>
      <sz val="9"/>
      <color indexed="81"/>
      <name val="ＭＳ Ｐゴシック"/>
      <family val="3"/>
      <charset val="128"/>
    </font>
    <font>
      <sz val="14"/>
      <name val="ＭＳ Ｐゴシック"/>
      <family val="3"/>
      <charset val="128"/>
    </font>
    <font>
      <b/>
      <sz val="14"/>
      <name val="ＭＳ 明朝"/>
      <family val="1"/>
      <charset val="128"/>
    </font>
    <font>
      <b/>
      <sz val="16"/>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1"/>
      <name val="ＭＳ Ｐ明朝"/>
      <family val="1"/>
      <charset val="128"/>
    </font>
    <font>
      <sz val="12"/>
      <name val="ＭＳ Ｐ明朝"/>
      <family val="1"/>
      <charset val="128"/>
    </font>
    <font>
      <sz val="16"/>
      <name val="ＭＳ 明朝"/>
      <family val="1"/>
      <charset val="128"/>
    </font>
    <font>
      <b/>
      <u val="double"/>
      <sz val="14"/>
      <name val="ＭＳ 明朝"/>
      <family val="1"/>
      <charset val="128"/>
    </font>
    <font>
      <b/>
      <u val="double"/>
      <sz val="20"/>
      <name val="ＭＳ 明朝"/>
      <family val="1"/>
      <charset val="128"/>
    </font>
    <font>
      <b/>
      <sz val="20"/>
      <name val="ＭＳ 明朝"/>
      <family val="1"/>
      <charset val="128"/>
    </font>
    <font>
      <sz val="9"/>
      <color indexed="81"/>
      <name val="ＭＳ Ｐゴシック"/>
      <family val="3"/>
      <charset val="128"/>
    </font>
    <font>
      <b/>
      <sz val="10"/>
      <name val="ＭＳ Ｐ明朝"/>
      <family val="1"/>
      <charset val="128"/>
    </font>
    <font>
      <b/>
      <sz val="9"/>
      <color indexed="10"/>
      <name val="ＭＳ Ｐゴシック"/>
      <family val="3"/>
      <charset val="128"/>
    </font>
    <font>
      <sz val="8"/>
      <name val="ＭＳ Ｐゴシック"/>
      <family val="3"/>
      <charset val="128"/>
    </font>
    <font>
      <sz val="10"/>
      <color indexed="9"/>
      <name val="ＭＳ 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u/>
      <sz val="11"/>
      <color theme="10"/>
      <name val="ＭＳ Ｐゴシック"/>
      <family val="3"/>
      <charset val="128"/>
    </font>
    <font>
      <b/>
      <sz val="18"/>
      <color rgb="FFFF0000"/>
      <name val="ＭＳ 明朝"/>
      <family val="1"/>
      <charset val="128"/>
    </font>
    <font>
      <sz val="10"/>
      <color theme="0"/>
      <name val="ＭＳ ゴシック"/>
      <family val="3"/>
      <charset val="128"/>
    </font>
    <font>
      <b/>
      <sz val="10"/>
      <color theme="0"/>
      <name val="ＭＳ ゴシック"/>
      <family val="3"/>
      <charset val="128"/>
    </font>
    <font>
      <sz val="9"/>
      <color indexed="9"/>
      <name val="ＭＳ Ｐゴシック"/>
      <family val="3"/>
      <charset val="128"/>
    </font>
    <font>
      <sz val="20"/>
      <color rgb="FFFF0000"/>
      <name val="ＭＳ Ｐゴシック"/>
      <family val="3"/>
      <charset val="128"/>
    </font>
    <font>
      <sz val="11"/>
      <color rgb="FFFF0000"/>
      <name val="ＭＳ Ｐゴシック"/>
      <family val="3"/>
      <charset val="128"/>
    </font>
    <font>
      <u val="double"/>
      <sz val="11"/>
      <color rgb="FFFF0000"/>
      <name val="ＭＳ Ｐゴシック"/>
      <family val="3"/>
      <charset val="128"/>
    </font>
    <font>
      <sz val="6"/>
      <name val="ＭＳ 明朝"/>
      <family val="1"/>
      <charset val="128"/>
    </font>
    <font>
      <sz val="9"/>
      <color indexed="10"/>
      <name val="ＭＳ Ｐゴシック"/>
      <family val="3"/>
      <charset val="128"/>
    </font>
    <font>
      <sz val="15"/>
      <name val="ＭＳ 明朝"/>
      <family val="1"/>
      <charset val="128"/>
    </font>
    <font>
      <sz val="10"/>
      <color rgb="FFFF0000"/>
      <name val="ＭＳ Ｐゴシック"/>
      <family val="3"/>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b/>
      <sz val="10"/>
      <color rgb="FFFF0000"/>
      <name val="ＭＳ Ｐゴシック"/>
      <family val="3"/>
      <charset val="128"/>
    </font>
    <font>
      <sz val="10"/>
      <color indexed="10"/>
      <name val="ＭＳ 明朝"/>
      <family val="1"/>
      <charset val="128"/>
    </font>
    <font>
      <sz val="11"/>
      <color indexed="8"/>
      <name val="HG丸ｺﾞｼｯｸM-PRO"/>
      <family val="3"/>
      <charset val="128"/>
    </font>
    <font>
      <b/>
      <sz val="16"/>
      <color indexed="8"/>
      <name val="HG丸ｺﾞｼｯｸM-PRO"/>
      <family val="3"/>
      <charset val="128"/>
    </font>
    <font>
      <sz val="9"/>
      <color indexed="8"/>
      <name val="HG丸ｺﾞｼｯｸM-PRO"/>
      <family val="3"/>
      <charset val="128"/>
    </font>
    <font>
      <b/>
      <u val="double"/>
      <sz val="11"/>
      <name val="ＭＳ 明朝"/>
      <family val="1"/>
      <charset val="128"/>
    </font>
    <font>
      <b/>
      <u val="double"/>
      <sz val="12"/>
      <name val="ＭＳ 明朝"/>
      <family val="1"/>
      <charset val="128"/>
    </font>
    <font>
      <b/>
      <sz val="11"/>
      <name val="ＭＳ 明朝"/>
      <family val="1"/>
      <charset val="128"/>
    </font>
    <font>
      <sz val="6"/>
      <name val="ＭＳ Ｐ明朝"/>
      <family val="1"/>
      <charset val="128"/>
    </font>
  </fonts>
  <fills count="23">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41"/>
        <bgColor indexed="47"/>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indexed="30"/>
        <bgColor indexed="64"/>
      </patternFill>
    </fill>
    <fill>
      <patternFill patternType="solid">
        <fgColor indexed="31"/>
        <bgColor indexed="64"/>
      </patternFill>
    </fill>
    <fill>
      <patternFill patternType="solid">
        <fgColor rgb="FFFFC000"/>
        <bgColor indexed="64"/>
      </patternFill>
    </fill>
    <fill>
      <patternFill patternType="solid">
        <fgColor rgb="FFFF0000"/>
        <bgColor indexed="64"/>
      </patternFill>
    </fill>
    <fill>
      <patternFill patternType="solid">
        <fgColor rgb="FF0070C0"/>
        <bgColor indexed="64"/>
      </patternFill>
    </fill>
    <fill>
      <patternFill patternType="solid">
        <fgColor rgb="FFFFFF66"/>
        <bgColor indexed="64"/>
      </patternFill>
    </fill>
    <fill>
      <patternFill patternType="solid">
        <fgColor rgb="FF99CCFF"/>
        <bgColor indexed="64"/>
      </patternFill>
    </fill>
    <fill>
      <patternFill patternType="solid">
        <fgColor theme="0"/>
        <bgColor indexed="64"/>
      </patternFill>
    </fill>
    <fill>
      <patternFill patternType="solid">
        <fgColor rgb="FFFFFF99"/>
        <bgColor indexed="64"/>
      </patternFill>
    </fill>
    <fill>
      <patternFill patternType="solid">
        <fgColor rgb="FFE5F8FF"/>
        <bgColor indexed="64"/>
      </patternFill>
    </fill>
    <fill>
      <patternFill patternType="solid">
        <fgColor indexed="45"/>
        <bgColor indexed="64"/>
      </patternFill>
    </fill>
    <fill>
      <patternFill patternType="solid">
        <fgColor theme="3" tint="0.79998168889431442"/>
        <bgColor indexed="64"/>
      </patternFill>
    </fill>
    <fill>
      <patternFill patternType="solid">
        <fgColor rgb="FF66FFFF"/>
        <bgColor indexed="64"/>
      </patternFill>
    </fill>
    <fill>
      <patternFill patternType="solid">
        <fgColor rgb="FFFFFF00"/>
        <bgColor indexed="64"/>
      </patternFill>
    </fill>
  </fills>
  <borders count="1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style="hair">
        <color indexed="64"/>
      </right>
      <top style="hair">
        <color indexed="64"/>
      </top>
      <bottom style="hair">
        <color indexed="64"/>
      </bottom>
      <diagonal style="hair">
        <color indexed="64"/>
      </diagonal>
    </border>
    <border>
      <left/>
      <right/>
      <top style="thin">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tted">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10">
    <xf numFmtId="0" fontId="0" fillId="0" borderId="0">
      <alignment vertical="center"/>
    </xf>
    <xf numFmtId="183" fontId="47" fillId="0" borderId="0" applyFill="0" applyBorder="0" applyAlignment="0"/>
    <xf numFmtId="0" fontId="48" fillId="0" borderId="1" applyNumberFormat="0" applyAlignment="0" applyProtection="0">
      <alignment horizontal="left" vertical="center"/>
    </xf>
    <xf numFmtId="0" fontId="48" fillId="0" borderId="2">
      <alignment horizontal="left" vertical="center"/>
    </xf>
    <xf numFmtId="0" fontId="49" fillId="0" borderId="0"/>
    <xf numFmtId="0" fontId="51" fillId="0" borderId="0" applyNumberFormat="0" applyFill="0" applyBorder="0" applyAlignment="0" applyProtection="0">
      <alignment vertical="top"/>
      <protection locked="0"/>
    </xf>
    <xf numFmtId="184" fontId="22" fillId="2" borderId="3" applyFont="0" applyFill="0" applyBorder="0" applyAlignment="0" applyProtection="0"/>
    <xf numFmtId="38" fontId="1" fillId="0" borderId="0" applyFont="0" applyFill="0" applyBorder="0" applyAlignment="0" applyProtection="0">
      <alignment vertical="center"/>
    </xf>
    <xf numFmtId="0" fontId="50" fillId="0" borderId="0">
      <alignment vertical="center"/>
    </xf>
    <xf numFmtId="0" fontId="8" fillId="0" borderId="0"/>
  </cellStyleXfs>
  <cellXfs count="962">
    <xf numFmtId="0" fontId="0" fillId="0" borderId="0" xfId="0">
      <alignment vertical="center"/>
    </xf>
    <xf numFmtId="176" fontId="3" fillId="3" borderId="0" xfId="0" applyNumberFormat="1" applyFont="1" applyFill="1" applyProtection="1">
      <alignment vertical="center"/>
    </xf>
    <xf numFmtId="0" fontId="4" fillId="3" borderId="0" xfId="0" applyFont="1" applyFill="1" applyProtection="1">
      <alignment vertical="center"/>
    </xf>
    <xf numFmtId="0" fontId="4" fillId="3" borderId="0" xfId="0" applyFont="1" applyFill="1" applyAlignment="1" applyProtection="1">
      <alignment horizontal="center" vertical="center"/>
    </xf>
    <xf numFmtId="0" fontId="4" fillId="0" borderId="0" xfId="0" applyFont="1" applyProtection="1">
      <alignment vertical="center"/>
    </xf>
    <xf numFmtId="0" fontId="4" fillId="0" borderId="0" xfId="0" applyFont="1" applyAlignment="1" applyProtection="1"/>
    <xf numFmtId="0" fontId="4" fillId="3" borderId="0" xfId="0" applyFont="1" applyFill="1" applyAlignment="1" applyProtection="1"/>
    <xf numFmtId="0" fontId="4" fillId="3" borderId="0" xfId="0" applyFont="1" applyFill="1" applyAlignment="1" applyProtection="1">
      <alignment horizontal="center"/>
    </xf>
    <xf numFmtId="0" fontId="4" fillId="3" borderId="0" xfId="0" applyFont="1" applyFill="1" applyBorder="1" applyAlignment="1" applyProtection="1">
      <alignment horizontal="left"/>
    </xf>
    <xf numFmtId="0" fontId="4" fillId="3" borderId="0" xfId="0" applyFont="1" applyFill="1" applyBorder="1" applyAlignment="1" applyProtection="1">
      <alignment horizontal="center"/>
    </xf>
    <xf numFmtId="0" fontId="4" fillId="3" borderId="0" xfId="0" applyFont="1" applyFill="1" applyBorder="1" applyAlignment="1" applyProtection="1">
      <alignment horizontal="center" vertical="center"/>
    </xf>
    <xf numFmtId="0" fontId="6" fillId="3" borderId="0" xfId="0" applyFont="1" applyFill="1" applyProtection="1">
      <alignment vertical="center"/>
    </xf>
    <xf numFmtId="0" fontId="6" fillId="3" borderId="0" xfId="0" applyFont="1" applyFill="1" applyAlignment="1" applyProtection="1">
      <alignment horizontal="left" vertical="center"/>
    </xf>
    <xf numFmtId="0" fontId="6" fillId="3" borderId="0" xfId="0" applyFont="1" applyFill="1" applyAlignment="1" applyProtection="1">
      <alignment horizontal="center" vertical="center"/>
    </xf>
    <xf numFmtId="0" fontId="6" fillId="3" borderId="0" xfId="0" applyFont="1" applyFill="1" applyBorder="1" applyProtection="1">
      <alignment vertical="center"/>
    </xf>
    <xf numFmtId="0" fontId="6" fillId="3" borderId="0" xfId="0" applyFont="1" applyFill="1" applyAlignment="1" applyProtection="1">
      <alignment horizontal="right" vertical="center"/>
    </xf>
    <xf numFmtId="0" fontId="6" fillId="3" borderId="0" xfId="0" applyFont="1" applyFill="1" applyBorder="1" applyAlignment="1" applyProtection="1">
      <alignment horizontal="center" vertical="center" shrinkToFit="1"/>
    </xf>
    <xf numFmtId="0" fontId="7" fillId="3" borderId="0" xfId="0" applyFont="1" applyFill="1" applyAlignment="1" applyProtection="1">
      <alignment horizontal="left"/>
    </xf>
    <xf numFmtId="0" fontId="6" fillId="3" borderId="0" xfId="0" applyFont="1" applyFill="1" applyAlignment="1" applyProtection="1">
      <alignment horizontal="center" vertical="center" wrapText="1"/>
    </xf>
    <xf numFmtId="0" fontId="6" fillId="3" borderId="10" xfId="0" applyFont="1" applyFill="1" applyBorder="1" applyAlignment="1" applyProtection="1">
      <alignment horizontal="center" vertical="center"/>
    </xf>
    <xf numFmtId="0" fontId="6" fillId="3" borderId="0" xfId="0" applyFont="1" applyFill="1" applyBorder="1" applyAlignment="1" applyProtection="1">
      <alignment horizontal="left" vertical="center"/>
    </xf>
    <xf numFmtId="0" fontId="4" fillId="0" borderId="0" xfId="0" applyFont="1" applyAlignment="1" applyProtection="1">
      <alignment horizontal="center" vertical="center"/>
    </xf>
    <xf numFmtId="0" fontId="10" fillId="3" borderId="10" xfId="0" applyFont="1" applyFill="1" applyBorder="1" applyAlignment="1" applyProtection="1">
      <alignment horizontal="center" vertical="center"/>
    </xf>
    <xf numFmtId="0" fontId="6" fillId="3" borderId="0" xfId="0" applyFont="1" applyFill="1" applyBorder="1" applyAlignment="1" applyProtection="1">
      <alignment vertical="center"/>
    </xf>
    <xf numFmtId="0" fontId="11" fillId="3" borderId="0" xfId="0" applyFont="1" applyFill="1" applyBorder="1" applyProtection="1">
      <alignment vertical="center"/>
    </xf>
    <xf numFmtId="0" fontId="10" fillId="3" borderId="0" xfId="0" applyFont="1" applyFill="1" applyBorder="1" applyAlignment="1" applyProtection="1">
      <alignment horizontal="right" vertical="center"/>
    </xf>
    <xf numFmtId="0" fontId="6" fillId="3" borderId="0" xfId="0" applyFont="1" applyFill="1" applyBorder="1" applyAlignment="1" applyProtection="1">
      <alignment horizontal="center" vertical="center"/>
    </xf>
    <xf numFmtId="0" fontId="9" fillId="3" borderId="0" xfId="0" applyFont="1" applyFill="1" applyAlignment="1" applyProtection="1">
      <alignment vertical="center"/>
    </xf>
    <xf numFmtId="0" fontId="6" fillId="3" borderId="23"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3" fillId="0" borderId="0" xfId="0" applyFont="1" applyProtection="1">
      <alignment vertical="center"/>
    </xf>
    <xf numFmtId="0" fontId="10" fillId="3" borderId="0" xfId="0" applyFont="1" applyFill="1" applyProtection="1">
      <alignment vertical="center"/>
    </xf>
    <xf numFmtId="0" fontId="10" fillId="3" borderId="0" xfId="0" applyFont="1" applyFill="1" applyAlignment="1" applyProtection="1">
      <alignment horizontal="center" vertical="center"/>
    </xf>
    <xf numFmtId="0" fontId="13" fillId="3" borderId="0" xfId="0" applyFont="1" applyFill="1" applyProtection="1">
      <alignment vertical="center"/>
    </xf>
    <xf numFmtId="0" fontId="13" fillId="0" borderId="0" xfId="0" applyFont="1" applyAlignment="1" applyProtection="1"/>
    <xf numFmtId="0" fontId="10" fillId="3" borderId="0" xfId="0" applyFont="1" applyFill="1" applyAlignment="1" applyProtection="1"/>
    <xf numFmtId="0" fontId="10" fillId="3" borderId="0" xfId="0" applyFont="1" applyFill="1" applyAlignment="1" applyProtection="1">
      <alignment horizontal="center"/>
    </xf>
    <xf numFmtId="0" fontId="13" fillId="3" borderId="0" xfId="0" applyFont="1" applyFill="1" applyAlignment="1" applyProtection="1"/>
    <xf numFmtId="0" fontId="4" fillId="0" borderId="0" xfId="0" applyFont="1" applyFill="1" applyProtection="1">
      <alignment vertical="center"/>
    </xf>
    <xf numFmtId="0" fontId="4" fillId="0" borderId="0" xfId="0" applyFont="1" applyFill="1" applyAlignment="1" applyProtection="1"/>
    <xf numFmtId="0" fontId="4" fillId="0" borderId="0" xfId="0" applyFont="1" applyFill="1" applyAlignment="1" applyProtection="1">
      <alignment horizontal="center" vertical="center"/>
    </xf>
    <xf numFmtId="0" fontId="13" fillId="0" borderId="0" xfId="0" applyFont="1" applyFill="1" applyProtection="1">
      <alignment vertical="center"/>
    </xf>
    <xf numFmtId="0" fontId="13" fillId="0" borderId="0" xfId="0" applyFont="1" applyFill="1" applyAlignment="1" applyProtection="1"/>
    <xf numFmtId="176" fontId="3" fillId="3" borderId="0" xfId="0" applyNumberFormat="1" applyFont="1" applyFill="1" applyAlignment="1" applyProtection="1">
      <alignment horizontal="center" vertical="center"/>
    </xf>
    <xf numFmtId="0" fontId="6" fillId="5" borderId="10" xfId="0" applyFont="1" applyFill="1" applyBorder="1" applyAlignment="1" applyProtection="1">
      <alignment horizontal="center" vertical="center"/>
    </xf>
    <xf numFmtId="0" fontId="6" fillId="5" borderId="10" xfId="0" applyFont="1" applyFill="1" applyBorder="1" applyAlignment="1" applyProtection="1">
      <alignment horizontal="left" vertical="center"/>
    </xf>
    <xf numFmtId="0" fontId="9" fillId="5" borderId="10" xfId="0" applyFont="1" applyFill="1" applyBorder="1" applyAlignment="1" applyProtection="1">
      <alignment horizontal="left" vertical="center"/>
    </xf>
    <xf numFmtId="0" fontId="6" fillId="5" borderId="16" xfId="0" applyFont="1" applyFill="1" applyBorder="1" applyAlignment="1" applyProtection="1">
      <alignment horizontal="center" vertical="center"/>
    </xf>
    <xf numFmtId="0" fontId="6" fillId="5" borderId="16" xfId="0" applyFont="1" applyFill="1" applyBorder="1" applyAlignment="1" applyProtection="1">
      <alignment horizontal="left" vertical="center"/>
    </xf>
    <xf numFmtId="0" fontId="9" fillId="5" borderId="16" xfId="0" applyFont="1" applyFill="1" applyBorder="1" applyAlignment="1" applyProtection="1">
      <alignment horizontal="left" vertical="center"/>
    </xf>
    <xf numFmtId="0" fontId="6" fillId="5" borderId="20" xfId="0" applyFont="1" applyFill="1" applyBorder="1" applyAlignment="1" applyProtection="1">
      <alignment horizontal="center" vertical="center"/>
    </xf>
    <xf numFmtId="0" fontId="6" fillId="5" borderId="20" xfId="0" applyFont="1" applyFill="1" applyBorder="1" applyAlignment="1" applyProtection="1">
      <alignment horizontal="left" vertical="center"/>
    </xf>
    <xf numFmtId="0" fontId="9" fillId="5" borderId="20" xfId="0" applyFont="1" applyFill="1" applyBorder="1" applyAlignment="1" applyProtection="1">
      <alignment horizontal="left" vertical="center"/>
    </xf>
    <xf numFmtId="0" fontId="9" fillId="3" borderId="10" xfId="0" applyFont="1" applyFill="1" applyBorder="1" applyAlignment="1" applyProtection="1">
      <alignment horizontal="center" vertical="center"/>
    </xf>
    <xf numFmtId="0" fontId="6" fillId="3" borderId="10" xfId="0" applyFont="1" applyFill="1" applyBorder="1" applyAlignment="1" applyProtection="1">
      <alignment vertical="center"/>
    </xf>
    <xf numFmtId="0" fontId="10" fillId="3" borderId="10" xfId="0" applyFont="1" applyFill="1" applyBorder="1" applyAlignment="1" applyProtection="1">
      <alignment horizontal="right" vertical="center"/>
    </xf>
    <xf numFmtId="0" fontId="8" fillId="0" borderId="11"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shrinkToFit="1"/>
      <protection locked="0"/>
    </xf>
    <xf numFmtId="181" fontId="14" fillId="0" borderId="13" xfId="0" applyNumberFormat="1" applyFont="1" applyBorder="1" applyAlignment="1" applyProtection="1">
      <alignment horizontal="center" vertical="center" shrinkToFit="1"/>
      <protection locked="0"/>
    </xf>
    <xf numFmtId="0" fontId="8" fillId="0" borderId="13"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0" fontId="8" fillId="0" borderId="13" xfId="0" applyNumberFormat="1" applyFont="1" applyBorder="1" applyAlignment="1" applyProtection="1">
      <alignment horizontal="center" vertical="center" shrinkToFit="1"/>
      <protection locked="0"/>
    </xf>
    <xf numFmtId="0" fontId="11" fillId="3" borderId="10" xfId="0" applyFont="1" applyFill="1" applyBorder="1" applyAlignment="1" applyProtection="1">
      <alignment horizontal="right" vertical="center"/>
    </xf>
    <xf numFmtId="0" fontId="8" fillId="0" borderId="15" xfId="0" applyNumberFormat="1"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shrinkToFit="1"/>
      <protection locked="0"/>
    </xf>
    <xf numFmtId="181" fontId="14" fillId="0" borderId="16" xfId="0" applyNumberFormat="1" applyFont="1" applyBorder="1" applyAlignment="1" applyProtection="1">
      <alignment horizontal="center" vertical="center" shrinkToFit="1"/>
      <protection locked="0"/>
    </xf>
    <xf numFmtId="0" fontId="8" fillId="0" borderId="14" xfId="0" applyNumberFormat="1"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protection locked="0"/>
    </xf>
    <xf numFmtId="0" fontId="8" fillId="0" borderId="18" xfId="0" applyNumberFormat="1"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shrinkToFit="1"/>
      <protection locked="0"/>
    </xf>
    <xf numFmtId="181" fontId="14" fillId="0" borderId="20" xfId="0" applyNumberFormat="1" applyFont="1" applyBorder="1" applyAlignment="1" applyProtection="1">
      <alignment horizontal="center" vertical="center" shrinkToFit="1"/>
      <protection locked="0"/>
    </xf>
    <xf numFmtId="0" fontId="8" fillId="0" borderId="21" xfId="0" applyNumberFormat="1"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protection locked="0"/>
    </xf>
    <xf numFmtId="181" fontId="14" fillId="0" borderId="22" xfId="0" applyNumberFormat="1" applyFont="1" applyBorder="1" applyAlignment="1" applyProtection="1">
      <alignment horizontal="center" vertical="center" shrinkToFit="1"/>
      <protection locked="0"/>
    </xf>
    <xf numFmtId="0" fontId="11" fillId="3" borderId="0" xfId="0" applyFont="1" applyFill="1" applyBorder="1" applyAlignment="1" applyProtection="1">
      <alignment horizontal="right" vertical="center"/>
    </xf>
    <xf numFmtId="0" fontId="6" fillId="3" borderId="23" xfId="0" applyFont="1" applyFill="1" applyBorder="1" applyAlignment="1" applyProtection="1">
      <alignment horizontal="center" vertical="center" shrinkToFit="1"/>
    </xf>
    <xf numFmtId="0" fontId="8" fillId="0" borderId="8" xfId="0" applyNumberFormat="1" applyFont="1" applyBorder="1" applyAlignment="1" applyProtection="1">
      <alignment horizontal="center" vertical="center"/>
      <protection locked="0"/>
    </xf>
    <xf numFmtId="0" fontId="8" fillId="0" borderId="7" xfId="0" applyNumberFormat="1" applyFont="1" applyBorder="1" applyAlignment="1" applyProtection="1">
      <alignment horizontal="center" vertical="center"/>
      <protection locked="0"/>
    </xf>
    <xf numFmtId="0" fontId="8" fillId="0" borderId="7" xfId="0" applyNumberFormat="1" applyFont="1" applyBorder="1" applyAlignment="1" applyProtection="1">
      <alignment horizontal="center" vertical="center" shrinkToFit="1"/>
      <protection locked="0"/>
    </xf>
    <xf numFmtId="181" fontId="6" fillId="3" borderId="0" xfId="0" applyNumberFormat="1" applyFont="1" applyFill="1" applyProtection="1">
      <alignment vertical="center"/>
    </xf>
    <xf numFmtId="0" fontId="22" fillId="0" borderId="5" xfId="0" applyFont="1" applyFill="1" applyBorder="1" applyAlignment="1">
      <alignment horizontal="center" vertical="center" shrinkToFit="1"/>
    </xf>
    <xf numFmtId="0" fontId="22" fillId="0" borderId="0" xfId="0" applyFont="1" applyFill="1" applyAlignment="1">
      <alignment vertical="center" shrinkToFit="1"/>
    </xf>
    <xf numFmtId="0" fontId="22" fillId="0" borderId="0" xfId="0" applyFont="1" applyAlignment="1">
      <alignment vertical="center" shrinkToFit="1"/>
    </xf>
    <xf numFmtId="0" fontId="22" fillId="0" borderId="5" xfId="0" applyFont="1" applyFill="1" applyBorder="1" applyAlignment="1">
      <alignment vertical="center" shrinkToFit="1"/>
    </xf>
    <xf numFmtId="0" fontId="22" fillId="0" borderId="0" xfId="0" applyFont="1" applyFill="1" applyBorder="1" applyAlignment="1">
      <alignment horizontal="center" vertical="center" shrinkToFit="1"/>
    </xf>
    <xf numFmtId="0" fontId="22" fillId="4" borderId="5" xfId="0" applyFont="1" applyFill="1" applyBorder="1" applyAlignment="1">
      <alignment horizontal="center" vertical="center" shrinkToFit="1"/>
    </xf>
    <xf numFmtId="0" fontId="13" fillId="0" borderId="0" xfId="0" applyFont="1">
      <alignment vertical="center"/>
    </xf>
    <xf numFmtId="0" fontId="13" fillId="0" borderId="0" xfId="0" applyFont="1" applyAlignment="1">
      <alignment vertical="top"/>
    </xf>
    <xf numFmtId="0" fontId="13" fillId="0" borderId="0" xfId="0" applyFont="1" applyAlignment="1">
      <alignment vertical="center"/>
    </xf>
    <xf numFmtId="0" fontId="13" fillId="0" borderId="2" xfId="0" applyFont="1" applyBorder="1" applyAlignment="1">
      <alignment vertical="center"/>
    </xf>
    <xf numFmtId="0" fontId="13" fillId="0" borderId="34" xfId="0" applyFont="1" applyBorder="1" applyAlignment="1">
      <alignment vertical="center"/>
    </xf>
    <xf numFmtId="0" fontId="29" fillId="0" borderId="0" xfId="0" applyFont="1">
      <alignment vertical="center"/>
    </xf>
    <xf numFmtId="0" fontId="13" fillId="0" borderId="32" xfId="0" applyFont="1" applyBorder="1">
      <alignment vertical="center"/>
    </xf>
    <xf numFmtId="0" fontId="13" fillId="0" borderId="35" xfId="0" applyFont="1" applyBorder="1" applyAlignment="1">
      <alignment horizontal="right" vertical="center"/>
    </xf>
    <xf numFmtId="0" fontId="13" fillId="0" borderId="36" xfId="0" applyFont="1" applyBorder="1" applyAlignment="1">
      <alignment horizontal="right" vertical="center"/>
    </xf>
    <xf numFmtId="0" fontId="27" fillId="0" borderId="0" xfId="0" applyFont="1">
      <alignment vertical="center"/>
    </xf>
    <xf numFmtId="0" fontId="31" fillId="0" borderId="0" xfId="0" applyFont="1" applyAlignment="1">
      <alignment vertical="center" shrinkToFit="1"/>
    </xf>
    <xf numFmtId="0" fontId="28" fillId="0" borderId="0" xfId="0" applyFont="1">
      <alignment vertical="center"/>
    </xf>
    <xf numFmtId="0" fontId="34" fillId="0" borderId="0" xfId="0" applyFont="1" applyAlignment="1">
      <alignment vertical="center"/>
    </xf>
    <xf numFmtId="0" fontId="34" fillId="0" borderId="0" xfId="0" applyFont="1">
      <alignment vertical="center"/>
    </xf>
    <xf numFmtId="0" fontId="29" fillId="0" borderId="0" xfId="0" applyFont="1" applyBorder="1" applyAlignment="1">
      <alignment horizontal="distributed" vertical="center"/>
    </xf>
    <xf numFmtId="0" fontId="28" fillId="0" borderId="0" xfId="0" applyFont="1" applyBorder="1" applyAlignment="1">
      <alignment horizontal="center" vertical="center"/>
    </xf>
    <xf numFmtId="0" fontId="13" fillId="0" borderId="0" xfId="0" applyFont="1" applyBorder="1" applyAlignment="1">
      <alignment vertical="center"/>
    </xf>
    <xf numFmtId="0" fontId="29" fillId="0" borderId="32" xfId="0" applyFont="1" applyBorder="1" applyAlignment="1">
      <alignment horizontal="distributed" vertical="center"/>
    </xf>
    <xf numFmtId="0" fontId="13" fillId="0" borderId="8" xfId="0" applyFont="1" applyBorder="1">
      <alignment vertical="center"/>
    </xf>
    <xf numFmtId="0" fontId="13" fillId="0" borderId="37" xfId="0" applyFont="1" applyBorder="1">
      <alignment vertical="center"/>
    </xf>
    <xf numFmtId="0" fontId="13" fillId="0" borderId="38" xfId="0" applyFont="1" applyBorder="1">
      <alignment vertical="center"/>
    </xf>
    <xf numFmtId="0" fontId="13" fillId="0" borderId="4" xfId="0" applyFont="1" applyBorder="1">
      <alignment vertical="center"/>
    </xf>
    <xf numFmtId="0" fontId="13" fillId="0" borderId="36" xfId="0" applyFont="1" applyBorder="1">
      <alignment vertical="center"/>
    </xf>
    <xf numFmtId="0" fontId="13" fillId="0" borderId="0" xfId="0" applyFont="1" applyBorder="1">
      <alignment vertical="center"/>
    </xf>
    <xf numFmtId="0" fontId="13" fillId="0" borderId="39" xfId="0" applyFont="1" applyBorder="1">
      <alignment vertical="center"/>
    </xf>
    <xf numFmtId="0" fontId="32" fillId="0" borderId="40" xfId="0" applyFont="1" applyBorder="1">
      <alignment vertical="center"/>
    </xf>
    <xf numFmtId="0" fontId="32" fillId="0" borderId="32" xfId="0" applyFont="1" applyBorder="1">
      <alignment vertical="center"/>
    </xf>
    <xf numFmtId="0" fontId="13" fillId="0" borderId="41" xfId="0" applyFont="1" applyBorder="1">
      <alignment vertical="center"/>
    </xf>
    <xf numFmtId="0" fontId="30" fillId="0" borderId="0" xfId="0" applyFont="1">
      <alignment vertical="center"/>
    </xf>
    <xf numFmtId="0" fontId="34" fillId="0" borderId="0" xfId="0" applyFont="1" applyBorder="1">
      <alignment vertical="center"/>
    </xf>
    <xf numFmtId="0" fontId="36" fillId="0" borderId="0" xfId="0" applyFont="1" applyFill="1" applyBorder="1" applyAlignment="1">
      <alignment horizontal="right" vertical="center"/>
    </xf>
    <xf numFmtId="0" fontId="29" fillId="0" borderId="0" xfId="0" applyFont="1" applyBorder="1">
      <alignment vertical="center"/>
    </xf>
    <xf numFmtId="0" fontId="35" fillId="0" borderId="0" xfId="0" applyFont="1" applyBorder="1" applyAlignment="1">
      <alignment horizontal="left" vertical="center" indent="1"/>
    </xf>
    <xf numFmtId="0" fontId="30" fillId="0" borderId="34" xfId="0" applyFont="1" applyBorder="1" applyAlignment="1">
      <alignment horizontal="center" vertical="center"/>
    </xf>
    <xf numFmtId="0" fontId="29" fillId="0" borderId="5" xfId="0" applyFont="1" applyBorder="1">
      <alignment vertical="center"/>
    </xf>
    <xf numFmtId="0" fontId="29" fillId="0" borderId="43" xfId="0" applyFont="1" applyBorder="1">
      <alignment vertical="center"/>
    </xf>
    <xf numFmtId="0" fontId="13" fillId="0" borderId="42" xfId="0" applyFont="1" applyBorder="1">
      <alignment vertical="center"/>
    </xf>
    <xf numFmtId="0" fontId="13" fillId="0" borderId="34" xfId="0" applyFont="1" applyBorder="1" applyAlignment="1">
      <alignment horizontal="right" vertical="center"/>
    </xf>
    <xf numFmtId="0" fontId="34" fillId="0" borderId="5" xfId="0" applyFont="1" applyBorder="1">
      <alignment vertical="center"/>
    </xf>
    <xf numFmtId="0" fontId="34" fillId="0" borderId="43" xfId="0" applyFont="1" applyBorder="1">
      <alignment vertical="center"/>
    </xf>
    <xf numFmtId="0" fontId="30" fillId="0" borderId="35" xfId="0" applyFont="1" applyBorder="1" applyAlignment="1">
      <alignment horizontal="center" vertical="center"/>
    </xf>
    <xf numFmtId="0" fontId="22" fillId="0" borderId="5" xfId="0" applyFont="1" applyBorder="1" applyAlignment="1">
      <alignment horizontal="center" vertical="center" shrinkToFit="1"/>
    </xf>
    <xf numFmtId="0" fontId="22" fillId="0" borderId="8" xfId="0" applyFont="1" applyFill="1" applyBorder="1" applyAlignment="1">
      <alignment horizontal="center" vertical="center" shrinkToFit="1"/>
    </xf>
    <xf numFmtId="38" fontId="22" fillId="0" borderId="8" xfId="0" applyNumberFormat="1" applyFont="1" applyBorder="1" applyAlignment="1">
      <alignment horizontal="center" vertical="center" shrinkToFit="1"/>
    </xf>
    <xf numFmtId="0" fontId="22" fillId="4" borderId="40" xfId="0" applyFont="1" applyFill="1" applyBorder="1" applyAlignment="1">
      <alignment horizontal="center" vertical="center" shrinkToFit="1"/>
    </xf>
    <xf numFmtId="0" fontId="22" fillId="4" borderId="41" xfId="0" applyFont="1" applyFill="1" applyBorder="1" applyAlignment="1">
      <alignment horizontal="center" vertical="center" shrinkToFit="1"/>
    </xf>
    <xf numFmtId="0" fontId="4" fillId="3" borderId="26" xfId="0" applyFont="1" applyFill="1" applyBorder="1" applyProtection="1">
      <alignment vertical="center"/>
    </xf>
    <xf numFmtId="0" fontId="10" fillId="3" borderId="0" xfId="0" applyFont="1" applyFill="1" applyBorder="1" applyAlignment="1" applyProtection="1">
      <alignment horizontal="center"/>
    </xf>
    <xf numFmtId="0" fontId="4" fillId="0" borderId="0" xfId="0" applyFont="1" applyBorder="1" applyAlignment="1" applyProtection="1">
      <alignment horizontal="center" vertical="center"/>
    </xf>
    <xf numFmtId="0" fontId="32" fillId="0" borderId="4" xfId="0" applyFont="1" applyBorder="1" applyAlignment="1">
      <alignment vertical="top"/>
    </xf>
    <xf numFmtId="0" fontId="32" fillId="0" borderId="4" xfId="0" applyFont="1" applyBorder="1">
      <alignment vertical="center"/>
    </xf>
    <xf numFmtId="38" fontId="22" fillId="0" borderId="34" xfId="0" applyNumberFormat="1" applyFont="1" applyBorder="1" applyAlignment="1">
      <alignment horizontal="center" vertical="center" shrinkToFit="1"/>
    </xf>
    <xf numFmtId="0" fontId="22" fillId="4" borderId="44" xfId="0" applyFont="1" applyFill="1" applyBorder="1" applyAlignment="1">
      <alignment horizontal="center" vertical="center" shrinkToFit="1"/>
    </xf>
    <xf numFmtId="0" fontId="22" fillId="4" borderId="45" xfId="0" applyFont="1" applyFill="1" applyBorder="1" applyAlignment="1">
      <alignment horizontal="center" vertical="center" shrinkToFit="1"/>
    </xf>
    <xf numFmtId="0" fontId="22" fillId="4" borderId="46" xfId="0" applyFont="1" applyFill="1" applyBorder="1" applyAlignment="1">
      <alignment horizontal="center" vertical="center" shrinkToFit="1"/>
    </xf>
    <xf numFmtId="0" fontId="22" fillId="0" borderId="45" xfId="0" applyFont="1" applyBorder="1" applyAlignment="1">
      <alignment horizontal="center" vertical="center" shrinkToFit="1"/>
    </xf>
    <xf numFmtId="3" fontId="22" fillId="0" borderId="5" xfId="0" applyNumberFormat="1" applyFont="1" applyBorder="1" applyAlignment="1">
      <alignment horizontal="center" vertical="center" shrinkToFit="1"/>
    </xf>
    <xf numFmtId="0" fontId="40" fillId="0" borderId="0" xfId="0" applyFont="1" applyAlignment="1"/>
    <xf numFmtId="0" fontId="30" fillId="0" borderId="0" xfId="0" applyFont="1" applyBorder="1" applyAlignment="1">
      <alignment horizontal="center" vertical="center"/>
    </xf>
    <xf numFmtId="0" fontId="30" fillId="0" borderId="0" xfId="0" applyFont="1" applyBorder="1" applyAlignment="1">
      <alignment horizontal="right" vertical="center"/>
    </xf>
    <xf numFmtId="0" fontId="28" fillId="4" borderId="48" xfId="0" applyFont="1" applyFill="1" applyBorder="1" applyAlignment="1" applyProtection="1">
      <alignment horizontal="center" vertical="center"/>
      <protection locked="0"/>
    </xf>
    <xf numFmtId="0" fontId="28" fillId="4" borderId="49" xfId="0" applyFont="1" applyFill="1" applyBorder="1" applyAlignment="1" applyProtection="1">
      <alignment horizontal="center" vertical="center"/>
      <protection locked="0"/>
    </xf>
    <xf numFmtId="0" fontId="28" fillId="4" borderId="50" xfId="0" applyFont="1" applyFill="1" applyBorder="1" applyAlignment="1" applyProtection="1">
      <alignment horizontal="center" vertical="center"/>
      <protection locked="0"/>
    </xf>
    <xf numFmtId="0" fontId="30" fillId="0" borderId="0" xfId="0" applyFont="1" applyBorder="1" applyAlignment="1" applyProtection="1">
      <alignment horizontal="right" vertical="center"/>
      <protection locked="0"/>
    </xf>
    <xf numFmtId="0" fontId="22" fillId="0" borderId="5" xfId="0" applyFont="1" applyFill="1" applyBorder="1" applyAlignment="1" applyProtection="1">
      <alignment vertical="center" shrinkToFit="1"/>
      <protection locked="0"/>
    </xf>
    <xf numFmtId="0" fontId="22" fillId="0" borderId="5"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0" xfId="0" applyFont="1" applyFill="1" applyAlignment="1" applyProtection="1">
      <alignment vertical="center" shrinkToFit="1"/>
      <protection locked="0"/>
    </xf>
    <xf numFmtId="0" fontId="22" fillId="0" borderId="47" xfId="0" applyFont="1" applyBorder="1" applyAlignment="1" applyProtection="1">
      <alignment horizontal="center" vertical="center" shrinkToFit="1"/>
      <protection locked="0"/>
    </xf>
    <xf numFmtId="38" fontId="22" fillId="0" borderId="34" xfId="0" applyNumberFormat="1" applyFont="1" applyBorder="1" applyAlignment="1" applyProtection="1">
      <alignment horizontal="center" vertical="center" shrinkToFit="1"/>
      <protection locked="0"/>
    </xf>
    <xf numFmtId="38" fontId="22" fillId="0" borderId="8" xfId="0" applyNumberFormat="1" applyFont="1" applyBorder="1" applyAlignment="1" applyProtection="1">
      <alignment horizontal="center" vertical="center" shrinkToFit="1"/>
      <protection locked="0"/>
    </xf>
    <xf numFmtId="0" fontId="22" fillId="0" borderId="45" xfId="0" applyFont="1" applyBorder="1" applyAlignment="1" applyProtection="1">
      <alignment horizontal="center" vertical="center" shrinkToFit="1"/>
      <protection locked="0"/>
    </xf>
    <xf numFmtId="0" fontId="22" fillId="0" borderId="5" xfId="0" applyFont="1" applyBorder="1" applyAlignment="1" applyProtection="1">
      <alignment horizontal="center" vertical="center" shrinkToFit="1"/>
      <protection locked="0"/>
    </xf>
    <xf numFmtId="3" fontId="22" fillId="0" borderId="5" xfId="0" applyNumberFormat="1" applyFont="1" applyBorder="1" applyAlignment="1" applyProtection="1">
      <alignment horizontal="center" vertical="center" shrinkToFit="1"/>
      <protection locked="0"/>
    </xf>
    <xf numFmtId="0" fontId="22" fillId="0" borderId="0" xfId="0" applyFont="1" applyAlignment="1" applyProtection="1">
      <alignment vertical="center" shrinkToFit="1"/>
      <protection locked="0"/>
    </xf>
    <xf numFmtId="0" fontId="22" fillId="7" borderId="0" xfId="0" applyFont="1" applyFill="1" applyAlignment="1">
      <alignment vertical="center" shrinkToFit="1"/>
    </xf>
    <xf numFmtId="0" fontId="26" fillId="7" borderId="0" xfId="0" applyFont="1" applyFill="1" applyAlignment="1">
      <alignment vertical="center"/>
    </xf>
    <xf numFmtId="0" fontId="22" fillId="7" borderId="0" xfId="0" applyFont="1" applyFill="1" applyAlignment="1" applyProtection="1">
      <alignment vertical="center" shrinkToFit="1"/>
      <protection locked="0"/>
    </xf>
    <xf numFmtId="0" fontId="22" fillId="7" borderId="0" xfId="0" applyFont="1" applyFill="1" applyBorder="1" applyAlignment="1">
      <alignment vertical="center" shrinkToFit="1"/>
    </xf>
    <xf numFmtId="0" fontId="22" fillId="7" borderId="0" xfId="0" applyFont="1" applyFill="1" applyBorder="1" applyAlignment="1">
      <alignment horizontal="center" vertical="center" shrinkToFit="1"/>
    </xf>
    <xf numFmtId="38" fontId="22" fillId="7" borderId="0" xfId="0" applyNumberFormat="1" applyFont="1" applyFill="1" applyBorder="1" applyAlignment="1">
      <alignment vertical="center" shrinkToFit="1"/>
    </xf>
    <xf numFmtId="0" fontId="22" fillId="7" borderId="5" xfId="0" applyFont="1" applyFill="1" applyBorder="1" applyAlignment="1">
      <alignment vertical="center" shrinkToFit="1"/>
    </xf>
    <xf numFmtId="38" fontId="22" fillId="7" borderId="0" xfId="0" applyNumberFormat="1" applyFont="1" applyFill="1" applyAlignment="1">
      <alignment vertical="center" shrinkToFit="1"/>
    </xf>
    <xf numFmtId="0" fontId="26" fillId="7" borderId="0" xfId="0" applyFont="1" applyFill="1" applyBorder="1" applyAlignment="1">
      <alignment vertical="center"/>
    </xf>
    <xf numFmtId="0" fontId="8" fillId="0" borderId="20" xfId="0" applyNumberFormat="1" applyFont="1" applyBorder="1" applyAlignment="1" applyProtection="1">
      <alignment horizontal="center"/>
      <protection locked="0"/>
    </xf>
    <xf numFmtId="0" fontId="8" fillId="0" borderId="21" xfId="0" applyNumberFormat="1" applyFont="1" applyBorder="1" applyAlignment="1" applyProtection="1">
      <alignment horizontal="center"/>
      <protection locked="0"/>
    </xf>
    <xf numFmtId="0" fontId="8" fillId="8" borderId="53" xfId="0" applyNumberFormat="1" applyFont="1" applyFill="1" applyBorder="1" applyAlignment="1" applyProtection="1">
      <alignment horizontal="center" vertical="center"/>
      <protection locked="0"/>
    </xf>
    <xf numFmtId="0" fontId="8" fillId="0" borderId="54" xfId="0" applyNumberFormat="1" applyFont="1" applyBorder="1" applyAlignment="1" applyProtection="1">
      <alignment horizontal="center"/>
      <protection locked="0"/>
    </xf>
    <xf numFmtId="0" fontId="8" fillId="8" borderId="14" xfId="0" applyNumberFormat="1" applyFont="1" applyFill="1" applyBorder="1" applyAlignment="1" applyProtection="1">
      <alignment horizontal="center" vertical="center"/>
      <protection locked="0"/>
    </xf>
    <xf numFmtId="0" fontId="8" fillId="8" borderId="3" xfId="0" applyNumberFormat="1" applyFont="1" applyFill="1" applyBorder="1" applyAlignment="1" applyProtection="1">
      <alignment horizontal="center" vertical="center"/>
      <protection locked="0"/>
    </xf>
    <xf numFmtId="0" fontId="8" fillId="0" borderId="55" xfId="0" applyNumberFormat="1" applyFont="1" applyBorder="1" applyAlignment="1" applyProtection="1">
      <alignment horizontal="center"/>
      <protection locked="0"/>
    </xf>
    <xf numFmtId="0" fontId="8" fillId="8" borderId="16" xfId="0" applyNumberFormat="1" applyFont="1" applyFill="1" applyBorder="1" applyAlignment="1" applyProtection="1">
      <alignment horizontal="center" vertical="center"/>
      <protection locked="0"/>
    </xf>
    <xf numFmtId="0" fontId="8" fillId="8" borderId="56" xfId="0" applyNumberFormat="1" applyFont="1" applyFill="1" applyBorder="1" applyAlignment="1" applyProtection="1">
      <alignment horizontal="center" vertical="center"/>
      <protection locked="0"/>
    </xf>
    <xf numFmtId="0" fontId="13" fillId="0" borderId="40" xfId="0" applyFont="1" applyBorder="1">
      <alignment vertical="center"/>
    </xf>
    <xf numFmtId="0" fontId="13" fillId="0" borderId="39" xfId="0" applyFont="1" applyBorder="1" applyAlignment="1">
      <alignment horizontal="right" vertical="center"/>
    </xf>
    <xf numFmtId="0" fontId="4" fillId="0" borderId="0" xfId="0" applyFont="1" applyAlignment="1" applyProtection="1">
      <alignment horizontal="left" vertical="center"/>
    </xf>
    <xf numFmtId="0" fontId="4" fillId="0" borderId="0" xfId="0" applyFont="1" applyAlignment="1" applyProtection="1">
      <alignment horizontal="left"/>
    </xf>
    <xf numFmtId="0" fontId="13" fillId="0" borderId="0" xfId="0" applyFont="1" applyAlignment="1" applyProtection="1">
      <alignment horizontal="left" vertical="center"/>
    </xf>
    <xf numFmtId="0" fontId="13" fillId="0" borderId="0" xfId="0" applyFont="1" applyAlignment="1" applyProtection="1">
      <alignment horizontal="left"/>
    </xf>
    <xf numFmtId="0" fontId="43" fillId="9" borderId="57" xfId="0" applyFont="1" applyFill="1" applyBorder="1" applyAlignment="1" applyProtection="1">
      <alignment horizontal="center" vertical="center" shrinkToFit="1"/>
    </xf>
    <xf numFmtId="0" fontId="43" fillId="13" borderId="5" xfId="0" applyFont="1" applyFill="1" applyBorder="1" applyAlignment="1" applyProtection="1">
      <alignment horizontal="center" vertical="center"/>
    </xf>
    <xf numFmtId="0" fontId="43" fillId="13" borderId="5" xfId="0" applyNumberFormat="1" applyFont="1" applyFill="1" applyBorder="1" applyAlignment="1" applyProtection="1">
      <alignment horizontal="center" vertical="center"/>
    </xf>
    <xf numFmtId="182" fontId="43" fillId="13" borderId="57" xfId="0" applyNumberFormat="1" applyFont="1" applyFill="1" applyBorder="1" applyAlignment="1" applyProtection="1">
      <alignment horizontal="center" vertical="center"/>
    </xf>
    <xf numFmtId="0" fontId="43" fillId="13" borderId="5" xfId="0" applyFont="1" applyFill="1" applyBorder="1" applyAlignment="1" applyProtection="1">
      <alignment horizontal="center" vertical="center" shrinkToFit="1"/>
    </xf>
    <xf numFmtId="49" fontId="43" fillId="13" borderId="5" xfId="0" applyNumberFormat="1" applyFont="1" applyFill="1" applyBorder="1" applyAlignment="1" applyProtection="1">
      <alignment horizontal="center" vertical="center" shrinkToFit="1"/>
    </xf>
    <xf numFmtId="49" fontId="43" fillId="9" borderId="57" xfId="0" applyNumberFormat="1" applyFont="1" applyFill="1" applyBorder="1" applyAlignment="1" applyProtection="1">
      <alignment horizontal="center" vertical="center" shrinkToFit="1"/>
    </xf>
    <xf numFmtId="0" fontId="43" fillId="9" borderId="5" xfId="0" applyFont="1" applyFill="1" applyBorder="1" applyAlignment="1" applyProtection="1">
      <alignment horizontal="center" vertical="center" shrinkToFit="1"/>
    </xf>
    <xf numFmtId="49" fontId="43" fillId="9" borderId="5" xfId="0" applyNumberFormat="1" applyFont="1" applyFill="1" applyBorder="1" applyAlignment="1" applyProtection="1">
      <alignment horizontal="center" vertical="center" shrinkToFit="1"/>
    </xf>
    <xf numFmtId="49" fontId="43" fillId="0" borderId="0" xfId="0" applyNumberFormat="1" applyFont="1" applyFill="1" applyBorder="1" applyAlignment="1" applyProtection="1">
      <alignment vertical="center" shrinkToFit="1"/>
    </xf>
    <xf numFmtId="0" fontId="43" fillId="0" borderId="0" xfId="0" applyFont="1" applyAlignment="1" applyProtection="1">
      <alignment vertical="center"/>
    </xf>
    <xf numFmtId="0" fontId="44" fillId="10" borderId="57" xfId="0" applyFont="1" applyFill="1" applyBorder="1" applyProtection="1">
      <alignment vertical="center"/>
    </xf>
    <xf numFmtId="0" fontId="44" fillId="13" borderId="5" xfId="0" applyFont="1" applyFill="1" applyBorder="1" applyProtection="1">
      <alignment vertical="center"/>
    </xf>
    <xf numFmtId="0" fontId="44" fillId="13" borderId="5" xfId="0" applyFont="1" applyFill="1" applyBorder="1" applyAlignment="1" applyProtection="1">
      <alignment horizontal="center" vertical="center"/>
    </xf>
    <xf numFmtId="0" fontId="44" fillId="13" borderId="5" xfId="0" applyNumberFormat="1" applyFont="1" applyFill="1" applyBorder="1" applyProtection="1">
      <alignment vertical="center"/>
    </xf>
    <xf numFmtId="182" fontId="44" fillId="13" borderId="57" xfId="0" applyNumberFormat="1" applyFont="1" applyFill="1" applyBorder="1" applyProtection="1">
      <alignment vertical="center"/>
    </xf>
    <xf numFmtId="49" fontId="44" fillId="13" borderId="5" xfId="0" applyNumberFormat="1" applyFont="1" applyFill="1" applyBorder="1" applyProtection="1">
      <alignment vertical="center"/>
    </xf>
    <xf numFmtId="49" fontId="44" fillId="10" borderId="57" xfId="0" applyNumberFormat="1" applyFont="1" applyFill="1" applyBorder="1" applyProtection="1">
      <alignment vertical="center"/>
    </xf>
    <xf numFmtId="0" fontId="44" fillId="10" borderId="5" xfId="0" applyFont="1" applyFill="1" applyBorder="1" applyProtection="1">
      <alignment vertical="center"/>
    </xf>
    <xf numFmtId="0" fontId="44" fillId="10" borderId="5" xfId="0" applyNumberFormat="1" applyFont="1" applyFill="1" applyBorder="1" applyProtection="1">
      <alignment vertical="center"/>
    </xf>
    <xf numFmtId="0" fontId="44" fillId="10" borderId="5" xfId="0" applyFont="1" applyFill="1" applyBorder="1" applyAlignment="1" applyProtection="1">
      <alignment horizontal="center" vertical="center"/>
    </xf>
    <xf numFmtId="49" fontId="44" fillId="0" borderId="0" xfId="0" applyNumberFormat="1" applyFont="1" applyFill="1" applyBorder="1" applyProtection="1">
      <alignment vertical="center"/>
    </xf>
    <xf numFmtId="0" fontId="45" fillId="0" borderId="0" xfId="0" applyFont="1" applyFill="1" applyProtection="1">
      <alignment vertical="center"/>
    </xf>
    <xf numFmtId="0" fontId="46" fillId="0" borderId="5" xfId="0" applyFont="1" applyBorder="1" applyProtection="1">
      <alignment vertical="center"/>
    </xf>
    <xf numFmtId="0" fontId="45" fillId="0" borderId="0" xfId="0" applyFont="1" applyAlignment="1" applyProtection="1">
      <alignment vertical="center"/>
    </xf>
    <xf numFmtId="0" fontId="45" fillId="0" borderId="5" xfId="0" applyFont="1" applyBorder="1" applyProtection="1">
      <alignment vertical="center"/>
    </xf>
    <xf numFmtId="0" fontId="45" fillId="0" borderId="5" xfId="0" applyFont="1" applyFill="1" applyBorder="1" applyProtection="1">
      <alignment vertical="center"/>
    </xf>
    <xf numFmtId="0" fontId="45" fillId="4" borderId="5" xfId="0" applyFont="1" applyFill="1" applyBorder="1" applyProtection="1">
      <alignment vertical="center"/>
    </xf>
    <xf numFmtId="0" fontId="45" fillId="0" borderId="57" xfId="0" applyFont="1" applyFill="1" applyBorder="1" applyProtection="1">
      <alignment vertical="center"/>
    </xf>
    <xf numFmtId="182" fontId="45" fillId="0" borderId="57" xfId="0" applyNumberFormat="1" applyFont="1" applyFill="1" applyBorder="1" applyProtection="1">
      <alignment vertical="center"/>
    </xf>
    <xf numFmtId="0" fontId="44" fillId="0" borderId="5" xfId="0" applyFont="1" applyFill="1" applyBorder="1" applyProtection="1">
      <alignment vertical="center"/>
    </xf>
    <xf numFmtId="49" fontId="45" fillId="0" borderId="5" xfId="0" applyNumberFormat="1" applyFont="1" applyFill="1" applyBorder="1" applyProtection="1">
      <alignment vertical="center"/>
    </xf>
    <xf numFmtId="49" fontId="45" fillId="0" borderId="57" xfId="0" applyNumberFormat="1" applyFont="1" applyFill="1" applyBorder="1" applyProtection="1">
      <alignment vertical="center"/>
    </xf>
    <xf numFmtId="0" fontId="45" fillId="0" borderId="0" xfId="0" applyFont="1" applyFill="1" applyBorder="1" applyProtection="1">
      <alignment vertical="center"/>
    </xf>
    <xf numFmtId="0" fontId="22" fillId="0" borderId="5" xfId="0" applyFont="1" applyBorder="1" applyProtection="1">
      <alignment vertical="center"/>
    </xf>
    <xf numFmtId="0" fontId="0" fillId="0" borderId="5" xfId="0" applyBorder="1" applyProtection="1">
      <alignment vertical="center"/>
    </xf>
    <xf numFmtId="0" fontId="46" fillId="0" borderId="5" xfId="0" applyFont="1" applyFill="1" applyBorder="1" applyProtection="1">
      <alignment vertical="center"/>
    </xf>
    <xf numFmtId="0" fontId="0" fillId="0" borderId="5" xfId="0" applyFont="1" applyBorder="1" applyProtection="1">
      <alignment vertical="center"/>
    </xf>
    <xf numFmtId="0" fontId="45" fillId="0" borderId="69" xfId="0" applyFont="1" applyFill="1" applyBorder="1" applyProtection="1">
      <alignment vertical="center"/>
    </xf>
    <xf numFmtId="0" fontId="45" fillId="0" borderId="5" xfId="0" applyNumberFormat="1" applyFont="1" applyFill="1" applyBorder="1" applyProtection="1">
      <alignment vertical="center"/>
    </xf>
    <xf numFmtId="0" fontId="45" fillId="0" borderId="8" xfId="0" applyFont="1" applyFill="1" applyBorder="1" applyProtection="1">
      <alignment vertical="center"/>
    </xf>
    <xf numFmtId="0" fontId="45" fillId="0" borderId="66" xfId="0" applyFont="1" applyFill="1" applyBorder="1" applyProtection="1">
      <alignment vertical="center"/>
    </xf>
    <xf numFmtId="0" fontId="46" fillId="0" borderId="0" xfId="0" applyFont="1" applyFill="1" applyBorder="1" applyProtection="1">
      <alignment vertical="center"/>
    </xf>
    <xf numFmtId="0" fontId="45" fillId="0" borderId="0" xfId="0" applyFont="1" applyProtection="1">
      <alignment vertical="center"/>
    </xf>
    <xf numFmtId="0" fontId="45" fillId="0" borderId="0" xfId="0" applyNumberFormat="1" applyFont="1" applyAlignment="1" applyProtection="1">
      <alignment vertical="center"/>
    </xf>
    <xf numFmtId="182" fontId="45" fillId="0" borderId="0" xfId="0" applyNumberFormat="1" applyFont="1" applyAlignment="1" applyProtection="1">
      <alignment vertical="center"/>
    </xf>
    <xf numFmtId="49" fontId="45" fillId="0" borderId="0" xfId="0" applyNumberFormat="1" applyFont="1" applyAlignment="1" applyProtection="1">
      <alignment vertical="center"/>
    </xf>
    <xf numFmtId="0" fontId="53" fillId="12" borderId="57" xfId="0" applyFont="1" applyFill="1" applyBorder="1" applyAlignment="1" applyProtection="1">
      <alignment horizontal="center" vertical="center" shrinkToFit="1"/>
    </xf>
    <xf numFmtId="0" fontId="53" fillId="12" borderId="5" xfId="0" applyFont="1" applyFill="1" applyBorder="1" applyAlignment="1" applyProtection="1">
      <alignment horizontal="center" vertical="center"/>
    </xf>
    <xf numFmtId="0" fontId="53" fillId="12" borderId="5" xfId="0" applyNumberFormat="1" applyFont="1" applyFill="1" applyBorder="1" applyAlignment="1" applyProtection="1">
      <alignment horizontal="center" vertical="center"/>
    </xf>
    <xf numFmtId="182" fontId="53" fillId="12" borderId="57" xfId="0" applyNumberFormat="1" applyFont="1" applyFill="1" applyBorder="1" applyAlignment="1" applyProtection="1">
      <alignment horizontal="center" vertical="center"/>
    </xf>
    <xf numFmtId="0" fontId="53" fillId="12" borderId="5" xfId="0" applyFont="1" applyFill="1" applyBorder="1" applyAlignment="1" applyProtection="1">
      <alignment horizontal="center" vertical="center" shrinkToFit="1"/>
    </xf>
    <xf numFmtId="49" fontId="53" fillId="12" borderId="5" xfId="0" applyNumberFormat="1" applyFont="1" applyFill="1" applyBorder="1" applyAlignment="1" applyProtection="1">
      <alignment horizontal="center" vertical="center" shrinkToFit="1"/>
    </xf>
    <xf numFmtId="0" fontId="54" fillId="12" borderId="57" xfId="0" applyFont="1" applyFill="1" applyBorder="1" applyProtection="1">
      <alignment vertical="center"/>
    </xf>
    <xf numFmtId="0" fontId="54" fillId="12" borderId="5" xfId="0" applyFont="1" applyFill="1" applyBorder="1" applyProtection="1">
      <alignment vertical="center"/>
    </xf>
    <xf numFmtId="0" fontId="54" fillId="12" borderId="5" xfId="0" applyFont="1" applyFill="1" applyBorder="1" applyAlignment="1" applyProtection="1">
      <alignment horizontal="center" vertical="center"/>
    </xf>
    <xf numFmtId="0" fontId="54" fillId="12" borderId="5" xfId="0" applyNumberFormat="1" applyFont="1" applyFill="1" applyBorder="1" applyProtection="1">
      <alignment vertical="center"/>
    </xf>
    <xf numFmtId="182" fontId="54" fillId="12" borderId="57" xfId="0" applyNumberFormat="1" applyFont="1" applyFill="1" applyBorder="1" applyProtection="1">
      <alignment vertical="center"/>
    </xf>
    <xf numFmtId="49" fontId="54" fillId="12" borderId="5" xfId="0" applyNumberFormat="1" applyFont="1" applyFill="1" applyBorder="1" applyProtection="1">
      <alignment vertical="center"/>
    </xf>
    <xf numFmtId="0" fontId="0" fillId="0" borderId="0" xfId="0" applyProtection="1">
      <alignment vertical="center"/>
      <protection hidden="1"/>
    </xf>
    <xf numFmtId="0" fontId="0" fillId="0" borderId="0" xfId="0" applyBorder="1" applyAlignment="1" applyProtection="1">
      <alignment horizontal="left" vertical="top" wrapText="1"/>
      <protection hidden="1"/>
    </xf>
    <xf numFmtId="0" fontId="0" fillId="0" borderId="0" xfId="0" applyAlignment="1" applyProtection="1">
      <alignment horizontal="right" vertical="top"/>
      <protection hidden="1"/>
    </xf>
    <xf numFmtId="0" fontId="0" fillId="0" borderId="78" xfId="0" applyBorder="1" applyProtection="1">
      <alignment vertical="center"/>
      <protection hidden="1"/>
    </xf>
    <xf numFmtId="0" fontId="0" fillId="0" borderId="5" xfId="0" applyBorder="1" applyProtection="1">
      <alignment vertical="center"/>
      <protection hidden="1"/>
    </xf>
    <xf numFmtId="0" fontId="0" fillId="15" borderId="5" xfId="0" applyFill="1" applyBorder="1" applyAlignment="1" applyProtection="1">
      <alignment horizontal="left" vertical="center"/>
      <protection hidden="1"/>
    </xf>
    <xf numFmtId="0" fontId="0" fillId="15" borderId="80" xfId="0" applyFill="1" applyBorder="1" applyAlignment="1" applyProtection="1">
      <alignment horizontal="left" vertical="center"/>
      <protection hidden="1"/>
    </xf>
    <xf numFmtId="0" fontId="0" fillId="15" borderId="78" xfId="0" applyFill="1" applyBorder="1" applyAlignment="1" applyProtection="1">
      <alignment horizontal="center" vertical="center"/>
      <protection hidden="1"/>
    </xf>
    <xf numFmtId="0" fontId="0" fillId="15" borderId="5" xfId="0" applyFill="1" applyBorder="1" applyProtection="1">
      <alignment vertical="center"/>
      <protection hidden="1"/>
    </xf>
    <xf numFmtId="0" fontId="0" fillId="0" borderId="5" xfId="0" applyBorder="1" applyAlignment="1" applyProtection="1">
      <alignment vertical="center" shrinkToFit="1"/>
      <protection hidden="1"/>
    </xf>
    <xf numFmtId="0" fontId="0" fillId="0" borderId="81" xfId="0" applyBorder="1" applyProtection="1">
      <alignment vertical="center"/>
      <protection hidden="1"/>
    </xf>
    <xf numFmtId="0" fontId="0" fillId="0" borderId="82" xfId="0" applyBorder="1" applyProtection="1">
      <alignment vertical="center"/>
      <protection hidden="1"/>
    </xf>
    <xf numFmtId="0" fontId="0" fillId="0" borderId="0" xfId="0" applyAlignment="1" applyProtection="1">
      <alignment horizontal="left" vertical="top"/>
      <protection hidden="1"/>
    </xf>
    <xf numFmtId="0" fontId="0" fillId="0" borderId="0" xfId="0" applyAlignment="1" applyProtection="1">
      <alignment horizontal="right" vertical="center"/>
      <protection hidden="1"/>
    </xf>
    <xf numFmtId="0" fontId="8" fillId="0" borderId="0" xfId="9"/>
    <xf numFmtId="0" fontId="4" fillId="0" borderId="0" xfId="0" applyFont="1" applyProtection="1">
      <alignment vertical="center"/>
      <protection hidden="1"/>
    </xf>
    <xf numFmtId="0" fontId="8" fillId="0" borderId="0" xfId="0" applyFont="1" applyProtection="1">
      <alignment vertical="center"/>
      <protection hidden="1"/>
    </xf>
    <xf numFmtId="0" fontId="14" fillId="0" borderId="0" xfId="0" applyFont="1" applyProtection="1">
      <alignment vertical="center"/>
      <protection hidden="1"/>
    </xf>
    <xf numFmtId="0" fontId="4" fillId="0" borderId="0" xfId="0" applyFont="1" applyAlignment="1" applyProtection="1">
      <alignment vertical="center" shrinkToFit="1"/>
      <protection hidden="1"/>
    </xf>
    <xf numFmtId="0" fontId="4" fillId="0" borderId="0" xfId="0" applyFont="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0" xfId="0" applyFont="1" applyFill="1" applyProtection="1">
      <alignment vertical="center"/>
      <protection hidden="1"/>
    </xf>
    <xf numFmtId="0" fontId="4" fillId="0" borderId="0" xfId="0" applyFont="1" applyAlignment="1" applyProtection="1">
      <alignment horizontal="left" vertical="center"/>
      <protection hidden="1"/>
    </xf>
    <xf numFmtId="0" fontId="8" fillId="0" borderId="0" xfId="0" applyFont="1" applyAlignment="1" applyProtection="1">
      <alignment vertical="top" shrinkToFit="1"/>
      <protection hidden="1"/>
    </xf>
    <xf numFmtId="0" fontId="14" fillId="0" borderId="0" xfId="0" applyFont="1" applyAlignment="1" applyProtection="1">
      <alignment vertical="top" shrinkToFit="1"/>
      <protection hidden="1"/>
    </xf>
    <xf numFmtId="0" fontId="19" fillId="0" borderId="0" xfId="0" applyFont="1" applyAlignment="1" applyProtection="1">
      <alignment horizontal="right" vertical="top"/>
      <protection hidden="1"/>
    </xf>
    <xf numFmtId="176" fontId="3" fillId="3" borderId="0" xfId="0" applyNumberFormat="1" applyFont="1" applyFill="1" applyProtection="1">
      <alignment vertical="center"/>
      <protection hidden="1"/>
    </xf>
    <xf numFmtId="176" fontId="3" fillId="3" borderId="0" xfId="0" applyNumberFormat="1" applyFont="1" applyFill="1" applyAlignment="1" applyProtection="1">
      <alignment horizontal="center" vertical="center"/>
      <protection hidden="1"/>
    </xf>
    <xf numFmtId="0" fontId="4" fillId="3" borderId="0" xfId="0" applyFont="1" applyFill="1" applyProtection="1">
      <alignment vertical="center"/>
      <protection hidden="1"/>
    </xf>
    <xf numFmtId="0" fontId="4" fillId="3" borderId="0" xfId="0" applyFont="1" applyFill="1" applyAlignment="1" applyProtection="1">
      <alignment horizontal="center" vertical="center"/>
      <protection hidden="1"/>
    </xf>
    <xf numFmtId="0" fontId="4" fillId="3" borderId="0" xfId="0" applyFont="1" applyFill="1" applyBorder="1" applyAlignment="1" applyProtection="1">
      <alignment horizontal="center" vertical="center"/>
      <protection hidden="1"/>
    </xf>
    <xf numFmtId="0" fontId="4" fillId="0" borderId="0" xfId="0" applyFont="1" applyFill="1" applyAlignment="1" applyProtection="1">
      <protection hidden="1"/>
    </xf>
    <xf numFmtId="0" fontId="10" fillId="0" borderId="4" xfId="0" applyFont="1" applyBorder="1" applyAlignment="1" applyProtection="1">
      <protection hidden="1"/>
    </xf>
    <xf numFmtId="0" fontId="14" fillId="0" borderId="4" xfId="0" applyFont="1" applyBorder="1" applyAlignment="1" applyProtection="1">
      <protection hidden="1"/>
    </xf>
    <xf numFmtId="0" fontId="15" fillId="0" borderId="0" xfId="0" applyFont="1" applyBorder="1" applyAlignment="1" applyProtection="1">
      <alignment horizontal="left"/>
      <protection hidden="1"/>
    </xf>
    <xf numFmtId="0" fontId="4" fillId="0" borderId="0" xfId="0" applyFont="1" applyAlignment="1" applyProtection="1">
      <protection hidden="1"/>
    </xf>
    <xf numFmtId="0" fontId="4" fillId="3" borderId="0" xfId="0" applyFont="1" applyFill="1" applyAlignment="1" applyProtection="1">
      <protection hidden="1"/>
    </xf>
    <xf numFmtId="0" fontId="4" fillId="3" borderId="0" xfId="0" applyFont="1" applyFill="1" applyAlignment="1" applyProtection="1">
      <alignment horizontal="center"/>
      <protection hidden="1"/>
    </xf>
    <xf numFmtId="0" fontId="4" fillId="3" borderId="0" xfId="0" applyFont="1" applyFill="1" applyBorder="1" applyAlignment="1" applyProtection="1">
      <alignment horizontal="center"/>
      <protection hidden="1"/>
    </xf>
    <xf numFmtId="0" fontId="4" fillId="0" borderId="0" xfId="0" applyFont="1" applyAlignment="1" applyProtection="1">
      <alignment horizontal="left"/>
      <protection hidden="1"/>
    </xf>
    <xf numFmtId="0" fontId="15" fillId="0" borderId="0" xfId="0" applyFont="1" applyAlignment="1" applyProtection="1">
      <protection hidden="1"/>
    </xf>
    <xf numFmtId="0" fontId="13" fillId="0" borderId="9" xfId="0" applyFont="1" applyBorder="1" applyAlignment="1" applyProtection="1">
      <alignment horizontal="center" vertical="center"/>
      <protection hidden="1"/>
    </xf>
    <xf numFmtId="0" fontId="4" fillId="3" borderId="0" xfId="0" applyFont="1" applyFill="1" applyBorder="1" applyAlignment="1" applyProtection="1">
      <alignment horizontal="left"/>
      <protection hidden="1"/>
    </xf>
    <xf numFmtId="0" fontId="21" fillId="0" borderId="0" xfId="0" applyFont="1" applyAlignment="1" applyProtection="1">
      <protection hidden="1"/>
    </xf>
    <xf numFmtId="0" fontId="12" fillId="0" borderId="0" xfId="0" applyFont="1" applyBorder="1" applyAlignment="1" applyProtection="1">
      <alignment horizontal="left"/>
      <protection hidden="1"/>
    </xf>
    <xf numFmtId="0" fontId="4" fillId="0" borderId="0" xfId="0" applyFont="1" applyAlignment="1" applyProtection="1">
      <alignment horizontal="right" vertical="center"/>
      <protection hidden="1"/>
    </xf>
    <xf numFmtId="0" fontId="14" fillId="0" borderId="0" xfId="0" applyFont="1" applyBorder="1" applyAlignment="1" applyProtection="1">
      <alignment horizontal="center" vertical="center" shrinkToFit="1"/>
      <protection hidden="1"/>
    </xf>
    <xf numFmtId="0" fontId="21" fillId="0" borderId="4" xfId="0" applyFont="1" applyBorder="1" applyAlignment="1" applyProtection="1">
      <protection hidden="1"/>
    </xf>
    <xf numFmtId="0" fontId="6" fillId="3" borderId="0" xfId="0" applyFont="1" applyFill="1" applyProtection="1">
      <alignment vertical="center"/>
      <protection hidden="1"/>
    </xf>
    <xf numFmtId="0" fontId="6" fillId="3" borderId="0" xfId="0" applyFont="1" applyFill="1" applyAlignment="1" applyProtection="1">
      <alignment horizontal="center" vertical="center"/>
      <protection hidden="1"/>
    </xf>
    <xf numFmtId="0" fontId="6" fillId="3" borderId="0" xfId="0" applyFont="1" applyFill="1" applyAlignment="1" applyProtection="1">
      <alignment horizontal="left" vertical="center"/>
      <protection hidden="1"/>
    </xf>
    <xf numFmtId="0" fontId="6" fillId="3" borderId="0" xfId="0" applyFont="1" applyFill="1" applyBorder="1" applyAlignment="1" applyProtection="1">
      <alignment horizontal="center" vertical="center"/>
      <protection hidden="1"/>
    </xf>
    <xf numFmtId="0" fontId="6" fillId="3" borderId="0" xfId="0" applyFont="1" applyFill="1" applyAlignment="1" applyProtection="1">
      <alignment horizontal="right" vertical="center"/>
      <protection hidden="1"/>
    </xf>
    <xf numFmtId="0" fontId="4" fillId="0" borderId="0" xfId="0" applyFont="1" applyFill="1" applyAlignment="1" applyProtection="1">
      <alignment horizontal="center" vertical="center"/>
      <protection hidden="1"/>
    </xf>
    <xf numFmtId="0" fontId="8" fillId="6" borderId="5" xfId="0" applyFont="1" applyFill="1" applyBorder="1" applyAlignment="1" applyProtection="1">
      <alignment horizontal="center" vertical="center"/>
      <protection hidden="1"/>
    </xf>
    <xf numFmtId="0" fontId="14" fillId="6" borderId="9" xfId="0" applyFont="1" applyFill="1" applyBorder="1" applyAlignment="1" applyProtection="1">
      <alignment horizontal="center" vertical="center"/>
      <protection hidden="1"/>
    </xf>
    <xf numFmtId="0" fontId="14" fillId="6" borderId="30" xfId="0" applyFont="1" applyFill="1" applyBorder="1" applyAlignment="1" applyProtection="1">
      <alignment horizontal="center" vertical="center" wrapText="1"/>
      <protection hidden="1"/>
    </xf>
    <xf numFmtId="0" fontId="6" fillId="6" borderId="6" xfId="0" applyFont="1" applyFill="1" applyBorder="1" applyAlignment="1" applyProtection="1">
      <alignment horizontal="center" vertical="center" textRotation="255"/>
      <protection hidden="1"/>
    </xf>
    <xf numFmtId="0" fontId="14" fillId="6" borderId="7" xfId="0" applyFont="1" applyFill="1" applyBorder="1" applyAlignment="1" applyProtection="1">
      <alignment horizontal="center" vertical="center" wrapText="1"/>
      <protection hidden="1"/>
    </xf>
    <xf numFmtId="0" fontId="14" fillId="6" borderId="8" xfId="0" applyFont="1" applyFill="1" applyBorder="1" applyAlignment="1" applyProtection="1">
      <alignment horizontal="center" vertical="center" wrapText="1"/>
      <protection hidden="1"/>
    </xf>
    <xf numFmtId="0" fontId="14" fillId="6" borderId="9" xfId="0" applyFont="1" applyFill="1" applyBorder="1" applyAlignment="1" applyProtection="1">
      <alignment horizontal="center" wrapText="1"/>
      <protection hidden="1"/>
    </xf>
    <xf numFmtId="0" fontId="14" fillId="6" borderId="6" xfId="0" applyFont="1" applyFill="1" applyBorder="1" applyAlignment="1" applyProtection="1">
      <alignment horizontal="center"/>
      <protection hidden="1"/>
    </xf>
    <xf numFmtId="0" fontId="14" fillId="6" borderId="7" xfId="0" applyFont="1" applyFill="1" applyBorder="1" applyAlignment="1" applyProtection="1">
      <alignment horizontal="center"/>
      <protection hidden="1"/>
    </xf>
    <xf numFmtId="0" fontId="14" fillId="6" borderId="6" xfId="0" applyFont="1" applyFill="1" applyBorder="1" applyAlignment="1" applyProtection="1">
      <alignment horizontal="center" wrapText="1"/>
      <protection hidden="1"/>
    </xf>
    <xf numFmtId="0" fontId="14" fillId="6" borderId="7" xfId="0" applyFont="1" applyFill="1" applyBorder="1" applyAlignment="1" applyProtection="1">
      <alignment horizontal="center" shrinkToFit="1"/>
      <protection hidden="1"/>
    </xf>
    <xf numFmtId="0" fontId="14" fillId="6" borderId="5" xfId="0" applyFont="1" applyFill="1" applyBorder="1" applyAlignment="1" applyProtection="1">
      <alignment horizontal="center" vertical="center" wrapText="1"/>
      <protection hidden="1"/>
    </xf>
    <xf numFmtId="0" fontId="6" fillId="3" borderId="0" xfId="0" applyFont="1" applyFill="1" applyBorder="1" applyAlignment="1" applyProtection="1">
      <alignment horizontal="center" vertical="center" shrinkToFit="1"/>
      <protection hidden="1"/>
    </xf>
    <xf numFmtId="0" fontId="7" fillId="3" borderId="0" xfId="0" applyFont="1" applyFill="1" applyAlignment="1" applyProtection="1">
      <alignment horizontal="left"/>
      <protection hidden="1"/>
    </xf>
    <xf numFmtId="0" fontId="6" fillId="3" borderId="0" xfId="0" applyFont="1" applyFill="1" applyAlignment="1" applyProtection="1">
      <alignment horizontal="center" vertical="center" wrapText="1"/>
      <protection hidden="1"/>
    </xf>
    <xf numFmtId="0" fontId="6" fillId="3" borderId="10" xfId="0" applyFont="1" applyFill="1" applyBorder="1" applyAlignment="1" applyProtection="1">
      <alignment horizontal="center" vertical="center"/>
      <protection hidden="1"/>
    </xf>
    <xf numFmtId="0" fontId="8" fillId="0" borderId="21" xfId="0" applyNumberFormat="1" applyFont="1" applyBorder="1" applyAlignment="1" applyProtection="1">
      <alignment horizontal="center"/>
      <protection hidden="1"/>
    </xf>
    <xf numFmtId="0" fontId="8" fillId="0" borderId="20" xfId="0" applyNumberFormat="1" applyFont="1" applyBorder="1" applyAlignment="1" applyProtection="1">
      <alignment horizontal="center"/>
      <protection hidden="1"/>
    </xf>
    <xf numFmtId="0" fontId="8" fillId="0" borderId="11" xfId="0" applyNumberFormat="1" applyFont="1" applyBorder="1" applyAlignment="1" applyProtection="1">
      <alignment horizontal="center" vertical="center"/>
      <protection hidden="1"/>
    </xf>
    <xf numFmtId="49" fontId="8" fillId="0" borderId="12" xfId="0" applyNumberFormat="1" applyFont="1" applyBorder="1" applyAlignment="1" applyProtection="1">
      <alignment horizontal="center" vertical="center" shrinkToFit="1"/>
      <protection hidden="1"/>
    </xf>
    <xf numFmtId="181" fontId="14" fillId="0" borderId="13" xfId="0" applyNumberFormat="1" applyFont="1" applyBorder="1" applyAlignment="1" applyProtection="1">
      <alignment horizontal="center" vertical="center" shrinkToFit="1"/>
      <protection hidden="1"/>
    </xf>
    <xf numFmtId="0" fontId="8" fillId="0" borderId="13" xfId="0" applyNumberFormat="1" applyFont="1" applyBorder="1" applyAlignment="1" applyProtection="1">
      <alignment horizontal="center" vertical="center"/>
      <protection hidden="1"/>
    </xf>
    <xf numFmtId="49" fontId="8" fillId="0" borderId="12" xfId="0" applyNumberFormat="1" applyFont="1" applyBorder="1" applyAlignment="1" applyProtection="1">
      <alignment horizontal="center" vertical="center"/>
      <protection hidden="1"/>
    </xf>
    <xf numFmtId="0" fontId="8" fillId="0" borderId="13" xfId="0" applyNumberFormat="1" applyFont="1" applyBorder="1" applyAlignment="1" applyProtection="1">
      <alignment horizontal="center" vertical="center" shrinkToFit="1"/>
      <protection hidden="1"/>
    </xf>
    <xf numFmtId="49" fontId="8" fillId="0" borderId="25" xfId="0" applyNumberFormat="1" applyFont="1" applyBorder="1" applyAlignment="1" applyProtection="1">
      <alignment horizontal="center" vertical="center" shrinkToFit="1"/>
      <protection hidden="1"/>
    </xf>
    <xf numFmtId="0" fontId="6" fillId="3" borderId="0" xfId="0" applyFont="1" applyFill="1" applyBorder="1" applyAlignment="1" applyProtection="1">
      <alignment horizontal="left" vertical="center"/>
      <protection hidden="1"/>
    </xf>
    <xf numFmtId="0" fontId="6" fillId="5" borderId="10" xfId="0" applyFont="1" applyFill="1" applyBorder="1" applyAlignment="1" applyProtection="1">
      <alignment horizontal="center" vertical="center"/>
      <protection hidden="1"/>
    </xf>
    <xf numFmtId="0" fontId="6" fillId="5" borderId="10" xfId="0" applyFont="1" applyFill="1" applyBorder="1" applyAlignment="1" applyProtection="1">
      <alignment horizontal="left" vertical="center"/>
      <protection hidden="1"/>
    </xf>
    <xf numFmtId="0" fontId="9" fillId="5" borderId="10" xfId="0" applyFont="1" applyFill="1" applyBorder="1" applyAlignment="1" applyProtection="1">
      <alignment horizontal="left" vertical="center"/>
      <protection hidden="1"/>
    </xf>
    <xf numFmtId="181" fontId="6" fillId="3" borderId="0" xfId="0" applyNumberFormat="1" applyFont="1" applyFill="1" applyProtection="1">
      <alignment vertical="center"/>
      <protection hidden="1"/>
    </xf>
    <xf numFmtId="0" fontId="10" fillId="3" borderId="10" xfId="0" applyFont="1" applyFill="1" applyBorder="1" applyAlignment="1" applyProtection="1">
      <alignment horizontal="center" vertical="center"/>
      <protection hidden="1"/>
    </xf>
    <xf numFmtId="0" fontId="9" fillId="3" borderId="10" xfId="0" applyFont="1" applyFill="1" applyBorder="1" applyAlignment="1" applyProtection="1">
      <alignment horizontal="center" vertical="center"/>
      <protection hidden="1"/>
    </xf>
    <xf numFmtId="0" fontId="11" fillId="3" borderId="10" xfId="0" applyFont="1" applyFill="1" applyBorder="1" applyAlignment="1" applyProtection="1">
      <alignment horizontal="right" vertical="center"/>
      <protection hidden="1"/>
    </xf>
    <xf numFmtId="0" fontId="4" fillId="3" borderId="26" xfId="0" applyFont="1" applyFill="1" applyBorder="1" applyProtection="1">
      <alignment vertical="center"/>
      <protection hidden="1"/>
    </xf>
    <xf numFmtId="0" fontId="8" fillId="8" borderId="53" xfId="0" applyNumberFormat="1" applyFont="1" applyFill="1" applyBorder="1" applyAlignment="1" applyProtection="1">
      <alignment horizontal="center" vertical="center"/>
      <protection hidden="1"/>
    </xf>
    <xf numFmtId="0" fontId="8" fillId="8" borderId="3" xfId="0" applyNumberFormat="1" applyFont="1" applyFill="1" applyBorder="1" applyAlignment="1" applyProtection="1">
      <alignment horizontal="center" vertical="center"/>
      <protection hidden="1"/>
    </xf>
    <xf numFmtId="0" fontId="8" fillId="0" borderId="15" xfId="0" applyNumberFormat="1" applyFont="1" applyBorder="1" applyAlignment="1" applyProtection="1">
      <alignment horizontal="center" vertical="center"/>
      <protection hidden="1"/>
    </xf>
    <xf numFmtId="181" fontId="14" fillId="0" borderId="16" xfId="0" applyNumberFormat="1" applyFont="1" applyBorder="1" applyAlignment="1" applyProtection="1">
      <alignment horizontal="center" vertical="center" shrinkToFit="1"/>
      <protection hidden="1"/>
    </xf>
    <xf numFmtId="0" fontId="8" fillId="0" borderId="14" xfId="0" applyNumberFormat="1" applyFont="1" applyBorder="1" applyAlignment="1" applyProtection="1">
      <alignment horizontal="center" vertical="center"/>
      <protection hidden="1"/>
    </xf>
    <xf numFmtId="0" fontId="8" fillId="0" borderId="14" xfId="0" applyNumberFormat="1" applyFont="1" applyBorder="1" applyAlignment="1" applyProtection="1">
      <alignment horizontal="center" vertical="center" shrinkToFit="1"/>
      <protection hidden="1"/>
    </xf>
    <xf numFmtId="49" fontId="8" fillId="0" borderId="52" xfId="0" applyNumberFormat="1" applyFont="1" applyBorder="1" applyAlignment="1" applyProtection="1">
      <alignment horizontal="center" vertical="center" shrinkToFit="1"/>
      <protection hidden="1"/>
    </xf>
    <xf numFmtId="0" fontId="6" fillId="5" borderId="16" xfId="0" applyFont="1" applyFill="1" applyBorder="1" applyAlignment="1" applyProtection="1">
      <alignment horizontal="center" vertical="center"/>
      <protection hidden="1"/>
    </xf>
    <xf numFmtId="0" fontId="6" fillId="5" borderId="16" xfId="0" applyFont="1" applyFill="1" applyBorder="1" applyAlignment="1" applyProtection="1">
      <alignment horizontal="left" vertical="center"/>
      <protection hidden="1"/>
    </xf>
    <xf numFmtId="0" fontId="9" fillId="5" borderId="16" xfId="0" applyFont="1" applyFill="1" applyBorder="1" applyAlignment="1" applyProtection="1">
      <alignment horizontal="left" vertical="center"/>
      <protection hidden="1"/>
    </xf>
    <xf numFmtId="0" fontId="10" fillId="3" borderId="10" xfId="0" applyFont="1" applyFill="1" applyBorder="1" applyAlignment="1" applyProtection="1">
      <alignment horizontal="right" vertical="center"/>
      <protection hidden="1"/>
    </xf>
    <xf numFmtId="0" fontId="8" fillId="0" borderId="54" xfId="0" applyNumberFormat="1" applyFont="1" applyBorder="1" applyAlignment="1" applyProtection="1">
      <alignment horizontal="center"/>
      <protection hidden="1"/>
    </xf>
    <xf numFmtId="0" fontId="8" fillId="0" borderId="55" xfId="0" applyNumberFormat="1" applyFont="1" applyBorder="1" applyAlignment="1" applyProtection="1">
      <alignment horizontal="center"/>
      <protection hidden="1"/>
    </xf>
    <xf numFmtId="0" fontId="8" fillId="0" borderId="18" xfId="0" applyNumberFormat="1" applyFont="1" applyBorder="1" applyAlignment="1" applyProtection="1">
      <alignment horizontal="center" vertical="center"/>
      <protection hidden="1"/>
    </xf>
    <xf numFmtId="49" fontId="8" fillId="0" borderId="19" xfId="0" applyNumberFormat="1" applyFont="1" applyBorder="1" applyAlignment="1" applyProtection="1">
      <alignment horizontal="center" vertical="center" shrinkToFit="1"/>
      <protection hidden="1"/>
    </xf>
    <xf numFmtId="181" fontId="14" fillId="0" borderId="20" xfId="0" applyNumberFormat="1" applyFont="1" applyBorder="1" applyAlignment="1" applyProtection="1">
      <alignment horizontal="center" vertical="center" shrinkToFit="1"/>
      <protection hidden="1"/>
    </xf>
    <xf numFmtId="0" fontId="8" fillId="0" borderId="21" xfId="0" applyNumberFormat="1" applyFont="1" applyBorder="1" applyAlignment="1" applyProtection="1">
      <alignment horizontal="center" vertical="center"/>
      <protection hidden="1"/>
    </xf>
    <xf numFmtId="49" fontId="8" fillId="0" borderId="19" xfId="0" applyNumberFormat="1" applyFont="1" applyBorder="1" applyAlignment="1" applyProtection="1">
      <alignment horizontal="center" vertical="center"/>
      <protection hidden="1"/>
    </xf>
    <xf numFmtId="0" fontId="6" fillId="5" borderId="20" xfId="0" applyFont="1" applyFill="1" applyBorder="1" applyAlignment="1" applyProtection="1">
      <alignment horizontal="center" vertical="center"/>
      <protection hidden="1"/>
    </xf>
    <xf numFmtId="0" fontId="6" fillId="5" borderId="20" xfId="0" applyFont="1" applyFill="1" applyBorder="1" applyAlignment="1" applyProtection="1">
      <alignment horizontal="left" vertical="center"/>
      <protection hidden="1"/>
    </xf>
    <xf numFmtId="0" fontId="9" fillId="5" borderId="20" xfId="0" applyFont="1" applyFill="1" applyBorder="1" applyAlignment="1" applyProtection="1">
      <alignment horizontal="left" vertical="center"/>
      <protection hidden="1"/>
    </xf>
    <xf numFmtId="0" fontId="8" fillId="8" borderId="14" xfId="0" applyNumberFormat="1" applyFont="1" applyFill="1" applyBorder="1" applyAlignment="1" applyProtection="1">
      <alignment horizontal="center" vertical="center"/>
      <protection hidden="1"/>
    </xf>
    <xf numFmtId="0" fontId="8" fillId="8" borderId="16" xfId="0" applyNumberFormat="1" applyFont="1" applyFill="1" applyBorder="1" applyAlignment="1" applyProtection="1">
      <alignment horizontal="center" vertical="center"/>
      <protection hidden="1"/>
    </xf>
    <xf numFmtId="49" fontId="8" fillId="0" borderId="17" xfId="0" applyNumberFormat="1" applyFont="1" applyBorder="1" applyAlignment="1" applyProtection="1">
      <alignment horizontal="center" vertical="center" shrinkToFit="1"/>
      <protection hidden="1"/>
    </xf>
    <xf numFmtId="49" fontId="8" fillId="0" borderId="17" xfId="0" applyNumberFormat="1" applyFont="1" applyBorder="1" applyAlignment="1" applyProtection="1">
      <alignment horizontal="center" vertical="center"/>
      <protection hidden="1"/>
    </xf>
    <xf numFmtId="49" fontId="8" fillId="0" borderId="51" xfId="0" applyNumberFormat="1" applyFont="1" applyBorder="1" applyAlignment="1" applyProtection="1">
      <alignment horizontal="center" vertical="center" shrinkToFit="1"/>
      <protection hidden="1"/>
    </xf>
    <xf numFmtId="181" fontId="14" fillId="0" borderId="22" xfId="0" applyNumberFormat="1" applyFont="1" applyBorder="1" applyAlignment="1" applyProtection="1">
      <alignment horizontal="center" vertical="center" shrinkToFit="1"/>
      <protection hidden="1"/>
    </xf>
    <xf numFmtId="0" fontId="6" fillId="3" borderId="0" xfId="0" applyFont="1" applyFill="1" applyBorder="1" applyAlignment="1" applyProtection="1">
      <alignment vertical="center"/>
      <protection hidden="1"/>
    </xf>
    <xf numFmtId="0" fontId="6" fillId="3" borderId="10" xfId="0" applyFont="1" applyFill="1" applyBorder="1" applyAlignment="1" applyProtection="1">
      <alignment vertical="center"/>
      <protection hidden="1"/>
    </xf>
    <xf numFmtId="0" fontId="8" fillId="8" borderId="56" xfId="0" applyNumberFormat="1" applyFont="1" applyFill="1" applyBorder="1" applyAlignment="1" applyProtection="1">
      <alignment horizontal="center" vertical="center"/>
      <protection hidden="1"/>
    </xf>
    <xf numFmtId="0" fontId="11" fillId="3" borderId="0" xfId="0" applyFont="1" applyFill="1" applyBorder="1" applyAlignment="1" applyProtection="1">
      <alignment horizontal="right" vertical="center"/>
      <protection hidden="1"/>
    </xf>
    <xf numFmtId="0" fontId="11" fillId="3" borderId="0" xfId="0" applyFont="1" applyFill="1" applyBorder="1" applyProtection="1">
      <alignment vertical="center"/>
      <protection hidden="1"/>
    </xf>
    <xf numFmtId="0" fontId="10" fillId="3" borderId="0" xfId="0" applyFont="1" applyFill="1" applyBorder="1" applyAlignment="1" applyProtection="1">
      <alignment horizontal="right" vertical="center"/>
      <protection hidden="1"/>
    </xf>
    <xf numFmtId="0" fontId="6" fillId="3" borderId="0" xfId="0" applyFont="1" applyFill="1" applyBorder="1" applyProtection="1">
      <alignment vertical="center"/>
      <protection hidden="1"/>
    </xf>
    <xf numFmtId="0" fontId="9" fillId="3" borderId="0" xfId="0" applyFont="1" applyFill="1" applyAlignme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6" fillId="3" borderId="23" xfId="0" applyFont="1" applyFill="1" applyBorder="1" applyAlignment="1" applyProtection="1">
      <alignment horizontal="center" vertical="center" shrinkToFit="1"/>
      <protection hidden="1"/>
    </xf>
    <xf numFmtId="0" fontId="6" fillId="3" borderId="23" xfId="0" applyFont="1" applyFill="1" applyBorder="1" applyAlignment="1" applyProtection="1">
      <alignment horizontal="center" vertical="center"/>
      <protection hidden="1"/>
    </xf>
    <xf numFmtId="0" fontId="8" fillId="0" borderId="8" xfId="0" applyNumberFormat="1" applyFont="1" applyBorder="1" applyAlignment="1" applyProtection="1">
      <alignment horizontal="center" vertical="center"/>
      <protection hidden="1"/>
    </xf>
    <xf numFmtId="0" fontId="8" fillId="0" borderId="7" xfId="0" applyNumberFormat="1" applyFont="1" applyBorder="1" applyAlignment="1" applyProtection="1">
      <alignment horizontal="center" vertical="center"/>
      <protection hidden="1"/>
    </xf>
    <xf numFmtId="0" fontId="8" fillId="0" borderId="7" xfId="0" applyNumberFormat="1" applyFont="1" applyBorder="1" applyAlignment="1" applyProtection="1">
      <alignment horizontal="center" vertical="center" shrinkToFit="1"/>
      <protection hidden="1"/>
    </xf>
    <xf numFmtId="49" fontId="8" fillId="0" borderId="5" xfId="0" applyNumberFormat="1" applyFont="1" applyBorder="1" applyAlignment="1" applyProtection="1">
      <alignment horizontal="center" vertical="center" shrinkToFit="1"/>
      <protection hidden="1"/>
    </xf>
    <xf numFmtId="0" fontId="10" fillId="3" borderId="0" xfId="0" applyFont="1" applyFill="1" applyBorder="1" applyAlignment="1" applyProtection="1">
      <alignment horizontal="center" vertical="center"/>
      <protection hidden="1"/>
    </xf>
    <xf numFmtId="0" fontId="14" fillId="0" borderId="30" xfId="0" applyFont="1" applyBorder="1" applyAlignment="1" applyProtection="1">
      <alignment horizontal="center" vertical="center" wrapText="1" shrinkToFit="1"/>
      <protection hidden="1"/>
    </xf>
    <xf numFmtId="177" fontId="14" fillId="0" borderId="6" xfId="0" applyNumberFormat="1" applyFont="1" applyBorder="1" applyAlignment="1" applyProtection="1">
      <alignment horizontal="center" vertical="center" justifyLastLine="1"/>
      <protection hidden="1"/>
    </xf>
    <xf numFmtId="0" fontId="14" fillId="0" borderId="5" xfId="0" applyFont="1" applyBorder="1" applyAlignment="1" applyProtection="1">
      <alignment horizontal="center" vertical="center" justifyLastLine="1"/>
      <protection hidden="1"/>
    </xf>
    <xf numFmtId="180" fontId="8" fillId="0" borderId="24" xfId="0" applyNumberFormat="1" applyFont="1" applyBorder="1" applyAlignment="1" applyProtection="1">
      <alignment horizontal="center" vertical="center" shrinkToFit="1"/>
      <protection hidden="1"/>
    </xf>
    <xf numFmtId="3" fontId="8" fillId="0" borderId="20" xfId="0" applyNumberFormat="1" applyFont="1" applyBorder="1" applyAlignment="1" applyProtection="1">
      <alignment horizontal="center" vertical="center"/>
      <protection hidden="1"/>
    </xf>
    <xf numFmtId="38" fontId="8" fillId="0" borderId="25" xfId="7" applyFont="1" applyBorder="1" applyAlignment="1" applyProtection="1">
      <alignment horizontal="center" vertical="center"/>
      <protection hidden="1"/>
    </xf>
    <xf numFmtId="180" fontId="8" fillId="0" borderId="26" xfId="0" applyNumberFormat="1" applyFont="1" applyBorder="1" applyAlignment="1" applyProtection="1">
      <alignment horizontal="center" vertical="center" shrinkToFit="1"/>
      <protection hidden="1"/>
    </xf>
    <xf numFmtId="3" fontId="8" fillId="0" borderId="10" xfId="0" applyNumberFormat="1" applyFont="1" applyBorder="1" applyAlignment="1" applyProtection="1">
      <alignment horizontal="center" vertical="center"/>
      <protection hidden="1"/>
    </xf>
    <xf numFmtId="38" fontId="8" fillId="0" borderId="27" xfId="7" applyFont="1" applyBorder="1" applyAlignment="1" applyProtection="1">
      <alignment horizontal="center" vertical="center"/>
      <protection hidden="1"/>
    </xf>
    <xf numFmtId="0" fontId="13" fillId="0" borderId="0" xfId="0" applyFont="1" applyFill="1" applyProtection="1">
      <alignment vertical="center"/>
      <protection hidden="1"/>
    </xf>
    <xf numFmtId="0" fontId="13" fillId="0" borderId="0" xfId="0" applyFont="1" applyProtection="1">
      <alignment vertical="center"/>
      <protection hidden="1"/>
    </xf>
    <xf numFmtId="180" fontId="8" fillId="0" borderId="31" xfId="0" applyNumberFormat="1" applyFont="1" applyBorder="1" applyAlignment="1" applyProtection="1">
      <alignment horizontal="center" vertical="center" shrinkToFit="1"/>
      <protection hidden="1"/>
    </xf>
    <xf numFmtId="0" fontId="10" fillId="3" borderId="0" xfId="0" applyFont="1" applyFill="1" applyProtection="1">
      <alignment vertical="center"/>
      <protection hidden="1"/>
    </xf>
    <xf numFmtId="0" fontId="10" fillId="3" borderId="0" xfId="0" applyFont="1" applyFill="1" applyAlignment="1" applyProtection="1">
      <alignment horizontal="center" vertical="center"/>
      <protection hidden="1"/>
    </xf>
    <xf numFmtId="0" fontId="13" fillId="3" borderId="0" xfId="0" applyFont="1" applyFill="1" applyProtection="1">
      <alignment vertical="center"/>
      <protection hidden="1"/>
    </xf>
    <xf numFmtId="0" fontId="13" fillId="0" borderId="0" xfId="0" applyFont="1" applyAlignment="1" applyProtection="1">
      <alignment horizontal="left" vertical="center"/>
      <protection hidden="1"/>
    </xf>
    <xf numFmtId="0" fontId="13" fillId="0" borderId="0" xfId="0" applyFont="1" applyFill="1" applyAlignment="1" applyProtection="1">
      <protection hidden="1"/>
    </xf>
    <xf numFmtId="0" fontId="13" fillId="0" borderId="0" xfId="0" applyFont="1" applyAlignment="1" applyProtection="1">
      <protection hidden="1"/>
    </xf>
    <xf numFmtId="180" fontId="8" fillId="0" borderId="28" xfId="0" applyNumberFormat="1" applyFont="1" applyBorder="1" applyAlignment="1" applyProtection="1">
      <alignment horizontal="center" vertical="center" shrinkToFit="1"/>
      <protection hidden="1"/>
    </xf>
    <xf numFmtId="3" fontId="8" fillId="0" borderId="16" xfId="0" applyNumberFormat="1" applyFont="1" applyBorder="1" applyAlignment="1" applyProtection="1">
      <alignment horizontal="center" vertical="center"/>
      <protection hidden="1"/>
    </xf>
    <xf numFmtId="38" fontId="8" fillId="0" borderId="29" xfId="7" applyFont="1" applyBorder="1" applyAlignment="1" applyProtection="1">
      <alignment horizontal="center" vertical="center"/>
      <protection hidden="1"/>
    </xf>
    <xf numFmtId="0" fontId="10" fillId="3" borderId="0" xfId="0" applyFont="1" applyFill="1" applyAlignment="1" applyProtection="1">
      <protection hidden="1"/>
    </xf>
    <xf numFmtId="0" fontId="10" fillId="3" borderId="0" xfId="0" applyFont="1" applyFill="1" applyAlignment="1" applyProtection="1">
      <alignment horizontal="center"/>
      <protection hidden="1"/>
    </xf>
    <xf numFmtId="0" fontId="10" fillId="3" borderId="0" xfId="0" applyFont="1" applyFill="1" applyBorder="1" applyAlignment="1" applyProtection="1">
      <alignment horizontal="center"/>
      <protection hidden="1"/>
    </xf>
    <xf numFmtId="0" fontId="13" fillId="3" borderId="0" xfId="0" applyFont="1" applyFill="1" applyAlignment="1" applyProtection="1">
      <protection hidden="1"/>
    </xf>
    <xf numFmtId="0" fontId="13" fillId="0" borderId="0" xfId="0" applyFont="1" applyAlignment="1" applyProtection="1">
      <alignment horizontal="left"/>
      <protection hidden="1"/>
    </xf>
    <xf numFmtId="0" fontId="13" fillId="0" borderId="4" xfId="0" applyFont="1" applyBorder="1" applyAlignment="1" applyProtection="1">
      <alignment horizontal="center" vertical="center"/>
      <protection hidden="1"/>
    </xf>
    <xf numFmtId="38" fontId="23" fillId="0" borderId="32" xfId="0" applyNumberFormat="1" applyFont="1" applyBorder="1" applyAlignment="1" applyProtection="1">
      <alignment horizontal="center" vertical="center"/>
      <protection hidden="1"/>
    </xf>
    <xf numFmtId="0" fontId="8" fillId="0" borderId="9" xfId="0" applyFont="1" applyBorder="1" applyAlignment="1" applyProtection="1">
      <alignment horizontal="distributed" vertical="center" justifyLastLine="1"/>
      <protection hidden="1"/>
    </xf>
    <xf numFmtId="38" fontId="8" fillId="0" borderId="5" xfId="7" applyFont="1" applyBorder="1" applyAlignment="1" applyProtection="1">
      <alignment horizontal="center" vertical="center"/>
      <protection hidden="1"/>
    </xf>
    <xf numFmtId="0" fontId="13" fillId="0" borderId="0" xfId="0" applyFont="1" applyAlignment="1" applyProtection="1">
      <alignment shrinkToFit="1"/>
      <protection hidden="1"/>
    </xf>
    <xf numFmtId="0" fontId="8" fillId="0" borderId="0" xfId="0" applyFont="1" applyAlignment="1" applyProtection="1">
      <alignment horizontal="left" vertical="center"/>
      <protection hidden="1"/>
    </xf>
    <xf numFmtId="0" fontId="8" fillId="3" borderId="0" xfId="0" applyFont="1" applyFill="1" applyBorder="1" applyProtection="1">
      <alignment vertical="center"/>
      <protection hidden="1"/>
    </xf>
    <xf numFmtId="0" fontId="14" fillId="3" borderId="0" xfId="0" applyFont="1" applyFill="1" applyBorder="1" applyProtection="1">
      <alignment vertical="center"/>
      <protection hidden="1"/>
    </xf>
    <xf numFmtId="0" fontId="4" fillId="3" borderId="0" xfId="0" applyFont="1" applyFill="1" applyBorder="1" applyProtection="1">
      <alignment vertical="center"/>
      <protection hidden="1"/>
    </xf>
    <xf numFmtId="0" fontId="4" fillId="3" borderId="0" xfId="0" applyFont="1" applyFill="1" applyBorder="1" applyAlignment="1" applyProtection="1">
      <alignment vertical="center" shrinkToFit="1"/>
      <protection hidden="1"/>
    </xf>
    <xf numFmtId="0" fontId="12" fillId="3" borderId="0" xfId="0" applyFont="1" applyFill="1" applyBorder="1" applyAlignment="1" applyProtection="1">
      <protection hidden="1"/>
    </xf>
    <xf numFmtId="0" fontId="12" fillId="3" borderId="0" xfId="0" applyFont="1" applyFill="1" applyBorder="1" applyAlignment="1" applyProtection="1">
      <alignment shrinkToFit="1"/>
      <protection hidden="1"/>
    </xf>
    <xf numFmtId="0" fontId="13" fillId="3" borderId="0" xfId="0" applyFont="1" applyFill="1" applyBorder="1" applyAlignment="1" applyProtection="1">
      <alignment horizontal="right" indent="1"/>
      <protection hidden="1"/>
    </xf>
    <xf numFmtId="0" fontId="13" fillId="3" borderId="0" xfId="0" applyFont="1" applyFill="1" applyBorder="1" applyAlignment="1" applyProtection="1">
      <protection hidden="1"/>
    </xf>
    <xf numFmtId="0" fontId="8" fillId="3" borderId="0" xfId="0" applyFont="1" applyFill="1" applyProtection="1">
      <alignment vertical="center"/>
      <protection hidden="1"/>
    </xf>
    <xf numFmtId="0" fontId="14" fillId="3" borderId="0" xfId="0" applyFont="1" applyFill="1" applyProtection="1">
      <alignment vertical="center"/>
      <protection hidden="1"/>
    </xf>
    <xf numFmtId="0" fontId="4" fillId="3" borderId="0" xfId="0" applyFont="1" applyFill="1" applyAlignment="1" applyProtection="1">
      <alignment vertical="center" shrinkToFit="1"/>
      <protection hidden="1"/>
    </xf>
    <xf numFmtId="0" fontId="8" fillId="0" borderId="0" xfId="9" applyFill="1"/>
    <xf numFmtId="0" fontId="8" fillId="0" borderId="9" xfId="0" applyFont="1" applyBorder="1" applyAlignment="1" applyProtection="1">
      <alignment horizontal="center" vertical="center" wrapText="1" shrinkToFit="1"/>
      <protection locked="0"/>
    </xf>
    <xf numFmtId="0" fontId="8" fillId="0" borderId="9" xfId="0" applyFont="1" applyBorder="1" applyAlignment="1" applyProtection="1">
      <alignment horizontal="center" vertical="center"/>
      <protection locked="0"/>
    </xf>
    <xf numFmtId="0" fontId="8" fillId="0" borderId="54" xfId="0" applyNumberFormat="1" applyFont="1" applyBorder="1" applyAlignment="1" applyProtection="1">
      <alignment horizontal="center" shrinkToFit="1"/>
      <protection hidden="1"/>
    </xf>
    <xf numFmtId="0" fontId="8" fillId="0" borderId="0" xfId="9" applyAlignment="1">
      <alignment vertical="center"/>
    </xf>
    <xf numFmtId="0" fontId="8" fillId="17" borderId="87" xfId="9" applyFill="1" applyBorder="1" applyAlignment="1">
      <alignment horizontal="center" vertical="center" shrinkToFit="1"/>
    </xf>
    <xf numFmtId="0" fontId="8" fillId="0" borderId="0" xfId="9" applyFill="1" applyBorder="1" applyAlignment="1">
      <alignment vertical="center"/>
    </xf>
    <xf numFmtId="0" fontId="8" fillId="0" borderId="0" xfId="9" applyAlignment="1">
      <alignment horizontal="center" vertical="center"/>
    </xf>
    <xf numFmtId="0" fontId="13" fillId="17" borderId="90" xfId="9" applyFont="1" applyFill="1" applyBorder="1" applyAlignment="1">
      <alignment horizontal="center" vertical="center"/>
    </xf>
    <xf numFmtId="0" fontId="8" fillId="0" borderId="0" xfId="9" applyAlignment="1">
      <alignment horizontal="center" vertical="center" wrapText="1"/>
    </xf>
    <xf numFmtId="0" fontId="8" fillId="17" borderId="75" xfId="9" applyFill="1" applyBorder="1" applyAlignment="1">
      <alignment horizontal="center" vertical="center"/>
    </xf>
    <xf numFmtId="0" fontId="8" fillId="17" borderId="77" xfId="9" applyFill="1" applyBorder="1" applyAlignment="1">
      <alignment horizontal="center" vertical="center"/>
    </xf>
    <xf numFmtId="0" fontId="8" fillId="0" borderId="0" xfId="9" applyFill="1" applyBorder="1" applyAlignment="1">
      <alignment horizontal="center" vertical="center"/>
    </xf>
    <xf numFmtId="0" fontId="13" fillId="17" borderId="78" xfId="9" applyFont="1" applyFill="1" applyBorder="1" applyAlignment="1">
      <alignment horizontal="center" vertical="center" wrapText="1"/>
    </xf>
    <xf numFmtId="0" fontId="13" fillId="17" borderId="92" xfId="9" applyNumberFormat="1" applyFont="1" applyFill="1" applyBorder="1" applyAlignment="1" applyProtection="1">
      <alignment horizontal="center" vertical="center"/>
      <protection locked="0"/>
    </xf>
    <xf numFmtId="181" fontId="13" fillId="17" borderId="93" xfId="9" applyNumberFormat="1" applyFont="1" applyFill="1" applyBorder="1" applyAlignment="1" applyProtection="1">
      <alignment horizontal="center" vertical="center"/>
      <protection locked="0"/>
    </xf>
    <xf numFmtId="186" fontId="8" fillId="0" borderId="0" xfId="9" applyNumberFormat="1" applyFill="1" applyBorder="1" applyAlignment="1">
      <alignment horizontal="right" vertical="center"/>
    </xf>
    <xf numFmtId="0" fontId="8" fillId="17" borderId="81" xfId="9" applyFill="1" applyBorder="1" applyAlignment="1" applyProtection="1">
      <alignment horizontal="center" vertical="center"/>
      <protection locked="0"/>
    </xf>
    <xf numFmtId="0" fontId="62" fillId="18" borderId="0" xfId="9" applyFont="1" applyFill="1" applyAlignment="1">
      <alignment horizontal="left" indent="1"/>
    </xf>
    <xf numFmtId="0" fontId="63" fillId="18" borderId="0" xfId="9" applyFont="1" applyFill="1" applyBorder="1" applyAlignment="1">
      <alignment vertical="center"/>
    </xf>
    <xf numFmtId="0" fontId="64" fillId="18" borderId="0" xfId="9" applyFont="1" applyFill="1" applyBorder="1" applyAlignment="1">
      <alignment vertical="center" textRotation="255"/>
    </xf>
    <xf numFmtId="0" fontId="65" fillId="18" borderId="0" xfId="9" applyFont="1" applyFill="1" applyBorder="1"/>
    <xf numFmtId="49" fontId="65" fillId="18" borderId="0" xfId="9" applyNumberFormat="1" applyFont="1" applyFill="1" applyBorder="1" applyAlignment="1" applyProtection="1">
      <alignment vertical="center"/>
      <protection locked="0"/>
    </xf>
    <xf numFmtId="0" fontId="65" fillId="18" borderId="0" xfId="9" applyFont="1" applyFill="1" applyBorder="1" applyAlignment="1">
      <alignment vertical="center"/>
    </xf>
    <xf numFmtId="186" fontId="65" fillId="18" borderId="0" xfId="9" applyNumberFormat="1" applyFont="1" applyFill="1" applyBorder="1" applyAlignment="1">
      <alignment vertical="center"/>
    </xf>
    <xf numFmtId="49" fontId="65" fillId="18" borderId="0" xfId="9" applyNumberFormat="1" applyFont="1" applyFill="1" applyBorder="1" applyAlignment="1" applyProtection="1">
      <alignment horizontal="center" vertical="center"/>
      <protection locked="0"/>
    </xf>
    <xf numFmtId="0" fontId="64" fillId="18" borderId="0" xfId="9" applyFont="1" applyFill="1" applyBorder="1" applyAlignment="1">
      <alignment horizontal="center" vertical="center" textRotation="255"/>
    </xf>
    <xf numFmtId="0" fontId="65" fillId="18" borderId="0" xfId="9" applyFont="1" applyFill="1" applyBorder="1" applyAlignment="1">
      <alignment horizontal="center" vertical="center"/>
    </xf>
    <xf numFmtId="49" fontId="65" fillId="18" borderId="0" xfId="9" applyNumberFormat="1" applyFont="1" applyFill="1" applyBorder="1" applyAlignment="1">
      <alignment horizontal="center" vertical="center"/>
    </xf>
    <xf numFmtId="0" fontId="65" fillId="18" borderId="0" xfId="9" applyFont="1" applyFill="1" applyBorder="1" applyAlignment="1">
      <alignment horizontal="right" vertical="center"/>
    </xf>
    <xf numFmtId="186" fontId="65" fillId="18" borderId="0" xfId="9" applyNumberFormat="1" applyFont="1" applyFill="1" applyBorder="1" applyAlignment="1">
      <alignment horizontal="right" vertical="center"/>
    </xf>
    <xf numFmtId="0" fontId="8" fillId="0" borderId="98" xfId="9" applyFill="1" applyBorder="1"/>
    <xf numFmtId="0" fontId="8" fillId="0" borderId="0" xfId="9" applyFill="1" applyBorder="1"/>
    <xf numFmtId="0" fontId="61" fillId="0" borderId="0" xfId="9" applyFont="1" applyFill="1" applyBorder="1" applyAlignment="1">
      <alignment horizontal="left"/>
    </xf>
    <xf numFmtId="0" fontId="61" fillId="0" borderId="0" xfId="9" applyFont="1"/>
    <xf numFmtId="0" fontId="8" fillId="0" borderId="87" xfId="9" applyFill="1" applyBorder="1" applyAlignment="1">
      <alignment horizontal="center" vertical="center" shrinkToFit="1"/>
    </xf>
    <xf numFmtId="0" fontId="8" fillId="0" borderId="0" xfId="9" applyFont="1" applyFill="1" applyBorder="1" applyAlignment="1">
      <alignment horizontal="center" vertical="center"/>
    </xf>
    <xf numFmtId="0" fontId="8" fillId="0" borderId="75" xfId="9" applyBorder="1" applyAlignment="1">
      <alignment horizontal="center" vertical="center"/>
    </xf>
    <xf numFmtId="0" fontId="8" fillId="8" borderId="77" xfId="9" applyFill="1" applyBorder="1" applyAlignment="1">
      <alignment horizontal="center" vertical="center"/>
    </xf>
    <xf numFmtId="0" fontId="8" fillId="8" borderId="78" xfId="9" applyFont="1" applyFill="1" applyBorder="1" applyAlignment="1">
      <alignment horizontal="center" vertical="center" wrapText="1"/>
    </xf>
    <xf numFmtId="0" fontId="13" fillId="8" borderId="92" xfId="9" applyNumberFormat="1" applyFont="1" applyFill="1" applyBorder="1" applyAlignment="1" applyProtection="1">
      <alignment horizontal="center" vertical="center"/>
      <protection locked="0"/>
    </xf>
    <xf numFmtId="181" fontId="13" fillId="8" borderId="93" xfId="9" applyNumberFormat="1" applyFont="1" applyFill="1" applyBorder="1" applyAlignment="1" applyProtection="1">
      <alignment horizontal="center" vertical="center"/>
      <protection locked="0"/>
    </xf>
    <xf numFmtId="186" fontId="8" fillId="0" borderId="0" xfId="9" applyNumberFormat="1" applyFill="1" applyBorder="1" applyAlignment="1">
      <alignment horizontal="center" vertical="center"/>
    </xf>
    <xf numFmtId="0" fontId="8" fillId="8" borderId="81" xfId="9" applyFill="1" applyBorder="1" applyAlignment="1" applyProtection="1">
      <alignment horizontal="center" vertical="center"/>
      <protection locked="0"/>
    </xf>
    <xf numFmtId="0" fontId="8" fillId="8" borderId="0" xfId="9" applyFill="1" applyBorder="1" applyAlignment="1" applyProtection="1">
      <alignment horizontal="center" vertical="center"/>
      <protection locked="0"/>
    </xf>
    <xf numFmtId="0" fontId="30" fillId="8" borderId="0" xfId="9" applyFont="1" applyFill="1" applyBorder="1" applyAlignment="1">
      <alignment vertical="center"/>
    </xf>
    <xf numFmtId="0" fontId="13" fillId="8" borderId="0" xfId="9" applyFont="1" applyFill="1" applyBorder="1" applyAlignment="1">
      <alignment vertical="center" textRotation="255"/>
    </xf>
    <xf numFmtId="0" fontId="8" fillId="0" borderId="0" xfId="9" applyBorder="1"/>
    <xf numFmtId="0" fontId="8" fillId="16" borderId="0" xfId="9" applyFill="1" applyBorder="1"/>
    <xf numFmtId="0" fontId="8" fillId="16" borderId="0" xfId="9" applyFill="1" applyBorder="1" applyAlignment="1">
      <alignment vertical="center"/>
    </xf>
    <xf numFmtId="186" fontId="8" fillId="16" borderId="0" xfId="9" applyNumberFormat="1" applyFill="1" applyBorder="1" applyAlignment="1">
      <alignment vertical="center"/>
    </xf>
    <xf numFmtId="186" fontId="8" fillId="0" borderId="0" xfId="9" applyNumberFormat="1" applyFill="1" applyBorder="1" applyAlignment="1">
      <alignment vertical="center"/>
    </xf>
    <xf numFmtId="0" fontId="8" fillId="8" borderId="98" xfId="9" applyFill="1" applyBorder="1"/>
    <xf numFmtId="0" fontId="61" fillId="0" borderId="0" xfId="9" applyFont="1" applyFill="1"/>
    <xf numFmtId="0" fontId="8" fillId="0" borderId="0" xfId="9" applyFill="1" applyBorder="1" applyAlignment="1" applyProtection="1">
      <alignment horizontal="center" vertical="center"/>
      <protection locked="0"/>
    </xf>
    <xf numFmtId="0" fontId="61" fillId="19" borderId="0" xfId="9" applyFont="1" applyFill="1"/>
    <xf numFmtId="0" fontId="67" fillId="0" borderId="0" xfId="9" applyFont="1" applyFill="1" applyBorder="1" applyAlignment="1" applyProtection="1">
      <alignment horizontal="center" vertical="center"/>
      <protection locked="0"/>
    </xf>
    <xf numFmtId="186" fontId="67" fillId="0" borderId="0" xfId="9" applyNumberFormat="1" applyFont="1" applyFill="1" applyBorder="1" applyAlignment="1">
      <alignment horizontal="right" vertical="center"/>
    </xf>
    <xf numFmtId="0" fontId="30" fillId="0" borderId="41" xfId="0" applyFont="1" applyBorder="1">
      <alignment vertical="center"/>
    </xf>
    <xf numFmtId="0" fontId="30" fillId="0" borderId="0" xfId="0" applyFont="1" applyBorder="1">
      <alignment vertical="center"/>
    </xf>
    <xf numFmtId="0" fontId="30" fillId="0" borderId="0" xfId="0" applyFont="1" applyBorder="1" applyAlignment="1">
      <alignment horizontal="left" vertical="center"/>
    </xf>
    <xf numFmtId="0" fontId="30" fillId="0" borderId="38" xfId="0" applyFont="1" applyBorder="1">
      <alignment vertical="center"/>
    </xf>
    <xf numFmtId="0" fontId="30" fillId="0" borderId="4" xfId="0" applyFont="1" applyBorder="1">
      <alignment vertical="center"/>
    </xf>
    <xf numFmtId="0" fontId="30" fillId="0" borderId="4" xfId="0" applyFont="1" applyBorder="1" applyAlignment="1">
      <alignment horizontal="right" vertical="center"/>
    </xf>
    <xf numFmtId="0" fontId="0" fillId="0" borderId="99" xfId="0" applyBorder="1" applyProtection="1">
      <alignment vertical="center"/>
      <protection hidden="1"/>
    </xf>
    <xf numFmtId="0" fontId="0" fillId="0" borderId="100" xfId="0" applyBorder="1" applyProtection="1">
      <alignment vertical="center"/>
      <protection hidden="1"/>
    </xf>
    <xf numFmtId="0" fontId="0" fillId="0" borderId="101" xfId="0" applyBorder="1" applyAlignment="1" applyProtection="1">
      <alignment vertical="center"/>
      <protection hidden="1"/>
    </xf>
    <xf numFmtId="0" fontId="0" fillId="0" borderId="101" xfId="0" applyBorder="1" applyProtection="1">
      <alignment vertical="center"/>
      <protection hidden="1"/>
    </xf>
    <xf numFmtId="0" fontId="0" fillId="0" borderId="0" xfId="0" applyBorder="1" applyProtection="1">
      <alignment vertical="center"/>
      <protection hidden="1"/>
    </xf>
    <xf numFmtId="0" fontId="8" fillId="17" borderId="0" xfId="9" applyFill="1"/>
    <xf numFmtId="0" fontId="61" fillId="17" borderId="0" xfId="9" applyFont="1" applyFill="1"/>
    <xf numFmtId="0" fontId="46" fillId="0" borderId="5" xfId="0" applyFont="1" applyBorder="1" applyAlignment="1" applyProtection="1">
      <alignment horizontal="center" vertical="center"/>
    </xf>
    <xf numFmtId="0" fontId="45" fillId="0" borderId="5" xfId="0" applyFont="1" applyBorder="1" applyAlignment="1" applyProtection="1">
      <alignment horizontal="center" vertical="center"/>
    </xf>
    <xf numFmtId="0" fontId="45" fillId="0" borderId="5" xfId="0" applyFont="1" applyFill="1" applyBorder="1" applyAlignment="1" applyProtection="1">
      <alignment horizontal="center" vertical="center"/>
    </xf>
    <xf numFmtId="0" fontId="62" fillId="7" borderId="0" xfId="0" applyFont="1" applyFill="1" applyAlignment="1">
      <alignment vertical="center"/>
    </xf>
    <xf numFmtId="0" fontId="22" fillId="0" borderId="105" xfId="0" applyFont="1" applyBorder="1" applyAlignment="1">
      <alignment horizontal="center" vertical="center" shrinkToFit="1"/>
    </xf>
    <xf numFmtId="0" fontId="22" fillId="20" borderId="107" xfId="0" applyFont="1" applyFill="1" applyBorder="1" applyAlignment="1">
      <alignment horizontal="center" vertical="center" shrinkToFit="1"/>
    </xf>
    <xf numFmtId="0" fontId="22" fillId="20" borderId="69" xfId="0" applyFont="1" applyFill="1" applyBorder="1" applyAlignment="1">
      <alignment horizontal="center" vertical="center" shrinkToFit="1"/>
    </xf>
    <xf numFmtId="0" fontId="22" fillId="0" borderId="51" xfId="0" applyFont="1" applyFill="1" applyBorder="1" applyAlignment="1" applyProtection="1">
      <alignment horizontal="center" vertical="center" shrinkToFit="1"/>
      <protection locked="0"/>
    </xf>
    <xf numFmtId="0" fontId="22" fillId="0" borderId="38" xfId="0" applyFont="1" applyFill="1" applyBorder="1" applyAlignment="1" applyProtection="1">
      <alignment horizontal="center" vertical="center" shrinkToFit="1"/>
      <protection locked="0"/>
    </xf>
    <xf numFmtId="0" fontId="22" fillId="0" borderId="4" xfId="0" applyFont="1" applyFill="1" applyBorder="1" applyAlignment="1" applyProtection="1">
      <alignment horizontal="center" vertical="center" shrinkToFit="1"/>
      <protection locked="0"/>
    </xf>
    <xf numFmtId="38" fontId="22" fillId="0" borderId="108" xfId="0" applyNumberFormat="1" applyFont="1" applyFill="1" applyBorder="1" applyAlignment="1" applyProtection="1">
      <alignment horizontal="center" vertical="center" shrinkToFit="1"/>
      <protection locked="0"/>
    </xf>
    <xf numFmtId="38" fontId="22" fillId="0" borderId="51" xfId="0" applyNumberFormat="1" applyFont="1" applyFill="1" applyBorder="1" applyAlignment="1" applyProtection="1">
      <alignment horizontal="center" vertical="center" shrinkToFit="1"/>
      <protection locked="0"/>
    </xf>
    <xf numFmtId="0" fontId="22" fillId="0" borderId="109" xfId="0" applyFont="1" applyFill="1" applyBorder="1" applyAlignment="1">
      <alignment horizontal="center" vertical="center" shrinkToFit="1"/>
    </xf>
    <xf numFmtId="0" fontId="22" fillId="0" borderId="110" xfId="0" applyFont="1" applyFill="1" applyBorder="1" applyAlignment="1">
      <alignment horizontal="center" vertical="center" shrinkToFit="1"/>
    </xf>
    <xf numFmtId="0" fontId="22" fillId="0" borderId="111"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38" fontId="22" fillId="0" borderId="112" xfId="0" applyNumberFormat="1" applyFont="1" applyFill="1" applyBorder="1" applyAlignment="1">
      <alignment horizontal="center" vertical="center" shrinkToFit="1"/>
    </xf>
    <xf numFmtId="38" fontId="22" fillId="0" borderId="111" xfId="0" applyNumberFormat="1" applyFont="1" applyFill="1" applyBorder="1" applyAlignment="1">
      <alignment horizontal="center" vertical="center" shrinkToFit="1"/>
    </xf>
    <xf numFmtId="0" fontId="22" fillId="0" borderId="113" xfId="0" applyFont="1" applyFill="1" applyBorder="1" applyAlignment="1">
      <alignment horizontal="center" vertical="center" shrinkToFit="1"/>
    </xf>
    <xf numFmtId="0" fontId="68" fillId="7" borderId="0" xfId="0" applyFont="1" applyFill="1">
      <alignment vertical="center"/>
    </xf>
    <xf numFmtId="0" fontId="69" fillId="7" borderId="0" xfId="0" applyFont="1" applyFill="1">
      <alignment vertical="center"/>
    </xf>
    <xf numFmtId="0" fontId="10" fillId="21" borderId="118" xfId="0" applyFont="1" applyFill="1" applyBorder="1" applyAlignment="1">
      <alignment horizontal="right" vertical="center"/>
    </xf>
    <xf numFmtId="0" fontId="68" fillId="21" borderId="117" xfId="0" applyFont="1" applyFill="1" applyBorder="1">
      <alignment vertical="center"/>
    </xf>
    <xf numFmtId="0" fontId="11" fillId="21" borderId="118" xfId="0" applyFont="1" applyFill="1" applyBorder="1" applyAlignment="1">
      <alignment horizontal="right" vertical="center"/>
    </xf>
    <xf numFmtId="0" fontId="70" fillId="8" borderId="119" xfId="0" applyFont="1" applyFill="1" applyBorder="1" applyAlignment="1">
      <alignment vertical="center" shrinkToFit="1"/>
    </xf>
    <xf numFmtId="0" fontId="70" fillId="8" borderId="120" xfId="0" applyFont="1" applyFill="1" applyBorder="1" applyAlignment="1">
      <alignment horizontal="center" vertical="center" shrinkToFit="1"/>
    </xf>
    <xf numFmtId="0" fontId="70" fillId="8" borderId="97" xfId="0" applyFont="1" applyFill="1" applyBorder="1" applyAlignment="1">
      <alignment horizontal="center" vertical="center" shrinkToFit="1"/>
    </xf>
    <xf numFmtId="0" fontId="68" fillId="8" borderId="121" xfId="0" applyFont="1" applyFill="1" applyBorder="1">
      <alignment vertical="center"/>
    </xf>
    <xf numFmtId="0" fontId="68" fillId="8" borderId="97" xfId="0" applyFont="1" applyFill="1" applyBorder="1">
      <alignment vertical="center"/>
    </xf>
    <xf numFmtId="0" fontId="68" fillId="8" borderId="111" xfId="0" applyFont="1" applyFill="1" applyBorder="1">
      <alignment vertical="center"/>
    </xf>
    <xf numFmtId="0" fontId="68" fillId="8" borderId="122" xfId="0" applyFont="1" applyFill="1" applyBorder="1">
      <alignment vertical="center"/>
    </xf>
    <xf numFmtId="0" fontId="12" fillId="0" borderId="0" xfId="0" applyFont="1" applyBorder="1" applyAlignment="1" applyProtection="1">
      <alignment horizontal="left"/>
      <protection locked="0"/>
    </xf>
    <xf numFmtId="0" fontId="8" fillId="0" borderId="14" xfId="0" applyNumberFormat="1" applyFont="1" applyBorder="1" applyAlignment="1" applyProtection="1">
      <alignment horizontal="center" vertical="center" shrinkToFit="1"/>
      <protection locked="0"/>
    </xf>
    <xf numFmtId="3" fontId="35" fillId="0" borderId="8" xfId="0" applyNumberFormat="1" applyFont="1" applyBorder="1" applyAlignment="1" applyProtection="1">
      <alignment horizontal="right" vertical="center" indent="1"/>
      <protection hidden="1"/>
    </xf>
    <xf numFmtId="3" fontId="35" fillId="0" borderId="42" xfId="0" applyNumberFormat="1" applyFont="1" applyBorder="1" applyAlignment="1" applyProtection="1">
      <alignment horizontal="right" vertical="center" indent="1"/>
      <protection hidden="1"/>
    </xf>
    <xf numFmtId="3" fontId="28" fillId="0" borderId="38" xfId="0" applyNumberFormat="1" applyFont="1" applyBorder="1" applyAlignment="1" applyProtection="1">
      <alignment horizontal="right" vertical="center" indent="1"/>
      <protection hidden="1"/>
    </xf>
    <xf numFmtId="0" fontId="13" fillId="0" borderId="90" xfId="9" applyFont="1" applyFill="1" applyBorder="1" applyAlignment="1" applyProtection="1">
      <alignment horizontal="center" vertical="center"/>
      <protection locked="0"/>
    </xf>
    <xf numFmtId="2" fontId="13" fillId="0" borderId="8" xfId="9" applyNumberFormat="1" applyFont="1" applyBorder="1" applyAlignment="1" applyProtection="1">
      <alignment vertical="center"/>
      <protection locked="0"/>
    </xf>
    <xf numFmtId="0" fontId="8" fillId="0" borderId="0" xfId="0" applyFont="1" applyAlignment="1" applyProtection="1">
      <alignment vertical="top" shrinkToFit="1"/>
      <protection locked="0"/>
    </xf>
    <xf numFmtId="0" fontId="14" fillId="0" borderId="0" xfId="0" applyFont="1" applyAlignment="1" applyProtection="1">
      <alignment vertical="top" shrinkToFit="1"/>
      <protection locked="0"/>
    </xf>
    <xf numFmtId="0" fontId="19" fillId="0" borderId="0" xfId="0" applyFont="1" applyAlignment="1" applyProtection="1">
      <alignment horizontal="right" vertical="top"/>
      <protection locked="0"/>
    </xf>
    <xf numFmtId="0" fontId="10" fillId="0" borderId="4" xfId="0" applyFont="1" applyBorder="1" applyAlignment="1" applyProtection="1">
      <protection locked="0"/>
    </xf>
    <xf numFmtId="0" fontId="14" fillId="0" borderId="4" xfId="0" applyFont="1" applyBorder="1" applyAlignment="1" applyProtection="1">
      <protection locked="0"/>
    </xf>
    <xf numFmtId="0" fontId="15" fillId="0" borderId="0" xfId="0" applyFont="1" applyBorder="1" applyAlignment="1" applyProtection="1">
      <alignment horizontal="left"/>
      <protection locked="0"/>
    </xf>
    <xf numFmtId="0" fontId="4" fillId="0" borderId="0" xfId="0" applyFont="1" applyAlignment="1" applyProtection="1">
      <protection locked="0"/>
    </xf>
    <xf numFmtId="0" fontId="15" fillId="0" borderId="0" xfId="0" applyFont="1" applyAlignment="1" applyProtection="1">
      <protection locked="0"/>
    </xf>
    <xf numFmtId="0" fontId="21" fillId="0" borderId="0" xfId="0" applyFont="1" applyAlignment="1" applyProtection="1">
      <protection locked="0"/>
    </xf>
    <xf numFmtId="0" fontId="4" fillId="0" borderId="0" xfId="0" applyFont="1" applyAlignment="1" applyProtection="1">
      <alignment vertical="center" shrinkToFit="1"/>
      <protection locked="0"/>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14" fillId="0" borderId="0" xfId="0" applyFont="1" applyBorder="1" applyAlignment="1" applyProtection="1">
      <alignment horizontal="center" vertical="center" shrinkToFit="1"/>
      <protection locked="0"/>
    </xf>
    <xf numFmtId="0" fontId="21" fillId="0" borderId="4" xfId="0" applyFont="1" applyBorder="1" applyAlignment="1" applyProtection="1">
      <protection locked="0"/>
    </xf>
    <xf numFmtId="0" fontId="8" fillId="11" borderId="5" xfId="0" applyFont="1" applyFill="1" applyBorder="1" applyAlignment="1" applyProtection="1">
      <alignment horizontal="center" vertical="center"/>
      <protection locked="0"/>
    </xf>
    <xf numFmtId="0" fontId="14" fillId="11" borderId="9" xfId="0" applyFont="1" applyFill="1" applyBorder="1" applyAlignment="1" applyProtection="1">
      <alignment horizontal="center" vertical="center"/>
      <protection locked="0"/>
    </xf>
    <xf numFmtId="0" fontId="14" fillId="11" borderId="30" xfId="0" applyFont="1" applyFill="1" applyBorder="1" applyAlignment="1" applyProtection="1">
      <alignment horizontal="center" vertical="center" wrapText="1"/>
      <protection locked="0"/>
    </xf>
    <xf numFmtId="0" fontId="6" fillId="11" borderId="6" xfId="0" applyFont="1" applyFill="1" applyBorder="1" applyAlignment="1" applyProtection="1">
      <alignment horizontal="center" vertical="center" textRotation="255"/>
      <protection locked="0"/>
    </xf>
    <xf numFmtId="0" fontId="14" fillId="11" borderId="7" xfId="0" applyFont="1" applyFill="1" applyBorder="1" applyAlignment="1" applyProtection="1">
      <alignment horizontal="center" vertical="center" wrapText="1"/>
      <protection locked="0"/>
    </xf>
    <xf numFmtId="0" fontId="14" fillId="11" borderId="8" xfId="0" applyFont="1" applyFill="1" applyBorder="1" applyAlignment="1" applyProtection="1">
      <alignment horizontal="center" vertical="center" wrapText="1"/>
      <protection locked="0"/>
    </xf>
    <xf numFmtId="0" fontId="14" fillId="11" borderId="9" xfId="0" applyFont="1" applyFill="1" applyBorder="1" applyAlignment="1" applyProtection="1">
      <alignment horizontal="center" wrapText="1"/>
      <protection locked="0"/>
    </xf>
    <xf numFmtId="0" fontId="14" fillId="11" borderId="6" xfId="0" applyFont="1" applyFill="1" applyBorder="1" applyAlignment="1" applyProtection="1">
      <alignment horizontal="center"/>
      <protection locked="0"/>
    </xf>
    <xf numFmtId="0" fontId="14" fillId="11" borderId="7" xfId="0" applyFont="1" applyFill="1" applyBorder="1" applyAlignment="1" applyProtection="1">
      <alignment horizontal="center"/>
      <protection locked="0"/>
    </xf>
    <xf numFmtId="0" fontId="14" fillId="11" borderId="6" xfId="0" applyFont="1" applyFill="1" applyBorder="1" applyAlignment="1" applyProtection="1">
      <alignment horizontal="center" wrapText="1"/>
      <protection locked="0"/>
    </xf>
    <xf numFmtId="0" fontId="14" fillId="11" borderId="7" xfId="0" applyFont="1" applyFill="1" applyBorder="1" applyAlignment="1" applyProtection="1">
      <alignment horizontal="center" shrinkToFit="1"/>
      <protection locked="0"/>
    </xf>
    <xf numFmtId="0" fontId="14" fillId="11" borderId="5" xfId="0" applyFont="1" applyFill="1" applyBorder="1" applyAlignment="1" applyProtection="1">
      <alignment horizontal="center" vertical="center" wrapText="1"/>
      <protection locked="0"/>
    </xf>
    <xf numFmtId="0" fontId="8" fillId="0" borderId="0" xfId="0" applyFont="1" applyProtection="1">
      <alignment vertical="center"/>
      <protection locked="0"/>
    </xf>
    <xf numFmtId="0" fontId="14" fillId="0" borderId="0" xfId="0" applyFont="1" applyProtection="1">
      <alignment vertical="center"/>
      <protection locked="0"/>
    </xf>
    <xf numFmtId="0" fontId="15" fillId="0" borderId="0" xfId="0" applyFont="1" applyProtection="1">
      <alignment vertical="center"/>
      <protection locked="0"/>
    </xf>
    <xf numFmtId="0" fontId="15" fillId="0" borderId="0" xfId="0" applyFont="1" applyAlignment="1" applyProtection="1">
      <alignment horizontal="right" vertical="center"/>
      <protection locked="0"/>
    </xf>
    <xf numFmtId="0" fontId="14" fillId="11" borderId="7" xfId="0" applyFont="1" applyFill="1" applyBorder="1" applyAlignment="1" applyProtection="1">
      <alignment horizontal="center" vertical="center"/>
      <protection locked="0"/>
    </xf>
    <xf numFmtId="0" fontId="14" fillId="11" borderId="7" xfId="0" applyFont="1" applyFill="1" applyBorder="1" applyAlignment="1" applyProtection="1">
      <alignment horizontal="center" vertical="center" shrinkToFit="1"/>
      <protection locked="0"/>
    </xf>
    <xf numFmtId="0" fontId="14" fillId="0" borderId="30" xfId="0" applyFont="1" applyBorder="1" applyAlignment="1" applyProtection="1">
      <alignment horizontal="center" vertical="center" wrapText="1" shrinkToFit="1"/>
      <protection locked="0"/>
    </xf>
    <xf numFmtId="177" fontId="14" fillId="0" borderId="6" xfId="0" applyNumberFormat="1" applyFont="1" applyBorder="1" applyAlignment="1" applyProtection="1">
      <alignment horizontal="center" vertical="center" justifyLastLine="1"/>
      <protection locked="0"/>
    </xf>
    <xf numFmtId="0" fontId="14" fillId="0" borderId="5" xfId="0" applyFont="1" applyBorder="1" applyAlignment="1" applyProtection="1">
      <alignment horizontal="center" vertical="center" justifyLastLine="1"/>
      <protection locked="0"/>
    </xf>
    <xf numFmtId="180" fontId="8" fillId="0" borderId="24" xfId="0" applyNumberFormat="1" applyFont="1" applyBorder="1" applyAlignment="1" applyProtection="1">
      <alignment horizontal="center" vertical="center" shrinkToFit="1"/>
      <protection locked="0"/>
    </xf>
    <xf numFmtId="3" fontId="8" fillId="0" borderId="20" xfId="0" applyNumberFormat="1" applyFont="1" applyBorder="1" applyAlignment="1" applyProtection="1">
      <alignment horizontal="center" vertical="center"/>
      <protection locked="0"/>
    </xf>
    <xf numFmtId="180" fontId="8" fillId="0" borderId="26" xfId="0" applyNumberFormat="1" applyFont="1" applyBorder="1" applyAlignment="1" applyProtection="1">
      <alignment horizontal="center" vertical="center" shrinkToFit="1"/>
      <protection locked="0"/>
    </xf>
    <xf numFmtId="3" fontId="8" fillId="0" borderId="10" xfId="0" applyNumberFormat="1" applyFont="1" applyBorder="1" applyAlignment="1" applyProtection="1">
      <alignment horizontal="center" vertical="center"/>
      <protection locked="0"/>
    </xf>
    <xf numFmtId="0" fontId="13" fillId="0" borderId="0" xfId="0" applyFont="1" applyProtection="1">
      <alignment vertical="center"/>
      <protection locked="0"/>
    </xf>
    <xf numFmtId="180" fontId="8" fillId="0" borderId="31" xfId="0" applyNumberFormat="1" applyFont="1" applyBorder="1" applyAlignment="1" applyProtection="1">
      <alignment horizontal="center" vertical="center" shrinkToFit="1"/>
      <protection locked="0"/>
    </xf>
    <xf numFmtId="0" fontId="13" fillId="0" borderId="0" xfId="0" applyFont="1" applyAlignment="1" applyProtection="1">
      <protection locked="0"/>
    </xf>
    <xf numFmtId="180" fontId="8" fillId="0" borderId="28" xfId="0" applyNumberFormat="1" applyFont="1" applyBorder="1" applyAlignment="1" applyProtection="1">
      <alignment horizontal="center" vertical="center" shrinkToFit="1"/>
      <protection locked="0"/>
    </xf>
    <xf numFmtId="3" fontId="8" fillId="0" borderId="16" xfId="0" applyNumberFormat="1" applyFont="1" applyBorder="1" applyAlignment="1" applyProtection="1">
      <alignment horizontal="center" vertical="center"/>
      <protection locked="0"/>
    </xf>
    <xf numFmtId="38" fontId="23" fillId="0" borderId="32" xfId="0" applyNumberFormat="1" applyFont="1" applyBorder="1" applyAlignment="1" applyProtection="1">
      <alignment horizontal="center" vertical="center"/>
      <protection locked="0"/>
    </xf>
    <xf numFmtId="0" fontId="8" fillId="0" borderId="9" xfId="0" applyFont="1" applyBorder="1" applyAlignment="1" applyProtection="1">
      <alignment horizontal="distributed" vertical="center" justifyLastLine="1"/>
      <protection locked="0"/>
    </xf>
    <xf numFmtId="0" fontId="13" fillId="0" borderId="0" xfId="0" applyFont="1" applyAlignment="1" applyProtection="1">
      <alignment shrinkToFit="1"/>
      <protection locked="0"/>
    </xf>
    <xf numFmtId="0" fontId="8" fillId="0" borderId="0" xfId="0" applyFont="1" applyAlignment="1" applyProtection="1">
      <alignment horizontal="left" vertical="center"/>
      <protection locked="0"/>
    </xf>
    <xf numFmtId="0" fontId="8" fillId="3" borderId="0" xfId="0" applyFont="1" applyFill="1" applyBorder="1" applyProtection="1">
      <alignment vertical="center"/>
      <protection locked="0"/>
    </xf>
    <xf numFmtId="0" fontId="14" fillId="3" borderId="0" xfId="0" applyFont="1" applyFill="1" applyBorder="1" applyProtection="1">
      <alignment vertical="center"/>
      <protection locked="0"/>
    </xf>
    <xf numFmtId="0" fontId="4" fillId="3" borderId="0" xfId="0" applyFont="1" applyFill="1" applyBorder="1" applyProtection="1">
      <alignment vertical="center"/>
      <protection locked="0"/>
    </xf>
    <xf numFmtId="0" fontId="4" fillId="3" borderId="0" xfId="0" applyFont="1" applyFill="1" applyBorder="1" applyAlignment="1" applyProtection="1">
      <alignment vertical="center" shrinkToFit="1"/>
      <protection locked="0"/>
    </xf>
    <xf numFmtId="0" fontId="4" fillId="3" borderId="0" xfId="0" applyFont="1" applyFill="1" applyProtection="1">
      <alignment vertical="center"/>
      <protection locked="0"/>
    </xf>
    <xf numFmtId="0" fontId="12" fillId="3" borderId="0" xfId="0" applyFont="1" applyFill="1" applyBorder="1" applyAlignment="1" applyProtection="1">
      <protection locked="0"/>
    </xf>
    <xf numFmtId="0" fontId="12" fillId="3" borderId="0" xfId="0" applyFont="1" applyFill="1" applyBorder="1" applyAlignment="1" applyProtection="1">
      <alignment shrinkToFit="1"/>
      <protection locked="0"/>
    </xf>
    <xf numFmtId="0" fontId="13" fillId="3" borderId="0" xfId="0" applyFont="1" applyFill="1" applyBorder="1" applyAlignment="1" applyProtection="1">
      <alignment horizontal="right" indent="1"/>
      <protection locked="0"/>
    </xf>
    <xf numFmtId="0" fontId="13" fillId="3" borderId="0" xfId="0" applyFont="1" applyFill="1" applyBorder="1" applyAlignment="1" applyProtection="1">
      <protection locked="0"/>
    </xf>
    <xf numFmtId="0" fontId="8" fillId="3" borderId="0" xfId="0" applyFont="1" applyFill="1" applyProtection="1">
      <alignment vertical="center"/>
      <protection locked="0"/>
    </xf>
    <xf numFmtId="0" fontId="14" fillId="3" borderId="0" xfId="0" applyFont="1" applyFill="1" applyProtection="1">
      <alignment vertical="center"/>
      <protection locked="0"/>
    </xf>
    <xf numFmtId="0" fontId="4" fillId="3" borderId="0" xfId="0" applyFont="1" applyFill="1" applyAlignment="1" applyProtection="1">
      <alignment vertical="center" shrinkToFit="1"/>
      <protection locked="0"/>
    </xf>
    <xf numFmtId="0" fontId="8" fillId="6" borderId="5" xfId="0" applyFont="1" applyFill="1" applyBorder="1" applyAlignment="1" applyProtection="1">
      <alignment horizontal="center" vertical="center"/>
      <protection locked="0"/>
    </xf>
    <xf numFmtId="0" fontId="14" fillId="6" borderId="9" xfId="0" applyFont="1" applyFill="1" applyBorder="1" applyAlignment="1" applyProtection="1">
      <alignment horizontal="center" vertical="center"/>
      <protection locked="0"/>
    </xf>
    <xf numFmtId="0" fontId="14" fillId="6" borderId="30" xfId="0" applyFont="1" applyFill="1" applyBorder="1" applyAlignment="1" applyProtection="1">
      <alignment horizontal="center" vertical="center" wrapText="1"/>
      <protection locked="0"/>
    </xf>
    <xf numFmtId="0" fontId="6" fillId="6" borderId="6" xfId="0" applyFont="1" applyFill="1" applyBorder="1" applyAlignment="1" applyProtection="1">
      <alignment horizontal="center" vertical="center" textRotation="255"/>
      <protection locked="0"/>
    </xf>
    <xf numFmtId="0" fontId="14" fillId="6" borderId="7" xfId="0" applyFont="1" applyFill="1" applyBorder="1" applyAlignment="1" applyProtection="1">
      <alignment horizontal="center" vertical="center" wrapText="1"/>
      <protection locked="0"/>
    </xf>
    <xf numFmtId="0" fontId="14" fillId="6" borderId="8" xfId="0" applyFont="1" applyFill="1" applyBorder="1" applyAlignment="1" applyProtection="1">
      <alignment horizontal="center" vertical="center" wrapText="1"/>
      <protection locked="0"/>
    </xf>
    <xf numFmtId="0" fontId="14" fillId="6" borderId="9" xfId="0" applyFont="1" applyFill="1" applyBorder="1" applyAlignment="1" applyProtection="1">
      <alignment horizontal="center" wrapText="1"/>
      <protection locked="0"/>
    </xf>
    <xf numFmtId="0" fontId="14" fillId="6" borderId="6" xfId="0" applyFont="1" applyFill="1" applyBorder="1" applyAlignment="1" applyProtection="1">
      <alignment horizontal="center"/>
      <protection locked="0"/>
    </xf>
    <xf numFmtId="0" fontId="14" fillId="6" borderId="7" xfId="0" applyFont="1" applyFill="1" applyBorder="1" applyAlignment="1" applyProtection="1">
      <alignment horizontal="center"/>
      <protection locked="0"/>
    </xf>
    <xf numFmtId="0" fontId="14" fillId="6" borderId="6" xfId="0" applyFont="1" applyFill="1" applyBorder="1" applyAlignment="1" applyProtection="1">
      <alignment horizontal="center" wrapText="1"/>
      <protection locked="0"/>
    </xf>
    <xf numFmtId="0" fontId="14" fillId="6" borderId="7" xfId="0" applyFont="1" applyFill="1" applyBorder="1" applyAlignment="1" applyProtection="1">
      <alignment horizontal="center" shrinkToFit="1"/>
      <protection locked="0"/>
    </xf>
    <xf numFmtId="0" fontId="14" fillId="6" borderId="5" xfId="0" applyFont="1" applyFill="1" applyBorder="1" applyAlignment="1" applyProtection="1">
      <alignment horizontal="center" vertical="center" wrapText="1"/>
      <protection locked="0"/>
    </xf>
    <xf numFmtId="0" fontId="14" fillId="6" borderId="7" xfId="0" applyFont="1" applyFill="1" applyBorder="1" applyAlignment="1" applyProtection="1">
      <alignment horizontal="center" vertical="center"/>
      <protection locked="0"/>
    </xf>
    <xf numFmtId="0" fontId="14" fillId="6" borderId="7" xfId="0" applyFont="1" applyFill="1" applyBorder="1" applyAlignment="1" applyProtection="1">
      <alignment horizontal="center" vertical="center" shrinkToFit="1"/>
      <protection locked="0"/>
    </xf>
    <xf numFmtId="0" fontId="8" fillId="0" borderId="0" xfId="0" applyFont="1">
      <alignment vertical="center"/>
    </xf>
    <xf numFmtId="0" fontId="71" fillId="0" borderId="0" xfId="0" applyFont="1" applyFill="1" applyBorder="1" applyAlignment="1">
      <alignment horizontal="left" vertical="center"/>
    </xf>
    <xf numFmtId="0" fontId="72" fillId="0" borderId="0" xfId="0" applyFont="1" applyFill="1" applyBorder="1" applyAlignment="1">
      <alignment horizontal="left" vertical="center"/>
    </xf>
    <xf numFmtId="0" fontId="9" fillId="0" borderId="78" xfId="0" applyFont="1" applyBorder="1" applyProtection="1">
      <alignment vertical="center"/>
      <protection hidden="1"/>
    </xf>
    <xf numFmtId="0" fontId="31" fillId="0" borderId="0" xfId="0" applyFont="1">
      <alignment vertical="center"/>
    </xf>
    <xf numFmtId="0" fontId="73" fillId="0" borderId="0" xfId="0" applyFont="1">
      <alignment vertical="center"/>
    </xf>
    <xf numFmtId="0" fontId="30" fillId="0" borderId="0" xfId="0" applyFont="1" applyAlignment="1">
      <alignment horizontal="right" vertical="center"/>
    </xf>
    <xf numFmtId="3" fontId="28" fillId="0" borderId="0" xfId="0" applyNumberFormat="1" applyFont="1" applyBorder="1" applyAlignment="1" applyProtection="1">
      <alignment horizontal="right" vertical="center" indent="1"/>
      <protection hidden="1"/>
    </xf>
    <xf numFmtId="0" fontId="13" fillId="0" borderId="0" xfId="0" applyFont="1" applyBorder="1" applyAlignment="1">
      <alignment horizontal="right" vertical="center"/>
    </xf>
    <xf numFmtId="0" fontId="30" fillId="0" borderId="2" xfId="0" applyFont="1" applyBorder="1" applyAlignment="1">
      <alignment horizontal="right" vertical="center"/>
    </xf>
    <xf numFmtId="0" fontId="0" fillId="0" borderId="99" xfId="0" applyBorder="1" applyAlignment="1" applyProtection="1">
      <alignment horizontal="left" vertical="top" wrapText="1"/>
      <protection hidden="1"/>
    </xf>
    <xf numFmtId="0" fontId="0" fillId="0" borderId="100" xfId="0" applyBorder="1" applyAlignment="1" applyProtection="1">
      <alignment horizontal="left" vertical="top" wrapText="1"/>
      <protection hidden="1"/>
    </xf>
    <xf numFmtId="0" fontId="0" fillId="0" borderId="99" xfId="0" applyBorder="1" applyAlignment="1" applyProtection="1">
      <alignment horizontal="left" vertical="center" wrapText="1"/>
      <protection hidden="1"/>
    </xf>
    <xf numFmtId="0" fontId="0" fillId="15" borderId="8" xfId="0" applyFill="1" applyBorder="1" applyAlignment="1" applyProtection="1">
      <alignment horizontal="center" vertical="center"/>
      <protection hidden="1"/>
    </xf>
    <xf numFmtId="0" fontId="0" fillId="15" borderId="2" xfId="0" applyFill="1" applyBorder="1" applyAlignment="1" applyProtection="1">
      <alignment horizontal="center" vertical="center"/>
      <protection hidden="1"/>
    </xf>
    <xf numFmtId="0" fontId="0" fillId="15" borderId="79"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79" xfId="0" applyBorder="1" applyAlignment="1" applyProtection="1">
      <alignment horizontal="center" vertical="center"/>
      <protection hidden="1"/>
    </xf>
    <xf numFmtId="0" fontId="0" fillId="0" borderId="83" xfId="0" applyBorder="1" applyAlignment="1" applyProtection="1">
      <alignment horizontal="center" vertical="center"/>
      <protection hidden="1"/>
    </xf>
    <xf numFmtId="0" fontId="0" fillId="0" borderId="84" xfId="0" applyBorder="1" applyAlignment="1" applyProtection="1">
      <alignment horizontal="center" vertical="center"/>
      <protection hidden="1"/>
    </xf>
    <xf numFmtId="0" fontId="0" fillId="0" borderId="85" xfId="0"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80" xfId="0" applyBorder="1" applyAlignment="1" applyProtection="1">
      <alignment horizontal="left" vertical="center"/>
      <protection hidden="1"/>
    </xf>
    <xf numFmtId="0" fontId="0" fillId="0" borderId="8"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79" xfId="0" applyBorder="1" applyAlignment="1" applyProtection="1">
      <alignment horizontal="left" vertical="center" wrapText="1"/>
      <protection hidden="1"/>
    </xf>
    <xf numFmtId="0" fontId="0" fillId="14" borderId="72" xfId="0" applyFill="1" applyBorder="1" applyAlignment="1" applyProtection="1">
      <alignment horizontal="left" vertical="center" wrapText="1"/>
      <protection hidden="1"/>
    </xf>
    <xf numFmtId="0" fontId="0" fillId="14" borderId="73" xfId="0" applyFill="1" applyBorder="1" applyAlignment="1" applyProtection="1">
      <alignment horizontal="left" vertical="center" wrapText="1"/>
      <protection hidden="1"/>
    </xf>
    <xf numFmtId="0" fontId="0" fillId="14" borderId="74" xfId="0" applyFill="1" applyBorder="1" applyAlignment="1" applyProtection="1">
      <alignment horizontal="left" vertical="center" wrapText="1"/>
      <protection hidden="1"/>
    </xf>
    <xf numFmtId="0" fontId="0" fillId="14" borderId="75" xfId="0" applyFill="1" applyBorder="1" applyAlignment="1" applyProtection="1">
      <alignment horizontal="center" vertical="center"/>
      <protection hidden="1"/>
    </xf>
    <xf numFmtId="0" fontId="0" fillId="14" borderId="76" xfId="0" applyFill="1" applyBorder="1" applyAlignment="1" applyProtection="1">
      <alignment horizontal="center" vertical="center"/>
      <protection hidden="1"/>
    </xf>
    <xf numFmtId="0" fontId="0" fillId="14" borderId="77" xfId="0" applyFill="1" applyBorder="1" applyAlignment="1" applyProtection="1">
      <alignment horizontal="center" vertical="center"/>
      <protection hidden="1"/>
    </xf>
    <xf numFmtId="0" fontId="0" fillId="15" borderId="8" xfId="0" applyFill="1" applyBorder="1" applyAlignment="1" applyProtection="1">
      <alignment horizontal="left" vertical="center" wrapText="1"/>
      <protection hidden="1"/>
    </xf>
    <xf numFmtId="0" fontId="0" fillId="15" borderId="2" xfId="0" applyFill="1" applyBorder="1" applyAlignment="1" applyProtection="1">
      <alignment horizontal="left" vertical="center" wrapText="1"/>
      <protection hidden="1"/>
    </xf>
    <xf numFmtId="0" fontId="0" fillId="15" borderId="79" xfId="0" applyFill="1" applyBorder="1" applyAlignment="1" applyProtection="1">
      <alignment horizontal="left" vertical="center" wrapText="1"/>
      <protection hidden="1"/>
    </xf>
    <xf numFmtId="0" fontId="0" fillId="0" borderId="8"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79" xfId="0" applyBorder="1" applyAlignment="1" applyProtection="1">
      <alignment horizontal="left" vertical="center"/>
      <protection hidden="1"/>
    </xf>
    <xf numFmtId="0" fontId="56" fillId="0" borderId="0" xfId="0" applyFont="1" applyAlignment="1" applyProtection="1">
      <alignment horizontal="center" vertical="center"/>
      <protection hidden="1"/>
    </xf>
    <xf numFmtId="0" fontId="0" fillId="0" borderId="0" xfId="0" applyAlignment="1" applyProtection="1">
      <alignment horizontal="left" vertical="top" wrapText="1"/>
      <protection hidden="1"/>
    </xf>
    <xf numFmtId="0" fontId="20" fillId="0" borderId="0" xfId="0" applyFont="1" applyAlignment="1" applyProtection="1">
      <alignment horizontal="center" vertical="center" justifyLastLine="1"/>
      <protection hidden="1"/>
    </xf>
    <xf numFmtId="185" fontId="4" fillId="0" borderId="4" xfId="0" applyNumberFormat="1" applyFont="1" applyBorder="1" applyAlignment="1" applyProtection="1">
      <alignment horizontal="center"/>
      <protection hidden="1"/>
    </xf>
    <xf numFmtId="0" fontId="15" fillId="0" borderId="4" xfId="0" applyFont="1" applyBorder="1" applyAlignment="1" applyProtection="1">
      <alignment horizontal="left"/>
      <protection hidden="1"/>
    </xf>
    <xf numFmtId="0" fontId="4" fillId="0" borderId="4" xfId="0" applyFont="1" applyBorder="1" applyAlignment="1" applyProtection="1">
      <alignment horizontal="center" shrinkToFit="1"/>
      <protection hidden="1"/>
    </xf>
    <xf numFmtId="0" fontId="12" fillId="0" borderId="8" xfId="0" applyFont="1" applyBorder="1" applyAlignment="1" applyProtection="1">
      <alignment horizontal="left" wrapText="1"/>
      <protection hidden="1"/>
    </xf>
    <xf numFmtId="0" fontId="12" fillId="0" borderId="2" xfId="0" applyFont="1" applyBorder="1" applyAlignment="1" applyProtection="1">
      <alignment horizontal="left" wrapText="1"/>
      <protection hidden="1"/>
    </xf>
    <xf numFmtId="0" fontId="12" fillId="0" borderId="34" xfId="0" applyFont="1" applyBorder="1" applyAlignment="1" applyProtection="1">
      <alignment horizontal="left" wrapText="1"/>
      <protection hidden="1"/>
    </xf>
    <xf numFmtId="0" fontId="13" fillId="0" borderId="8" xfId="0" applyFont="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34" xfId="0" applyFont="1" applyBorder="1" applyAlignment="1" applyProtection="1">
      <alignment horizontal="center" vertical="center"/>
      <protection hidden="1"/>
    </xf>
    <xf numFmtId="0" fontId="4" fillId="0" borderId="2" xfId="0" applyFont="1" applyBorder="1" applyAlignment="1" applyProtection="1">
      <alignment horizontal="center"/>
      <protection hidden="1"/>
    </xf>
    <xf numFmtId="0" fontId="15" fillId="0" borderId="2" xfId="0" applyFont="1" applyBorder="1" applyAlignment="1" applyProtection="1">
      <alignment wrapText="1"/>
      <protection hidden="1"/>
    </xf>
    <xf numFmtId="0" fontId="42" fillId="0" borderId="2" xfId="0" applyFont="1" applyBorder="1" applyAlignment="1" applyProtection="1">
      <alignment wrapText="1"/>
      <protection hidden="1"/>
    </xf>
    <xf numFmtId="0" fontId="0" fillId="0" borderId="2" xfId="0" applyBorder="1" applyAlignment="1" applyProtection="1">
      <alignment horizontal="center"/>
      <protection hidden="1"/>
    </xf>
    <xf numFmtId="0" fontId="12" fillId="0" borderId="8" xfId="0" applyFont="1" applyBorder="1" applyAlignment="1" applyProtection="1">
      <alignment horizontal="left"/>
      <protection hidden="1"/>
    </xf>
    <xf numFmtId="0" fontId="12" fillId="0" borderId="2" xfId="0" applyFont="1" applyBorder="1" applyAlignment="1" applyProtection="1">
      <alignment horizontal="left"/>
      <protection hidden="1"/>
    </xf>
    <xf numFmtId="0" fontId="12" fillId="0" borderId="34" xfId="0" applyFont="1" applyBorder="1" applyAlignment="1" applyProtection="1">
      <alignment horizontal="left"/>
      <protection hidden="1"/>
    </xf>
    <xf numFmtId="0" fontId="13" fillId="0" borderId="2" xfId="0" applyFont="1" applyBorder="1" applyAlignment="1" applyProtection="1">
      <alignment horizontal="left" vertical="center" indent="1"/>
      <protection hidden="1"/>
    </xf>
    <xf numFmtId="0" fontId="13" fillId="0" borderId="34" xfId="0" applyFont="1" applyBorder="1" applyAlignment="1" applyProtection="1">
      <alignment horizontal="left" vertical="center" indent="1"/>
      <protection hidden="1"/>
    </xf>
    <xf numFmtId="0" fontId="15" fillId="0" borderId="2" xfId="0" applyFont="1" applyBorder="1" applyAlignment="1" applyProtection="1">
      <alignment horizontal="left"/>
      <protection hidden="1"/>
    </xf>
    <xf numFmtId="0" fontId="4" fillId="0" borderId="2" xfId="0" applyFont="1" applyBorder="1" applyAlignment="1" applyProtection="1">
      <alignment horizontal="center" shrinkToFit="1"/>
      <protection hidden="1"/>
    </xf>
    <xf numFmtId="0" fontId="15" fillId="0" borderId="8" xfId="0" applyFont="1" applyBorder="1" applyAlignment="1" applyProtection="1">
      <alignment horizontal="left"/>
      <protection hidden="1"/>
    </xf>
    <xf numFmtId="0" fontId="15" fillId="0" borderId="34" xfId="0" applyFont="1" applyBorder="1" applyAlignment="1" applyProtection="1">
      <alignment horizontal="left"/>
      <protection hidden="1"/>
    </xf>
    <xf numFmtId="0" fontId="4" fillId="0" borderId="8"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15" fillId="0" borderId="32" xfId="0" applyNumberFormat="1" applyFont="1" applyBorder="1" applyAlignment="1" applyProtection="1">
      <alignment horizontal="center" vertical="center"/>
      <protection hidden="1"/>
    </xf>
    <xf numFmtId="0" fontId="15" fillId="0" borderId="4" xfId="0" applyNumberFormat="1" applyFont="1" applyBorder="1" applyAlignment="1" applyProtection="1">
      <alignment horizontal="center" vertical="center"/>
      <protection hidden="1"/>
    </xf>
    <xf numFmtId="0" fontId="15" fillId="0" borderId="0" xfId="0" applyNumberFormat="1" applyFont="1" applyBorder="1" applyAlignment="1" applyProtection="1">
      <alignment horizontal="center" vertical="center" shrinkToFit="1"/>
      <protection hidden="1"/>
    </xf>
    <xf numFmtId="0" fontId="8" fillId="0" borderId="3" xfId="0" applyNumberFormat="1" applyFont="1" applyBorder="1" applyAlignment="1" applyProtection="1">
      <alignment horizontal="center" vertical="center"/>
      <protection hidden="1"/>
    </xf>
    <xf numFmtId="0" fontId="8" fillId="0" borderId="56" xfId="0" applyNumberFormat="1" applyFont="1" applyBorder="1" applyAlignment="1" applyProtection="1">
      <alignment horizontal="center" vertical="center"/>
      <protection hidden="1"/>
    </xf>
    <xf numFmtId="0" fontId="8" fillId="0" borderId="21" xfId="0" applyNumberFormat="1" applyFont="1" applyBorder="1" applyAlignment="1" applyProtection="1">
      <alignment horizontal="center" vertical="center" shrinkToFit="1"/>
      <protection hidden="1"/>
    </xf>
    <xf numFmtId="0" fontId="8" fillId="0" borderId="24" xfId="0" applyNumberFormat="1" applyFont="1" applyBorder="1" applyAlignment="1" applyProtection="1">
      <alignment horizontal="center" vertical="center" shrinkToFit="1"/>
      <protection hidden="1"/>
    </xf>
    <xf numFmtId="0" fontId="8" fillId="0" borderId="58" xfId="0" applyNumberFormat="1" applyFont="1" applyBorder="1" applyAlignment="1" applyProtection="1">
      <alignment horizontal="center" vertical="center"/>
      <protection hidden="1"/>
    </xf>
    <xf numFmtId="0" fontId="8" fillId="0" borderId="59" xfId="0" applyNumberFormat="1" applyFont="1" applyBorder="1" applyAlignment="1" applyProtection="1">
      <alignment horizontal="center" vertical="center"/>
      <protection hidden="1"/>
    </xf>
    <xf numFmtId="0" fontId="8" fillId="0" borderId="14" xfId="0" applyNumberFormat="1" applyFont="1" applyBorder="1" applyAlignment="1" applyProtection="1">
      <alignment horizontal="center" vertical="center" shrinkToFit="1"/>
      <protection hidden="1"/>
    </xf>
    <xf numFmtId="0" fontId="8" fillId="0" borderId="28" xfId="0" applyNumberFormat="1" applyFont="1" applyBorder="1" applyAlignment="1" applyProtection="1">
      <alignment horizontal="center" vertical="center" shrinkToFit="1"/>
      <protection hidden="1"/>
    </xf>
    <xf numFmtId="0" fontId="21" fillId="0" borderId="0" xfId="0" applyFont="1" applyAlignment="1" applyProtection="1">
      <protection hidden="1"/>
    </xf>
    <xf numFmtId="0" fontId="21" fillId="0" borderId="4" xfId="0" applyFont="1" applyBorder="1" applyAlignment="1" applyProtection="1">
      <protection hidden="1"/>
    </xf>
    <xf numFmtId="0" fontId="14" fillId="0" borderId="4" xfId="0" applyFont="1" applyBorder="1" applyAlignment="1" applyProtection="1">
      <alignment horizontal="center" vertical="center" shrinkToFit="1"/>
      <protection hidden="1"/>
    </xf>
    <xf numFmtId="0" fontId="14" fillId="6" borderId="8" xfId="0" applyFont="1" applyFill="1" applyBorder="1" applyAlignment="1" applyProtection="1">
      <alignment horizontal="center" vertical="center"/>
      <protection hidden="1"/>
    </xf>
    <xf numFmtId="0" fontId="14" fillId="6" borderId="2" xfId="0" applyFont="1" applyFill="1" applyBorder="1" applyAlignment="1" applyProtection="1">
      <alignment horizontal="center" vertical="center"/>
      <protection hidden="1"/>
    </xf>
    <xf numFmtId="0" fontId="14" fillId="6" borderId="34" xfId="0" applyFont="1" applyFill="1" applyBorder="1" applyAlignment="1" applyProtection="1">
      <alignment horizontal="center" vertical="center"/>
      <protection hidden="1"/>
    </xf>
    <xf numFmtId="0" fontId="14" fillId="6" borderId="7" xfId="0" applyFont="1" applyFill="1" applyBorder="1" applyAlignment="1" applyProtection="1">
      <alignment horizontal="center" vertical="center"/>
      <protection hidden="1"/>
    </xf>
    <xf numFmtId="0" fontId="14" fillId="6" borderId="30" xfId="0" applyFont="1" applyFill="1" applyBorder="1" applyAlignment="1" applyProtection="1">
      <alignment horizontal="center" vertical="center"/>
      <protection hidden="1"/>
    </xf>
    <xf numFmtId="0" fontId="8" fillId="6" borderId="66" xfId="0" applyNumberFormat="1" applyFont="1" applyFill="1" applyBorder="1" applyAlignment="1" applyProtection="1">
      <alignment horizontal="center" vertical="center"/>
      <protection hidden="1"/>
    </xf>
    <xf numFmtId="0" fontId="8" fillId="6" borderId="51" xfId="0" applyNumberFormat="1" applyFont="1" applyFill="1" applyBorder="1" applyAlignment="1" applyProtection="1">
      <alignment horizontal="center" vertical="center"/>
      <protection hidden="1"/>
    </xf>
    <xf numFmtId="0" fontId="8" fillId="8" borderId="67" xfId="0" applyNumberFormat="1" applyFont="1" applyFill="1" applyBorder="1" applyAlignment="1" applyProtection="1">
      <alignment horizontal="center" vertical="center"/>
      <protection hidden="1"/>
    </xf>
    <xf numFmtId="0" fontId="8" fillId="8" borderId="68" xfId="0" applyNumberFormat="1" applyFont="1" applyFill="1" applyBorder="1" applyAlignment="1" applyProtection="1">
      <alignment horizontal="center" vertical="center"/>
      <protection hidden="1"/>
    </xf>
    <xf numFmtId="0" fontId="15" fillId="0" borderId="54" xfId="0" applyNumberFormat="1" applyFont="1" applyBorder="1" applyAlignment="1" applyProtection="1">
      <alignment horizontal="center" vertical="center"/>
      <protection hidden="1"/>
    </xf>
    <xf numFmtId="0" fontId="15" fillId="0" borderId="53" xfId="0" applyNumberFormat="1" applyFont="1" applyBorder="1" applyAlignment="1" applyProtection="1">
      <alignment horizontal="center" vertical="center"/>
      <protection hidden="1"/>
    </xf>
    <xf numFmtId="0" fontId="15" fillId="0" borderId="0" xfId="0" applyNumberFormat="1" applyFont="1" applyBorder="1" applyAlignment="1" applyProtection="1">
      <alignment horizontal="center" vertical="center"/>
      <protection hidden="1"/>
    </xf>
    <xf numFmtId="0" fontId="15" fillId="0" borderId="32" xfId="0" applyNumberFormat="1" applyFont="1" applyBorder="1" applyAlignment="1" applyProtection="1">
      <alignment horizontal="center" vertical="center" shrinkToFit="1"/>
      <protection hidden="1"/>
    </xf>
    <xf numFmtId="0" fontId="15" fillId="0" borderId="4" xfId="0" applyNumberFormat="1" applyFont="1" applyBorder="1" applyAlignment="1" applyProtection="1">
      <alignment horizontal="center" vertical="center" shrinkToFit="1"/>
      <protection hidden="1"/>
    </xf>
    <xf numFmtId="0" fontId="8" fillId="6" borderId="69" xfId="0" applyNumberFormat="1" applyFont="1" applyFill="1" applyBorder="1" applyAlignment="1" applyProtection="1">
      <alignment horizontal="center" vertical="center"/>
      <protection hidden="1"/>
    </xf>
    <xf numFmtId="0" fontId="8" fillId="0" borderId="55" xfId="0" applyNumberFormat="1" applyFont="1" applyBorder="1" applyAlignment="1" applyProtection="1">
      <alignment horizontal="center" vertical="center"/>
      <protection hidden="1"/>
    </xf>
    <xf numFmtId="0" fontId="12" fillId="0" borderId="40" xfId="0" applyFont="1" applyBorder="1" applyAlignment="1" applyProtection="1">
      <alignment horizontal="left" wrapText="1"/>
    </xf>
    <xf numFmtId="0" fontId="12" fillId="0" borderId="32" xfId="0" applyFont="1" applyBorder="1" applyAlignment="1" applyProtection="1">
      <alignment horizontal="left" wrapText="1"/>
    </xf>
    <xf numFmtId="0" fontId="12" fillId="0" borderId="37" xfId="0" applyFont="1" applyBorder="1" applyAlignment="1" applyProtection="1">
      <alignment horizontal="left" wrapText="1"/>
    </xf>
    <xf numFmtId="0" fontId="14" fillId="6" borderId="8" xfId="0" applyFont="1" applyFill="1" applyBorder="1" applyAlignment="1" applyProtection="1">
      <alignment horizontal="center" wrapText="1"/>
      <protection hidden="1"/>
    </xf>
    <xf numFmtId="0" fontId="14" fillId="6" borderId="30" xfId="0" applyFont="1" applyFill="1" applyBorder="1" applyAlignment="1" applyProtection="1">
      <alignment horizontal="center" wrapText="1"/>
      <protection hidden="1"/>
    </xf>
    <xf numFmtId="0" fontId="12" fillId="0" borderId="41" xfId="0" applyFont="1" applyBorder="1" applyAlignment="1" applyProtection="1">
      <alignment horizontal="left"/>
      <protection locked="0"/>
    </xf>
    <xf numFmtId="0" fontId="12" fillId="0" borderId="0" xfId="0" applyFont="1" applyBorder="1" applyAlignment="1" applyProtection="1">
      <alignment horizontal="left"/>
      <protection locked="0"/>
    </xf>
    <xf numFmtId="0" fontId="12" fillId="0" borderId="39" xfId="0" applyFont="1" applyBorder="1" applyAlignment="1" applyProtection="1">
      <alignment horizontal="left"/>
      <protection locked="0"/>
    </xf>
    <xf numFmtId="49" fontId="8" fillId="0" borderId="8" xfId="0" applyNumberFormat="1" applyFont="1" applyBorder="1" applyAlignment="1" applyProtection="1">
      <alignment horizontal="center" vertical="center" shrinkToFit="1"/>
      <protection hidden="1"/>
    </xf>
    <xf numFmtId="49" fontId="8" fillId="0" borderId="30" xfId="0" applyNumberFormat="1" applyFont="1" applyBorder="1" applyAlignment="1" applyProtection="1">
      <alignment horizontal="center" vertical="center" shrinkToFit="1"/>
      <protection hidden="1"/>
    </xf>
    <xf numFmtId="49" fontId="8" fillId="0" borderId="8" xfId="0" applyNumberFormat="1" applyFont="1" applyBorder="1" applyAlignment="1" applyProtection="1">
      <alignment horizontal="center" vertical="center"/>
      <protection hidden="1"/>
    </xf>
    <xf numFmtId="49" fontId="8" fillId="0" borderId="30" xfId="0" applyNumberFormat="1" applyFont="1" applyBorder="1" applyAlignment="1" applyProtection="1">
      <alignment horizontal="center" vertical="center"/>
      <protection hidden="1"/>
    </xf>
    <xf numFmtId="0" fontId="12" fillId="0" borderId="8" xfId="0" applyFont="1" applyBorder="1" applyAlignment="1" applyProtection="1">
      <alignment horizontal="center"/>
      <protection hidden="1"/>
    </xf>
    <xf numFmtId="0" fontId="12" fillId="0" borderId="2" xfId="0" applyFont="1" applyBorder="1" applyAlignment="1" applyProtection="1">
      <alignment horizontal="center"/>
      <protection hidden="1"/>
    </xf>
    <xf numFmtId="0" fontId="12" fillId="0" borderId="34" xfId="0" applyFont="1" applyBorder="1" applyAlignment="1" applyProtection="1">
      <alignment horizontal="center"/>
      <protection hidden="1"/>
    </xf>
    <xf numFmtId="0" fontId="12" fillId="0" borderId="41" xfId="0" applyFont="1" applyBorder="1" applyAlignment="1" applyProtection="1">
      <alignment horizontal="left" wrapText="1"/>
    </xf>
    <xf numFmtId="0" fontId="12" fillId="0" borderId="0" xfId="0" applyFont="1" applyBorder="1" applyAlignment="1" applyProtection="1">
      <alignment horizontal="left" wrapText="1"/>
    </xf>
    <xf numFmtId="0" fontId="12" fillId="0" borderId="39" xfId="0" applyFont="1" applyBorder="1" applyAlignment="1" applyProtection="1">
      <alignment horizontal="left" wrapText="1"/>
    </xf>
    <xf numFmtId="177" fontId="14" fillId="0" borderId="60" xfId="0" applyNumberFormat="1" applyFont="1" applyBorder="1" applyAlignment="1" applyProtection="1">
      <alignment horizontal="center" vertical="center" shrinkToFit="1"/>
      <protection hidden="1"/>
    </xf>
    <xf numFmtId="177" fontId="14" fillId="0" borderId="61" xfId="0" applyNumberFormat="1" applyFont="1" applyBorder="1" applyAlignment="1" applyProtection="1">
      <alignment horizontal="center" vertical="center" shrinkToFit="1"/>
      <protection hidden="1"/>
    </xf>
    <xf numFmtId="3" fontId="8" fillId="0" borderId="10" xfId="0" applyNumberFormat="1" applyFont="1" applyBorder="1" applyAlignment="1" applyProtection="1">
      <alignment horizontal="center" vertical="center"/>
      <protection hidden="1"/>
    </xf>
    <xf numFmtId="178" fontId="8" fillId="0" borderId="10" xfId="0" applyNumberFormat="1" applyFont="1" applyBorder="1" applyAlignment="1" applyProtection="1">
      <alignment horizontal="center" vertical="center"/>
      <protection hidden="1"/>
    </xf>
    <xf numFmtId="178" fontId="8" fillId="0" borderId="33" xfId="0" applyNumberFormat="1"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15" fillId="0" borderId="4" xfId="0" applyFont="1" applyBorder="1" applyAlignment="1" applyProtection="1">
      <alignment horizontal="center" vertical="center" shrinkToFit="1"/>
      <protection hidden="1"/>
    </xf>
    <xf numFmtId="0" fontId="13" fillId="0" borderId="4" xfId="0" applyFont="1" applyBorder="1" applyAlignment="1" applyProtection="1">
      <alignment horizontal="left" vertical="center"/>
      <protection hidden="1"/>
    </xf>
    <xf numFmtId="0" fontId="13" fillId="0" borderId="36" xfId="0" applyFont="1" applyBorder="1" applyAlignment="1" applyProtection="1">
      <alignment horizontal="left" vertical="center"/>
      <protection hidden="1"/>
    </xf>
    <xf numFmtId="0" fontId="14" fillId="0" borderId="9" xfId="0" applyFont="1" applyBorder="1" applyAlignment="1" applyProtection="1">
      <alignment horizontal="center" vertical="center" shrinkToFit="1"/>
      <protection hidden="1"/>
    </xf>
    <xf numFmtId="0" fontId="14" fillId="0" borderId="64" xfId="0" applyFont="1" applyBorder="1" applyAlignment="1" applyProtection="1">
      <alignment horizontal="center" vertical="center" shrinkToFit="1"/>
      <protection hidden="1"/>
    </xf>
    <xf numFmtId="0" fontId="14" fillId="0" borderId="6" xfId="0" applyFont="1" applyBorder="1" applyAlignment="1" applyProtection="1">
      <alignment horizontal="distributed" vertical="center" justifyLastLine="1"/>
      <protection hidden="1"/>
    </xf>
    <xf numFmtId="0" fontId="14" fillId="0" borderId="7" xfId="0" applyFont="1" applyBorder="1" applyAlignment="1" applyProtection="1">
      <alignment horizontal="distributed" vertical="center" justifyLastLine="1"/>
      <protection hidden="1"/>
    </xf>
    <xf numFmtId="177" fontId="14" fillId="0" borderId="19" xfId="0" applyNumberFormat="1" applyFont="1" applyBorder="1" applyAlignment="1" applyProtection="1">
      <alignment horizontal="center" vertical="center" shrinkToFit="1"/>
      <protection hidden="1"/>
    </xf>
    <xf numFmtId="177" fontId="14" fillId="0" borderId="65" xfId="0" applyNumberFormat="1" applyFont="1" applyBorder="1" applyAlignment="1" applyProtection="1">
      <alignment horizontal="center" vertical="center" shrinkToFit="1"/>
      <protection hidden="1"/>
    </xf>
    <xf numFmtId="3" fontId="8" fillId="0" borderId="20" xfId="0" applyNumberFormat="1" applyFont="1" applyBorder="1" applyAlignment="1" applyProtection="1">
      <alignment horizontal="center" vertical="center"/>
      <protection hidden="1"/>
    </xf>
    <xf numFmtId="178" fontId="8" fillId="0" borderId="20" xfId="0" applyNumberFormat="1" applyFont="1" applyBorder="1" applyAlignment="1" applyProtection="1">
      <alignment horizontal="center" vertical="center"/>
      <protection hidden="1"/>
    </xf>
    <xf numFmtId="178" fontId="8" fillId="0" borderId="21" xfId="0" applyNumberFormat="1" applyFont="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12" fillId="3" borderId="0" xfId="0" applyFont="1" applyFill="1" applyBorder="1" applyAlignment="1" applyProtection="1">
      <alignment horizontal="center"/>
      <protection hidden="1"/>
    </xf>
    <xf numFmtId="0" fontId="12" fillId="3" borderId="0" xfId="0" applyFont="1" applyFill="1" applyBorder="1" applyAlignment="1" applyProtection="1">
      <alignment horizontal="left" wrapText="1"/>
      <protection hidden="1"/>
    </xf>
    <xf numFmtId="0" fontId="12" fillId="3" borderId="0" xfId="0" applyFont="1" applyFill="1" applyBorder="1" applyAlignment="1" applyProtection="1">
      <protection hidden="1"/>
    </xf>
    <xf numFmtId="177" fontId="14" fillId="0" borderId="17" xfId="0" applyNumberFormat="1" applyFont="1" applyBorder="1" applyAlignment="1" applyProtection="1">
      <alignment horizontal="center" vertical="center" shrinkToFit="1"/>
      <protection hidden="1"/>
    </xf>
    <xf numFmtId="177" fontId="14" fillId="0" borderId="62" xfId="0" applyNumberFormat="1" applyFont="1" applyBorder="1" applyAlignment="1" applyProtection="1">
      <alignment horizontal="center" vertical="center" shrinkToFit="1"/>
      <protection hidden="1"/>
    </xf>
    <xf numFmtId="3" fontId="8" fillId="0" borderId="63" xfId="0" applyNumberFormat="1" applyFont="1" applyBorder="1" applyAlignment="1" applyProtection="1">
      <alignment horizontal="center" vertical="center"/>
      <protection hidden="1"/>
    </xf>
    <xf numFmtId="179" fontId="8" fillId="0" borderId="16" xfId="0" applyNumberFormat="1" applyFont="1" applyBorder="1" applyAlignment="1" applyProtection="1">
      <alignment horizontal="center" vertical="center"/>
      <protection hidden="1"/>
    </xf>
    <xf numFmtId="179" fontId="8" fillId="0" borderId="14" xfId="0" applyNumberFormat="1" applyFont="1" applyBorder="1" applyAlignment="1" applyProtection="1">
      <alignment horizontal="center" vertical="center"/>
      <protection hidden="1"/>
    </xf>
    <xf numFmtId="0" fontId="13" fillId="0" borderId="38"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5" fillId="0" borderId="4" xfId="0" applyFont="1" applyBorder="1" applyAlignment="1" applyProtection="1">
      <alignment vertical="center" shrinkToFit="1"/>
      <protection hidden="1"/>
    </xf>
    <xf numFmtId="0" fontId="5" fillId="0" borderId="32" xfId="0" applyFont="1" applyBorder="1" applyAlignment="1" applyProtection="1">
      <alignment horizontal="center" vertical="center" shrinkToFit="1"/>
      <protection hidden="1"/>
    </xf>
    <xf numFmtId="38" fontId="23" fillId="0" borderId="32" xfId="0" applyNumberFormat="1" applyFont="1" applyBorder="1" applyAlignment="1" applyProtection="1">
      <alignment horizontal="center" vertical="center"/>
      <protection hidden="1"/>
    </xf>
    <xf numFmtId="178" fontId="8" fillId="0" borderId="6" xfId="0" applyNumberFormat="1" applyFont="1" applyBorder="1" applyAlignment="1" applyProtection="1">
      <alignment horizontal="center" vertical="center" justifyLastLine="1"/>
      <protection hidden="1"/>
    </xf>
    <xf numFmtId="178" fontId="8" fillId="0" borderId="7" xfId="0" applyNumberFormat="1" applyFont="1" applyBorder="1" applyAlignment="1" applyProtection="1">
      <alignment horizontal="center" vertical="center" justifyLastLine="1"/>
      <protection hidden="1"/>
    </xf>
    <xf numFmtId="0" fontId="13" fillId="0" borderId="38"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8" fillId="0" borderId="58" xfId="0" applyNumberFormat="1" applyFont="1" applyBorder="1" applyAlignment="1" applyProtection="1">
      <alignment horizontal="center" vertical="center"/>
      <protection locked="0"/>
    </xf>
    <xf numFmtId="0" fontId="8" fillId="0" borderId="59" xfId="0" applyNumberFormat="1" applyFont="1" applyBorder="1" applyAlignment="1" applyProtection="1">
      <alignment horizontal="center" vertical="center"/>
      <protection locked="0"/>
    </xf>
    <xf numFmtId="0" fontId="8" fillId="0" borderId="14" xfId="0" applyNumberFormat="1" applyFont="1" applyBorder="1" applyAlignment="1" applyProtection="1">
      <alignment horizontal="center" vertical="center" shrinkToFit="1"/>
      <protection locked="0"/>
    </xf>
    <xf numFmtId="0" fontId="8" fillId="0" borderId="28" xfId="0" applyNumberFormat="1" applyFont="1" applyBorder="1" applyAlignment="1" applyProtection="1">
      <alignment horizontal="center" vertical="center" shrinkToFit="1"/>
      <protection locked="0"/>
    </xf>
    <xf numFmtId="0" fontId="8" fillId="0" borderId="21" xfId="0" applyNumberFormat="1" applyFont="1" applyBorder="1" applyAlignment="1" applyProtection="1">
      <alignment horizontal="center" vertical="center" shrinkToFit="1"/>
      <protection locked="0"/>
    </xf>
    <xf numFmtId="0" fontId="8" fillId="0" borderId="24" xfId="0" applyNumberFormat="1" applyFont="1" applyBorder="1" applyAlignment="1" applyProtection="1">
      <alignment horizontal="center" vertical="center" shrinkToFit="1"/>
      <protection locked="0"/>
    </xf>
    <xf numFmtId="0" fontId="8" fillId="6" borderId="66" xfId="0" applyNumberFormat="1" applyFont="1" applyFill="1" applyBorder="1" applyAlignment="1" applyProtection="1">
      <alignment horizontal="center" vertical="center"/>
      <protection locked="0"/>
    </xf>
    <xf numFmtId="0" fontId="8" fillId="6" borderId="51" xfId="0" applyNumberFormat="1" applyFont="1" applyFill="1" applyBorder="1" applyAlignment="1" applyProtection="1">
      <alignment horizontal="center" vertical="center"/>
      <protection locked="0"/>
    </xf>
    <xf numFmtId="0" fontId="8" fillId="8" borderId="67" xfId="0" applyNumberFormat="1" applyFont="1" applyFill="1" applyBorder="1" applyAlignment="1" applyProtection="1">
      <alignment horizontal="center" vertical="center"/>
      <protection locked="0"/>
    </xf>
    <xf numFmtId="0" fontId="8" fillId="8" borderId="68" xfId="0" applyNumberFormat="1" applyFont="1" applyFill="1" applyBorder="1" applyAlignment="1" applyProtection="1">
      <alignment horizontal="center" vertical="center"/>
      <protection locked="0"/>
    </xf>
    <xf numFmtId="0" fontId="15" fillId="0" borderId="54" xfId="0" applyNumberFormat="1" applyFont="1" applyBorder="1" applyAlignment="1" applyProtection="1">
      <alignment horizontal="center" vertical="center"/>
      <protection locked="0"/>
    </xf>
    <xf numFmtId="0" fontId="15" fillId="0" borderId="53" xfId="0" applyNumberFormat="1" applyFont="1" applyBorder="1" applyAlignment="1" applyProtection="1">
      <alignment horizontal="center" vertical="center"/>
      <protection locked="0"/>
    </xf>
    <xf numFmtId="0" fontId="15" fillId="0" borderId="32" xfId="0" applyNumberFormat="1" applyFont="1" applyBorder="1" applyAlignment="1" applyProtection="1">
      <alignment horizontal="center" vertical="center"/>
      <protection locked="0"/>
    </xf>
    <xf numFmtId="0" fontId="15" fillId="0" borderId="4" xfId="0" applyNumberFormat="1" applyFont="1" applyBorder="1" applyAlignment="1" applyProtection="1">
      <alignment horizontal="center" vertical="center"/>
      <protection locked="0"/>
    </xf>
    <xf numFmtId="0" fontId="15" fillId="0" borderId="32" xfId="0" applyNumberFormat="1" applyFont="1" applyBorder="1" applyAlignment="1" applyProtection="1">
      <alignment horizontal="center" vertical="center" shrinkToFit="1"/>
      <protection locked="0"/>
    </xf>
    <xf numFmtId="0" fontId="15" fillId="0" borderId="4" xfId="0" applyNumberFormat="1" applyFont="1" applyBorder="1" applyAlignment="1" applyProtection="1">
      <alignment horizontal="center" vertical="center" shrinkToFit="1"/>
      <protection locked="0"/>
    </xf>
    <xf numFmtId="0" fontId="13" fillId="0" borderId="4" xfId="0" applyFont="1" applyBorder="1" applyAlignment="1" applyProtection="1">
      <alignment horizontal="left" vertical="center" shrinkToFit="1"/>
      <protection locked="0"/>
    </xf>
    <xf numFmtId="0" fontId="13" fillId="0" borderId="36" xfId="0" applyFont="1" applyBorder="1" applyAlignment="1" applyProtection="1">
      <alignment horizontal="left" vertical="center" shrinkToFit="1"/>
      <protection locked="0"/>
    </xf>
    <xf numFmtId="0" fontId="8" fillId="0" borderId="55" xfId="0" applyNumberFormat="1" applyFont="1" applyBorder="1" applyAlignment="1" applyProtection="1">
      <alignment horizontal="center" vertical="center"/>
      <protection locked="0"/>
    </xf>
    <xf numFmtId="0" fontId="8" fillId="0" borderId="56" xfId="0" applyNumberFormat="1" applyFont="1" applyBorder="1" applyAlignment="1" applyProtection="1">
      <alignment horizontal="center" vertical="center"/>
      <protection locked="0"/>
    </xf>
    <xf numFmtId="0" fontId="14" fillId="6" borderId="8" xfId="0" applyFont="1" applyFill="1" applyBorder="1" applyAlignment="1" applyProtection="1">
      <alignment horizontal="center" vertical="center" wrapText="1"/>
      <protection locked="0"/>
    </xf>
    <xf numFmtId="0" fontId="14" fillId="6" borderId="30" xfId="0" applyFont="1" applyFill="1" applyBorder="1" applyAlignment="1" applyProtection="1">
      <alignment horizontal="center" vertical="center" wrapText="1"/>
      <protection locked="0"/>
    </xf>
    <xf numFmtId="49" fontId="8" fillId="0" borderId="8" xfId="0" applyNumberFormat="1" applyFont="1" applyBorder="1" applyAlignment="1" applyProtection="1">
      <alignment horizontal="center" vertical="center"/>
      <protection locked="0"/>
    </xf>
    <xf numFmtId="49" fontId="8" fillId="0" borderId="30"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shrinkToFit="1"/>
      <protection locked="0"/>
    </xf>
    <xf numFmtId="49" fontId="8" fillId="0" borderId="30" xfId="0" applyNumberFormat="1" applyFont="1" applyBorder="1" applyAlignment="1" applyProtection="1">
      <alignment horizontal="center" vertical="center" shrinkToFit="1"/>
      <protection locked="0"/>
    </xf>
    <xf numFmtId="38" fontId="23" fillId="0" borderId="32" xfId="0" applyNumberFormat="1" applyFont="1" applyBorder="1" applyAlignment="1" applyProtection="1">
      <alignment horizontal="center" vertical="center"/>
      <protection locked="0"/>
    </xf>
    <xf numFmtId="0" fontId="14" fillId="0" borderId="6" xfId="0" applyFont="1" applyBorder="1" applyAlignment="1" applyProtection="1">
      <alignment horizontal="distributed" vertical="center" justifyLastLine="1"/>
      <protection locked="0"/>
    </xf>
    <xf numFmtId="0" fontId="14" fillId="0" borderId="7" xfId="0" applyFont="1" applyBorder="1" applyAlignment="1" applyProtection="1">
      <alignment horizontal="distributed" vertical="center" justifyLastLine="1"/>
      <protection locked="0"/>
    </xf>
    <xf numFmtId="177" fontId="14" fillId="0" borderId="60" xfId="0" applyNumberFormat="1" applyFont="1" applyBorder="1" applyAlignment="1" applyProtection="1">
      <alignment horizontal="center" vertical="center" shrinkToFit="1"/>
      <protection locked="0"/>
    </xf>
    <xf numFmtId="177" fontId="14" fillId="0" borderId="61" xfId="0" applyNumberFormat="1" applyFont="1" applyBorder="1" applyAlignment="1" applyProtection="1">
      <alignment horizontal="center" vertical="center" shrinkToFit="1"/>
      <protection locked="0"/>
    </xf>
    <xf numFmtId="177" fontId="14" fillId="0" borderId="17" xfId="0" applyNumberFormat="1" applyFont="1" applyBorder="1" applyAlignment="1" applyProtection="1">
      <alignment horizontal="center" vertical="center" shrinkToFit="1"/>
      <protection locked="0"/>
    </xf>
    <xf numFmtId="177" fontId="14" fillId="0" borderId="62" xfId="0" applyNumberFormat="1" applyFont="1" applyBorder="1" applyAlignment="1" applyProtection="1">
      <alignment horizontal="center" vertical="center" shrinkToFit="1"/>
      <protection locked="0"/>
    </xf>
    <xf numFmtId="178" fontId="8" fillId="0" borderId="10" xfId="0" applyNumberFormat="1" applyFont="1" applyBorder="1" applyAlignment="1" applyProtection="1">
      <alignment horizontal="center" vertical="center"/>
      <protection locked="0"/>
    </xf>
    <xf numFmtId="178" fontId="8" fillId="0" borderId="33" xfId="0" applyNumberFormat="1" applyFont="1" applyBorder="1" applyAlignment="1" applyProtection="1">
      <alignment horizontal="center" vertical="center"/>
      <protection locked="0"/>
    </xf>
    <xf numFmtId="0" fontId="5" fillId="0" borderId="32" xfId="0" applyFont="1" applyBorder="1" applyAlignment="1" applyProtection="1">
      <alignment horizontal="center" vertical="center" shrinkToFit="1"/>
      <protection locked="0"/>
    </xf>
    <xf numFmtId="3" fontId="8" fillId="0" borderId="20" xfId="0" applyNumberFormat="1" applyFont="1" applyBorder="1" applyAlignment="1" applyProtection="1">
      <alignment horizontal="center" vertical="center"/>
      <protection locked="0"/>
    </xf>
    <xf numFmtId="3" fontId="8" fillId="0" borderId="10" xfId="0" applyNumberFormat="1"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3" fontId="8" fillId="0" borderId="63" xfId="0" applyNumberFormat="1" applyFont="1" applyBorder="1" applyAlignment="1" applyProtection="1">
      <alignment horizontal="center" vertical="center"/>
      <protection locked="0"/>
    </xf>
    <xf numFmtId="0" fontId="14" fillId="0" borderId="9" xfId="0" applyFont="1" applyBorder="1" applyAlignment="1" applyProtection="1">
      <alignment horizontal="center" vertical="center" shrinkToFit="1"/>
      <protection locked="0"/>
    </xf>
    <xf numFmtId="0" fontId="14" fillId="0" borderId="64" xfId="0" applyFont="1" applyBorder="1" applyAlignment="1" applyProtection="1">
      <alignment horizontal="center" vertical="center" shrinkToFit="1"/>
      <protection locked="0"/>
    </xf>
    <xf numFmtId="177" fontId="14" fillId="0" borderId="19" xfId="0" applyNumberFormat="1" applyFont="1" applyBorder="1" applyAlignment="1" applyProtection="1">
      <alignment horizontal="center" vertical="center" shrinkToFit="1"/>
      <protection locked="0"/>
    </xf>
    <xf numFmtId="177" fontId="14" fillId="0" borderId="65" xfId="0" applyNumberFormat="1" applyFont="1" applyBorder="1" applyAlignment="1" applyProtection="1">
      <alignment horizontal="center" vertical="center" shrinkToFit="1"/>
      <protection locked="0"/>
    </xf>
    <xf numFmtId="0" fontId="20" fillId="0" borderId="0" xfId="0" applyFont="1" applyAlignment="1" applyProtection="1">
      <alignment horizontal="center" vertical="center" justifyLastLine="1"/>
      <protection locked="0"/>
    </xf>
    <xf numFmtId="0" fontId="12" fillId="0" borderId="8"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12" fillId="0" borderId="34" xfId="0" applyFont="1" applyBorder="1" applyAlignment="1" applyProtection="1">
      <alignment horizontal="center"/>
      <protection locked="0"/>
    </xf>
    <xf numFmtId="0" fontId="12" fillId="0" borderId="40" xfId="0" applyFont="1" applyBorder="1" applyAlignment="1" applyProtection="1">
      <alignment horizontal="left" wrapText="1"/>
      <protection locked="0"/>
    </xf>
    <xf numFmtId="0" fontId="12" fillId="0" borderId="32" xfId="0" applyFont="1" applyBorder="1" applyAlignment="1" applyProtection="1">
      <alignment horizontal="left" wrapText="1"/>
      <protection locked="0"/>
    </xf>
    <xf numFmtId="0" fontId="12" fillId="0" borderId="37" xfId="0" applyFont="1" applyBorder="1" applyAlignment="1" applyProtection="1">
      <alignment horizontal="left" wrapText="1"/>
      <protection locked="0"/>
    </xf>
    <xf numFmtId="0" fontId="12" fillId="3" borderId="0" xfId="0" applyFont="1" applyFill="1" applyBorder="1" applyAlignment="1" applyProtection="1">
      <protection locked="0"/>
    </xf>
    <xf numFmtId="0" fontId="12" fillId="0" borderId="41" xfId="0" applyFont="1" applyBorder="1" applyAlignment="1" applyProtection="1">
      <alignment horizontal="left" wrapText="1"/>
      <protection locked="0"/>
    </xf>
    <xf numFmtId="0" fontId="12" fillId="0" borderId="0" xfId="0" applyFont="1" applyBorder="1" applyAlignment="1" applyProtection="1">
      <alignment horizontal="left" wrapText="1"/>
      <protection locked="0"/>
    </xf>
    <xf numFmtId="0" fontId="12" fillId="0" borderId="39" xfId="0" applyFont="1" applyBorder="1" applyAlignment="1" applyProtection="1">
      <alignment horizontal="left" wrapText="1"/>
      <protection locked="0"/>
    </xf>
    <xf numFmtId="0" fontId="15" fillId="0" borderId="4" xfId="0" applyFont="1" applyBorder="1" applyAlignment="1" applyProtection="1">
      <alignment vertical="center" shrinkToFit="1"/>
      <protection locked="0"/>
    </xf>
    <xf numFmtId="0" fontId="12" fillId="3" borderId="0" xfId="0" applyFont="1" applyFill="1" applyBorder="1" applyAlignment="1" applyProtection="1">
      <alignment horizontal="center"/>
      <protection locked="0"/>
    </xf>
    <xf numFmtId="0" fontId="12" fillId="3" borderId="0" xfId="0" applyFont="1" applyFill="1" applyBorder="1" applyAlignment="1" applyProtection="1">
      <alignment horizontal="left" wrapText="1"/>
      <protection locked="0"/>
    </xf>
    <xf numFmtId="0" fontId="8" fillId="6" borderId="69"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center" shrinkToFit="1"/>
      <protection locked="0"/>
    </xf>
    <xf numFmtId="0" fontId="4" fillId="0" borderId="2" xfId="0" applyFont="1" applyBorder="1" applyAlignment="1" applyProtection="1">
      <alignment horizontal="center" shrinkToFit="1"/>
      <protection locked="0"/>
    </xf>
    <xf numFmtId="0" fontId="15" fillId="0" borderId="2" xfId="0" applyFont="1" applyBorder="1" applyAlignment="1" applyProtection="1">
      <alignment wrapText="1"/>
      <protection locked="0"/>
    </xf>
    <xf numFmtId="0" fontId="42" fillId="0" borderId="2" xfId="0" applyFont="1" applyBorder="1" applyAlignment="1" applyProtection="1">
      <alignment wrapText="1"/>
      <protection locked="0"/>
    </xf>
    <xf numFmtId="0" fontId="13" fillId="0" borderId="8"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21" fillId="0" borderId="0" xfId="0" applyFont="1" applyAlignment="1" applyProtection="1">
      <protection locked="0"/>
    </xf>
    <xf numFmtId="0" fontId="21" fillId="0" borderId="4" xfId="0" applyFont="1" applyBorder="1" applyAlignment="1" applyProtection="1">
      <protection locked="0"/>
    </xf>
    <xf numFmtId="0" fontId="14" fillId="0" borderId="4" xfId="0" applyFont="1" applyBorder="1" applyAlignment="1" applyProtection="1">
      <alignment horizontal="center" vertical="center" shrinkToFit="1"/>
      <protection locked="0"/>
    </xf>
    <xf numFmtId="0" fontId="14" fillId="6" borderId="8" xfId="0" applyFont="1" applyFill="1" applyBorder="1" applyAlignment="1" applyProtection="1">
      <alignment horizontal="center" vertical="center"/>
      <protection locked="0"/>
    </xf>
    <xf numFmtId="0" fontId="14" fillId="6" borderId="2" xfId="0" applyFont="1" applyFill="1" applyBorder="1" applyAlignment="1" applyProtection="1">
      <alignment horizontal="center" vertical="center"/>
      <protection locked="0"/>
    </xf>
    <xf numFmtId="0" fontId="14" fillId="6" borderId="34" xfId="0" applyFont="1" applyFill="1" applyBorder="1" applyAlignment="1" applyProtection="1">
      <alignment horizontal="center" vertical="center"/>
      <protection locked="0"/>
    </xf>
    <xf numFmtId="0" fontId="15" fillId="0" borderId="4" xfId="0" applyFont="1" applyBorder="1" applyAlignment="1" applyProtection="1">
      <alignment horizontal="left"/>
      <protection locked="0"/>
    </xf>
    <xf numFmtId="0" fontId="15" fillId="0" borderId="2" xfId="0" applyFont="1" applyBorder="1" applyAlignment="1" applyProtection="1">
      <alignment horizontal="left"/>
      <protection locked="0"/>
    </xf>
    <xf numFmtId="0" fontId="14" fillId="6" borderId="7" xfId="0" applyFont="1" applyFill="1" applyBorder="1" applyAlignment="1" applyProtection="1">
      <alignment horizontal="center" vertical="center"/>
      <protection locked="0"/>
    </xf>
    <xf numFmtId="0" fontId="12" fillId="0" borderId="8" xfId="0" applyFont="1" applyBorder="1" applyAlignment="1" applyProtection="1">
      <alignment horizontal="left" wrapText="1"/>
      <protection locked="0"/>
    </xf>
    <xf numFmtId="0" fontId="12" fillId="0" borderId="2" xfId="0" applyFont="1" applyBorder="1" applyAlignment="1" applyProtection="1">
      <alignment horizontal="left" wrapText="1"/>
      <protection locked="0"/>
    </xf>
    <xf numFmtId="0" fontId="12" fillId="0" borderId="34" xfId="0" applyFont="1" applyBorder="1" applyAlignment="1" applyProtection="1">
      <alignment horizontal="left" wrapText="1"/>
      <protection locked="0"/>
    </xf>
    <xf numFmtId="0" fontId="12" fillId="0" borderId="8" xfId="0" applyFont="1" applyBorder="1" applyAlignment="1" applyProtection="1">
      <alignment horizontal="left"/>
      <protection locked="0"/>
    </xf>
    <xf numFmtId="0" fontId="12" fillId="0" borderId="2" xfId="0" applyFont="1" applyBorder="1" applyAlignment="1" applyProtection="1">
      <alignment horizontal="left"/>
      <protection locked="0"/>
    </xf>
    <xf numFmtId="0" fontId="12" fillId="0" borderId="34" xfId="0" applyFont="1" applyBorder="1" applyAlignment="1" applyProtection="1">
      <alignment horizontal="left"/>
      <protection locked="0"/>
    </xf>
    <xf numFmtId="0" fontId="14" fillId="6" borderId="30" xfId="0" applyFont="1" applyFill="1" applyBorder="1" applyAlignment="1" applyProtection="1">
      <alignment horizontal="center" vertical="center"/>
      <protection locked="0"/>
    </xf>
    <xf numFmtId="0" fontId="15" fillId="0" borderId="8" xfId="0" applyFont="1" applyBorder="1" applyAlignment="1" applyProtection="1">
      <alignment horizontal="left"/>
      <protection locked="0"/>
    </xf>
    <xf numFmtId="0" fontId="15" fillId="0" borderId="34" xfId="0" applyFont="1" applyBorder="1" applyAlignment="1" applyProtection="1">
      <alignment horizontal="left"/>
      <protection locked="0"/>
    </xf>
    <xf numFmtId="0" fontId="0" fillId="0" borderId="2" xfId="0" applyBorder="1" applyAlignment="1" applyProtection="1">
      <alignment horizontal="center"/>
      <protection locked="0"/>
    </xf>
    <xf numFmtId="185" fontId="4" fillId="0" borderId="4" xfId="0" applyNumberFormat="1"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14" fillId="11" borderId="8" xfId="0" applyFont="1" applyFill="1" applyBorder="1" applyAlignment="1" applyProtection="1">
      <alignment horizontal="center" vertical="center" wrapText="1"/>
      <protection locked="0"/>
    </xf>
    <xf numFmtId="0" fontId="14" fillId="11" borderId="30" xfId="0" applyFont="1" applyFill="1" applyBorder="1" applyAlignment="1" applyProtection="1">
      <alignment horizontal="center" vertical="center" wrapText="1"/>
      <protection locked="0"/>
    </xf>
    <xf numFmtId="0" fontId="8" fillId="11" borderId="66" xfId="0" applyNumberFormat="1" applyFont="1" applyFill="1" applyBorder="1" applyAlignment="1" applyProtection="1">
      <alignment horizontal="center" vertical="center"/>
      <protection locked="0"/>
    </xf>
    <xf numFmtId="0" fontId="8" fillId="11" borderId="51" xfId="0" applyNumberFormat="1" applyFont="1" applyFill="1" applyBorder="1" applyAlignment="1" applyProtection="1">
      <alignment horizontal="center" vertical="center"/>
      <protection locked="0"/>
    </xf>
    <xf numFmtId="0" fontId="8" fillId="11" borderId="69" xfId="0" applyNumberFormat="1" applyFont="1" applyFill="1" applyBorder="1" applyAlignment="1" applyProtection="1">
      <alignment horizontal="center" vertical="center"/>
      <protection locked="0"/>
    </xf>
    <xf numFmtId="0" fontId="52" fillId="0" borderId="0" xfId="0" applyFont="1" applyAlignment="1" applyProtection="1">
      <protection locked="0"/>
    </xf>
    <xf numFmtId="0" fontId="52" fillId="0" borderId="4" xfId="0" applyFont="1" applyBorder="1" applyAlignment="1" applyProtection="1">
      <protection locked="0"/>
    </xf>
    <xf numFmtId="0" fontId="14" fillId="11" borderId="8" xfId="0" applyFont="1" applyFill="1" applyBorder="1" applyAlignment="1" applyProtection="1">
      <alignment horizontal="center" vertical="center"/>
      <protection locked="0"/>
    </xf>
    <xf numFmtId="0" fontId="14" fillId="11" borderId="2" xfId="0" applyFont="1" applyFill="1" applyBorder="1" applyAlignment="1" applyProtection="1">
      <alignment horizontal="center" vertical="center"/>
      <protection locked="0"/>
    </xf>
    <xf numFmtId="0" fontId="14" fillId="11" borderId="34" xfId="0" applyFont="1" applyFill="1" applyBorder="1" applyAlignment="1" applyProtection="1">
      <alignment horizontal="center" vertical="center"/>
      <protection locked="0"/>
    </xf>
    <xf numFmtId="0" fontId="14" fillId="11" borderId="7" xfId="0" applyFont="1" applyFill="1" applyBorder="1" applyAlignment="1" applyProtection="1">
      <alignment horizontal="center" vertical="center"/>
      <protection locked="0"/>
    </xf>
    <xf numFmtId="0" fontId="14" fillId="11" borderId="30" xfId="0" applyFont="1" applyFill="1" applyBorder="1" applyAlignment="1" applyProtection="1">
      <alignment horizontal="center" vertical="center"/>
      <protection locked="0"/>
    </xf>
    <xf numFmtId="0" fontId="8" fillId="17" borderId="86" xfId="9" applyFill="1" applyBorder="1" applyAlignment="1">
      <alignment horizontal="center" vertical="center"/>
    </xf>
    <xf numFmtId="0" fontId="8" fillId="17" borderId="87" xfId="9" applyFill="1" applyBorder="1" applyAlignment="1">
      <alignment horizontal="center" vertical="center"/>
    </xf>
    <xf numFmtId="0" fontId="8" fillId="17" borderId="87" xfId="9" applyFont="1" applyFill="1" applyBorder="1" applyAlignment="1">
      <alignment horizontal="center" vertical="center"/>
    </xf>
    <xf numFmtId="0" fontId="8" fillId="17" borderId="88" xfId="9" applyFill="1" applyBorder="1" applyAlignment="1">
      <alignment horizontal="center" vertical="center"/>
    </xf>
    <xf numFmtId="0" fontId="13" fillId="17" borderId="89" xfId="9" applyFont="1" applyFill="1" applyBorder="1" applyAlignment="1">
      <alignment horizontal="center" vertical="center"/>
    </xf>
    <xf numFmtId="0" fontId="13" fillId="17" borderId="90" xfId="9" applyFont="1" applyFill="1" applyBorder="1" applyAlignment="1">
      <alignment horizontal="center" vertical="center"/>
    </xf>
    <xf numFmtId="0" fontId="13" fillId="17" borderId="91" xfId="9" applyFont="1" applyFill="1" applyBorder="1" applyAlignment="1">
      <alignment horizontal="center" vertical="center"/>
    </xf>
    <xf numFmtId="0" fontId="8" fillId="17" borderId="102" xfId="9" applyFill="1" applyBorder="1" applyAlignment="1">
      <alignment horizontal="center" vertical="center"/>
    </xf>
    <xf numFmtId="0" fontId="8" fillId="17" borderId="103" xfId="9" applyFill="1" applyBorder="1" applyAlignment="1">
      <alignment horizontal="center" vertical="center"/>
    </xf>
    <xf numFmtId="0" fontId="8" fillId="17" borderId="76" xfId="9" applyFill="1" applyBorder="1" applyAlignment="1">
      <alignment horizontal="center" vertical="center"/>
    </xf>
    <xf numFmtId="49" fontId="13" fillId="17" borderId="5" xfId="9" applyNumberFormat="1" applyFont="1" applyFill="1" applyBorder="1" applyAlignment="1" applyProtection="1">
      <alignment horizontal="center" vertical="center"/>
      <protection locked="0"/>
    </xf>
    <xf numFmtId="0" fontId="13" fillId="17" borderId="5" xfId="9" applyFont="1" applyFill="1" applyBorder="1" applyAlignment="1">
      <alignment horizontal="center" vertical="center"/>
    </xf>
    <xf numFmtId="187" fontId="13" fillId="17" borderId="40" xfId="9" applyNumberFormat="1" applyFont="1" applyFill="1" applyBorder="1" applyAlignment="1">
      <alignment horizontal="center"/>
    </xf>
    <xf numFmtId="187" fontId="13" fillId="17" borderId="37" xfId="9" applyNumberFormat="1" applyFont="1" applyFill="1" applyBorder="1" applyAlignment="1">
      <alignment horizontal="center"/>
    </xf>
    <xf numFmtId="0" fontId="61" fillId="6" borderId="0" xfId="9" applyFont="1" applyFill="1" applyBorder="1" applyAlignment="1">
      <alignment horizontal="left"/>
    </xf>
    <xf numFmtId="0" fontId="8" fillId="0" borderId="86" xfId="9" applyFill="1" applyBorder="1" applyAlignment="1">
      <alignment horizontal="center" vertical="center"/>
    </xf>
    <xf numFmtId="0" fontId="8" fillId="0" borderId="87" xfId="9" applyFill="1" applyBorder="1" applyAlignment="1">
      <alignment horizontal="center" vertical="center"/>
    </xf>
    <xf numFmtId="0" fontId="8" fillId="0" borderId="87" xfId="9" applyFont="1" applyFill="1" applyBorder="1" applyAlignment="1">
      <alignment horizontal="center" vertical="center"/>
    </xf>
    <xf numFmtId="0" fontId="8" fillId="0" borderId="88" xfId="9" applyFill="1" applyBorder="1" applyAlignment="1">
      <alignment horizontal="center" vertical="center"/>
    </xf>
    <xf numFmtId="186" fontId="13" fillId="17" borderId="94" xfId="9" applyNumberFormat="1" applyFont="1" applyFill="1" applyBorder="1" applyAlignment="1">
      <alignment horizontal="center" vertical="center" wrapText="1"/>
    </xf>
    <xf numFmtId="186" fontId="13" fillId="17" borderId="97" xfId="9" applyNumberFormat="1" applyFont="1" applyFill="1" applyBorder="1" applyAlignment="1">
      <alignment horizontal="center" vertical="center" wrapText="1"/>
    </xf>
    <xf numFmtId="187" fontId="13" fillId="17" borderId="82" xfId="9" applyNumberFormat="1" applyFont="1" applyFill="1" applyBorder="1" applyAlignment="1">
      <alignment horizontal="center" vertical="center"/>
    </xf>
    <xf numFmtId="0" fontId="13" fillId="17" borderId="95" xfId="9" applyFont="1" applyFill="1" applyBorder="1"/>
    <xf numFmtId="0" fontId="13" fillId="17" borderId="96" xfId="9" applyFont="1" applyFill="1" applyBorder="1"/>
    <xf numFmtId="0" fontId="13" fillId="0" borderId="89" xfId="9" applyFont="1" applyFill="1" applyBorder="1" applyAlignment="1" applyProtection="1">
      <alignment horizontal="center" vertical="center"/>
      <protection locked="0"/>
    </xf>
    <xf numFmtId="0" fontId="13" fillId="0" borderId="90" xfId="9" applyFont="1" applyFill="1" applyBorder="1" applyAlignment="1" applyProtection="1">
      <alignment horizontal="center" vertical="center"/>
      <protection locked="0"/>
    </xf>
    <xf numFmtId="188" fontId="13" fillId="0" borderId="90" xfId="9" applyNumberFormat="1" applyFont="1" applyFill="1" applyBorder="1" applyAlignment="1" applyProtection="1">
      <alignment horizontal="center" vertical="center"/>
      <protection hidden="1"/>
    </xf>
    <xf numFmtId="188" fontId="13" fillId="0" borderId="91" xfId="9" applyNumberFormat="1" applyFont="1" applyFill="1" applyBorder="1" applyAlignment="1" applyProtection="1">
      <alignment horizontal="center" vertical="center"/>
      <protection hidden="1"/>
    </xf>
    <xf numFmtId="0" fontId="8" fillId="8" borderId="76" xfId="9" applyFill="1" applyBorder="1" applyAlignment="1">
      <alignment horizontal="center" vertical="center"/>
    </xf>
    <xf numFmtId="0" fontId="8" fillId="0" borderId="76" xfId="9" applyBorder="1" applyAlignment="1">
      <alignment horizontal="center" vertical="center"/>
    </xf>
    <xf numFmtId="49" fontId="8" fillId="8" borderId="0" xfId="9" applyNumberFormat="1" applyFill="1" applyBorder="1" applyAlignment="1" applyProtection="1">
      <alignment horizontal="center" vertical="center"/>
      <protection locked="0"/>
    </xf>
    <xf numFmtId="49" fontId="13" fillId="8" borderId="5" xfId="9" applyNumberFormat="1" applyFont="1" applyFill="1" applyBorder="1" applyAlignment="1" applyProtection="1">
      <alignment horizontal="center" vertical="center"/>
      <protection locked="0"/>
    </xf>
    <xf numFmtId="0" fontId="13" fillId="0" borderId="5" xfId="9" applyFont="1" applyBorder="1" applyAlignment="1" applyProtection="1">
      <alignment horizontal="center" vertical="center"/>
      <protection locked="0"/>
    </xf>
    <xf numFmtId="187" fontId="13" fillId="17" borderId="40" xfId="9" applyNumberFormat="1" applyFont="1" applyFill="1" applyBorder="1" applyAlignment="1" applyProtection="1">
      <alignment horizontal="right" indent="1"/>
      <protection hidden="1"/>
    </xf>
    <xf numFmtId="187" fontId="13" fillId="17" borderId="37" xfId="9" applyNumberFormat="1" applyFont="1" applyFill="1" applyBorder="1" applyAlignment="1" applyProtection="1">
      <alignment horizontal="right" indent="1"/>
      <protection hidden="1"/>
    </xf>
    <xf numFmtId="186" fontId="13" fillId="0" borderId="94" xfId="9" applyNumberFormat="1" applyFont="1" applyFill="1" applyBorder="1" applyAlignment="1" applyProtection="1">
      <alignment horizontal="center" vertical="center" wrapText="1"/>
      <protection locked="0"/>
    </xf>
    <xf numFmtId="186" fontId="13" fillId="0" borderId="97" xfId="9" applyNumberFormat="1" applyFont="1" applyFill="1" applyBorder="1" applyAlignment="1" applyProtection="1">
      <alignment horizontal="center" vertical="center" wrapText="1"/>
      <protection locked="0"/>
    </xf>
    <xf numFmtId="187" fontId="13" fillId="17" borderId="82" xfId="9" applyNumberFormat="1" applyFont="1" applyFill="1" applyBorder="1" applyAlignment="1" applyProtection="1">
      <alignment horizontal="center" vertical="center"/>
      <protection hidden="1"/>
    </xf>
    <xf numFmtId="0" fontId="67" fillId="17" borderId="82" xfId="9" applyFont="1" applyFill="1" applyBorder="1" applyAlignment="1" applyProtection="1">
      <alignment horizontal="center" vertical="center"/>
      <protection hidden="1"/>
    </xf>
    <xf numFmtId="0" fontId="35" fillId="0" borderId="4" xfId="0" applyFont="1" applyBorder="1" applyAlignment="1" applyProtection="1">
      <alignment horizontal="center" vertical="center"/>
      <protection locked="0"/>
    </xf>
    <xf numFmtId="0" fontId="30" fillId="0" borderId="5" xfId="0" applyFont="1" applyBorder="1" applyAlignment="1">
      <alignment horizontal="distributed" vertical="center" justifyLastLine="1"/>
    </xf>
    <xf numFmtId="0" fontId="35" fillId="0" borderId="5" xfId="0" applyFont="1" applyBorder="1" applyAlignment="1" applyProtection="1">
      <alignment horizontal="center" vertical="center"/>
      <protection locked="0"/>
    </xf>
    <xf numFmtId="0" fontId="30" fillId="0" borderId="38" xfId="0" applyFont="1" applyBorder="1" applyAlignment="1">
      <alignment horizontal="center" vertical="center"/>
    </xf>
    <xf numFmtId="0" fontId="30" fillId="0" borderId="4" xfId="0" applyFont="1" applyBorder="1" applyAlignment="1">
      <alignment horizontal="center" vertical="center"/>
    </xf>
    <xf numFmtId="0" fontId="30" fillId="0" borderId="36" xfId="0" applyFont="1" applyBorder="1" applyAlignment="1">
      <alignment horizontal="center" vertical="center"/>
    </xf>
    <xf numFmtId="0" fontId="35" fillId="0" borderId="4" xfId="0" applyFont="1" applyBorder="1" applyAlignment="1" applyProtection="1">
      <alignment horizontal="left" vertical="center" indent="1"/>
      <protection locked="0"/>
    </xf>
    <xf numFmtId="0" fontId="35" fillId="0" borderId="4" xfId="0" applyFont="1" applyBorder="1" applyAlignment="1" applyProtection="1">
      <alignment horizontal="left" vertical="center" indent="2"/>
      <protection locked="0"/>
    </xf>
    <xf numFmtId="0" fontId="35" fillId="0" borderId="8" xfId="0"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29" fillId="0" borderId="4" xfId="0" applyFont="1" applyBorder="1" applyProtection="1">
      <alignment vertical="center"/>
      <protection locked="0"/>
    </xf>
    <xf numFmtId="0" fontId="13" fillId="0" borderId="0" xfId="0" applyFont="1" applyBorder="1" applyAlignment="1">
      <alignment horizontal="center" vertical="center"/>
    </xf>
    <xf numFmtId="0" fontId="28" fillId="22" borderId="5" xfId="0" applyFont="1" applyFill="1" applyBorder="1" applyAlignment="1">
      <alignment horizontal="center" vertical="center"/>
    </xf>
    <xf numFmtId="0" fontId="30" fillId="0" borderId="8" xfId="0" applyFont="1" applyBorder="1" applyAlignment="1">
      <alignment horizontal="distributed" vertical="center" justifyLastLine="1"/>
    </xf>
    <xf numFmtId="0" fontId="30" fillId="0" borderId="2" xfId="0" applyFont="1" applyBorder="1" applyAlignment="1">
      <alignment horizontal="distributed" vertical="center" justifyLastLine="1"/>
    </xf>
    <xf numFmtId="0" fontId="30" fillId="0" borderId="34" xfId="0" applyFont="1" applyBorder="1" applyAlignment="1">
      <alignment horizontal="distributed" vertical="center" justifyLastLine="1"/>
    </xf>
    <xf numFmtId="0" fontId="35" fillId="0" borderId="8" xfId="0" applyFont="1" applyBorder="1" applyAlignment="1" applyProtection="1">
      <alignment horizontal="center" vertical="center"/>
      <protection hidden="1"/>
    </xf>
    <xf numFmtId="0" fontId="35" fillId="0" borderId="2" xfId="0" applyFont="1" applyBorder="1" applyAlignment="1" applyProtection="1">
      <alignment horizontal="center" vertical="center"/>
      <protection hidden="1"/>
    </xf>
    <xf numFmtId="0" fontId="37" fillId="0" borderId="0" xfId="0" applyFont="1" applyAlignment="1">
      <alignment horizontal="center" vertical="center"/>
    </xf>
    <xf numFmtId="0" fontId="38" fillId="0" borderId="0" xfId="0" applyFont="1" applyAlignment="1">
      <alignment horizontal="center" vertical="center"/>
    </xf>
    <xf numFmtId="0" fontId="29" fillId="0" borderId="0" xfId="0" applyFont="1" applyAlignment="1">
      <alignment horizontal="center" vertical="center"/>
    </xf>
    <xf numFmtId="0" fontId="35" fillId="0" borderId="34" xfId="0" applyFont="1" applyBorder="1" applyAlignment="1" applyProtection="1">
      <alignment horizontal="center" vertical="center"/>
      <protection hidden="1"/>
    </xf>
    <xf numFmtId="0" fontId="22" fillId="4" borderId="5" xfId="0" applyFont="1" applyFill="1" applyBorder="1" applyAlignment="1">
      <alignment vertical="center" shrinkToFit="1"/>
    </xf>
    <xf numFmtId="0" fontId="22" fillId="20" borderId="70" xfId="0" applyFont="1" applyFill="1" applyBorder="1" applyAlignment="1">
      <alignment horizontal="center" vertical="center" shrinkToFit="1"/>
    </xf>
    <xf numFmtId="0" fontId="22" fillId="20" borderId="2" xfId="0" applyFont="1" applyFill="1" applyBorder="1" applyAlignment="1">
      <alignment horizontal="center" vertical="center" shrinkToFit="1"/>
    </xf>
    <xf numFmtId="0" fontId="22" fillId="20" borderId="34" xfId="0" applyFont="1" applyFill="1" applyBorder="1" applyAlignment="1">
      <alignment horizontal="center" vertical="center" shrinkToFit="1"/>
    </xf>
    <xf numFmtId="0" fontId="22" fillId="4" borderId="5" xfId="0" applyFont="1" applyFill="1" applyBorder="1" applyAlignment="1">
      <alignment horizontal="center" vertical="center" shrinkToFit="1"/>
    </xf>
    <xf numFmtId="0" fontId="22" fillId="4" borderId="69" xfId="0" applyFont="1" applyFill="1" applyBorder="1" applyAlignment="1">
      <alignment horizontal="center" vertical="center" shrinkToFit="1"/>
    </xf>
    <xf numFmtId="0" fontId="22" fillId="4" borderId="51" xfId="0" applyFont="1" applyFill="1" applyBorder="1" applyAlignment="1">
      <alignment horizontal="center" vertical="center" shrinkToFit="1"/>
    </xf>
    <xf numFmtId="0" fontId="22" fillId="20" borderId="69" xfId="0" applyFont="1" applyFill="1" applyBorder="1" applyAlignment="1">
      <alignment horizontal="center" vertical="center" shrinkToFit="1"/>
    </xf>
    <xf numFmtId="0" fontId="22" fillId="20" borderId="66" xfId="0" applyFont="1" applyFill="1" applyBorder="1" applyAlignment="1">
      <alignment horizontal="center" vertical="center" shrinkToFit="1"/>
    </xf>
    <xf numFmtId="0" fontId="22" fillId="20" borderId="40" xfId="0" applyFont="1" applyFill="1" applyBorder="1" applyAlignment="1">
      <alignment horizontal="center" vertical="center" shrinkToFit="1"/>
    </xf>
    <xf numFmtId="0" fontId="22" fillId="20" borderId="41" xfId="0" applyFont="1" applyFill="1" applyBorder="1" applyAlignment="1">
      <alignment horizontal="center" vertical="center" shrinkToFit="1"/>
    </xf>
    <xf numFmtId="0" fontId="22" fillId="20" borderId="104" xfId="0" applyFont="1" applyFill="1" applyBorder="1" applyAlignment="1">
      <alignment horizontal="center" vertical="center" shrinkToFit="1"/>
    </xf>
    <xf numFmtId="0" fontId="22" fillId="20" borderId="106" xfId="0" applyFont="1" applyFill="1" applyBorder="1" applyAlignment="1">
      <alignment horizontal="center" vertical="center" shrinkToFit="1"/>
    </xf>
    <xf numFmtId="0" fontId="22" fillId="4" borderId="71" xfId="0" applyFont="1" applyFill="1" applyBorder="1" applyAlignment="1">
      <alignment horizontal="center" vertical="center" shrinkToFit="1"/>
    </xf>
    <xf numFmtId="0" fontId="22" fillId="4" borderId="32" xfId="0" applyFont="1" applyFill="1" applyBorder="1" applyAlignment="1">
      <alignment horizontal="center" vertical="center" shrinkToFit="1"/>
    </xf>
    <xf numFmtId="0" fontId="22" fillId="4" borderId="37" xfId="0" applyFont="1" applyFill="1" applyBorder="1" applyAlignment="1">
      <alignment horizontal="center" vertical="center" shrinkToFit="1"/>
    </xf>
    <xf numFmtId="0" fontId="22" fillId="4" borderId="69" xfId="0" applyFont="1" applyFill="1" applyBorder="1" applyAlignment="1">
      <alignment horizontal="center" vertical="center" wrapText="1" shrinkToFit="1"/>
    </xf>
    <xf numFmtId="0" fontId="22" fillId="4" borderId="51" xfId="0" applyFont="1" applyFill="1" applyBorder="1" applyAlignment="1">
      <alignment horizontal="center" vertical="center" wrapText="1" shrinkToFit="1"/>
    </xf>
    <xf numFmtId="0" fontId="22" fillId="20" borderId="8" xfId="0" applyFont="1" applyFill="1" applyBorder="1" applyAlignment="1">
      <alignment horizontal="center" vertical="center" shrinkToFit="1"/>
    </xf>
    <xf numFmtId="0" fontId="22" fillId="4" borderId="36" xfId="0" applyFont="1" applyFill="1" applyBorder="1" applyAlignment="1">
      <alignment horizontal="center" vertical="center" shrinkToFit="1"/>
    </xf>
    <xf numFmtId="0" fontId="22" fillId="7" borderId="5" xfId="0" applyFont="1" applyFill="1" applyBorder="1" applyAlignment="1">
      <alignment horizontal="center" vertical="center" shrinkToFit="1"/>
    </xf>
    <xf numFmtId="0" fontId="68" fillId="4" borderId="114" xfId="0" applyFont="1" applyFill="1" applyBorder="1" applyAlignment="1">
      <alignment horizontal="center" vertical="center"/>
    </xf>
    <xf numFmtId="0" fontId="68" fillId="4" borderId="115" xfId="0" applyFont="1" applyFill="1" applyBorder="1" applyAlignment="1">
      <alignment horizontal="center" vertical="center"/>
    </xf>
    <xf numFmtId="0" fontId="68" fillId="4" borderId="116" xfId="0" applyFont="1" applyFill="1" applyBorder="1" applyAlignment="1">
      <alignment horizontal="center" vertical="center"/>
    </xf>
    <xf numFmtId="0" fontId="68" fillId="4" borderId="75" xfId="0" applyFont="1" applyFill="1" applyBorder="1" applyAlignment="1">
      <alignment horizontal="center" vertical="center"/>
    </xf>
    <xf numFmtId="0" fontId="68" fillId="4" borderId="81" xfId="0" applyFont="1" applyFill="1" applyBorder="1" applyAlignment="1">
      <alignment horizontal="center" vertical="center"/>
    </xf>
    <xf numFmtId="0" fontId="68" fillId="4" borderId="76" xfId="0" applyFont="1" applyFill="1" applyBorder="1" applyAlignment="1">
      <alignment horizontal="center" vertical="center"/>
    </xf>
    <xf numFmtId="0" fontId="68" fillId="4" borderId="82" xfId="0" applyFont="1" applyFill="1" applyBorder="1" applyAlignment="1">
      <alignment horizontal="center" vertical="center"/>
    </xf>
    <xf numFmtId="0" fontId="68" fillId="4" borderId="77" xfId="0" applyFont="1" applyFill="1" applyBorder="1" applyAlignment="1">
      <alignment horizontal="center" vertical="center"/>
    </xf>
    <xf numFmtId="0" fontId="68" fillId="4" borderId="117" xfId="0" applyFont="1" applyFill="1" applyBorder="1" applyAlignment="1">
      <alignment horizontal="center" vertical="center"/>
    </xf>
    <xf numFmtId="0" fontId="43" fillId="9" borderId="69" xfId="0" applyFont="1" applyFill="1" applyBorder="1" applyAlignment="1" applyProtection="1">
      <alignment horizontal="center" vertical="center"/>
    </xf>
    <xf numFmtId="0" fontId="43" fillId="9" borderId="51" xfId="0" applyFont="1" applyFill="1" applyBorder="1" applyAlignment="1" applyProtection="1">
      <alignment horizontal="center" vertical="center"/>
    </xf>
    <xf numFmtId="0" fontId="43" fillId="9" borderId="69" xfId="0" applyFont="1" applyFill="1" applyBorder="1" applyAlignment="1" applyProtection="1">
      <alignment horizontal="center" vertical="center" wrapText="1"/>
    </xf>
    <xf numFmtId="0" fontId="43" fillId="9" borderId="51" xfId="0" applyFont="1" applyFill="1" applyBorder="1" applyAlignment="1" applyProtection="1">
      <alignment horizontal="center" vertical="center" wrapText="1"/>
    </xf>
    <xf numFmtId="0" fontId="43" fillId="9" borderId="69" xfId="0" applyFont="1" applyFill="1" applyBorder="1" applyAlignment="1" applyProtection="1">
      <alignment horizontal="center" vertical="center" shrinkToFit="1"/>
    </xf>
    <xf numFmtId="0" fontId="43" fillId="9" borderId="51" xfId="0" applyFont="1" applyFill="1" applyBorder="1" applyAlignment="1" applyProtection="1">
      <alignment horizontal="center" vertical="center" shrinkToFit="1"/>
    </xf>
    <xf numFmtId="0" fontId="53" fillId="12" borderId="69" xfId="0" applyFont="1" applyFill="1" applyBorder="1" applyAlignment="1" applyProtection="1">
      <alignment horizontal="center" vertical="center"/>
    </xf>
    <xf numFmtId="0" fontId="53" fillId="12" borderId="51" xfId="0" applyFont="1" applyFill="1" applyBorder="1" applyAlignment="1" applyProtection="1">
      <alignment horizontal="center" vertical="center"/>
    </xf>
    <xf numFmtId="0" fontId="53" fillId="12" borderId="69" xfId="0" applyFont="1" applyFill="1" applyBorder="1" applyAlignment="1" applyProtection="1">
      <alignment horizontal="center" vertical="center" wrapText="1"/>
    </xf>
    <xf numFmtId="0" fontId="53" fillId="12" borderId="51" xfId="0" applyFont="1" applyFill="1" applyBorder="1" applyAlignment="1" applyProtection="1">
      <alignment horizontal="center" vertical="center" wrapText="1"/>
    </xf>
    <xf numFmtId="0" fontId="53" fillId="12" borderId="69" xfId="0" applyFont="1" applyFill="1" applyBorder="1" applyAlignment="1" applyProtection="1">
      <alignment horizontal="center" vertical="center" shrinkToFit="1"/>
    </xf>
    <xf numFmtId="0" fontId="53" fillId="12" borderId="51" xfId="0" applyFont="1" applyFill="1" applyBorder="1" applyAlignment="1" applyProtection="1">
      <alignment horizontal="center" vertical="center" shrinkToFit="1"/>
    </xf>
    <xf numFmtId="0" fontId="74" fillId="0" borderId="6" xfId="0" applyFont="1" applyBorder="1" applyAlignment="1" applyProtection="1">
      <alignment horizontal="center" vertical="center" justifyLastLine="1"/>
      <protection locked="0"/>
    </xf>
    <xf numFmtId="0" fontId="74" fillId="0" borderId="6" xfId="0" applyFont="1" applyBorder="1" applyAlignment="1" applyProtection="1">
      <alignment horizontal="center" vertical="center" justifyLastLine="1"/>
      <protection hidden="1"/>
    </xf>
  </cellXfs>
  <cellStyles count="1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ハイパーリンク 2" xfId="5" xr:uid="{00000000-0005-0000-0000-000004000000}"/>
    <cellStyle name="金額" xfId="6" xr:uid="{00000000-0005-0000-0000-000005000000}"/>
    <cellStyle name="桁区切り" xfId="7" builtinId="6"/>
    <cellStyle name="標準" xfId="0" builtinId="0"/>
    <cellStyle name="標準 2" xfId="8" xr:uid="{00000000-0005-0000-0000-000008000000}"/>
    <cellStyle name="標準 3" xfId="9" xr:uid="{00000000-0005-0000-0000-000009000000}"/>
  </cellStyles>
  <dxfs count="59">
    <dxf>
      <fill>
        <patternFill>
          <bgColor rgb="FFFFCCFF"/>
        </patternFill>
      </fill>
    </dxf>
    <dxf>
      <fill>
        <patternFill>
          <bgColor theme="7" tint="0.79998168889431442"/>
        </patternFill>
      </fill>
    </dxf>
    <dxf>
      <fill>
        <patternFill>
          <bgColor indexed="31"/>
        </patternFill>
      </fill>
    </dxf>
    <dxf>
      <fill>
        <patternFill>
          <bgColor theme="7" tint="0.79998168889431442"/>
        </patternFill>
      </fill>
    </dxf>
    <dxf>
      <fill>
        <patternFill>
          <bgColor indexed="31"/>
        </patternFill>
      </fill>
    </dxf>
    <dxf>
      <fill>
        <patternFill>
          <bgColor indexed="22"/>
        </patternFill>
      </fill>
    </dxf>
    <dxf>
      <fill>
        <patternFill>
          <bgColor indexed="31"/>
        </patternFill>
      </fill>
    </dxf>
    <dxf>
      <fill>
        <patternFill>
          <bgColor indexed="31"/>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22"/>
        </patternFill>
      </fill>
    </dxf>
    <dxf>
      <font>
        <condense val="0"/>
        <extend val="0"/>
        <color indexed="41"/>
      </font>
    </dxf>
    <dxf>
      <fill>
        <patternFill>
          <bgColor theme="7" tint="0.79998168889431442"/>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indexed="31"/>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indexed="31"/>
        </patternFill>
      </fill>
    </dxf>
    <dxf>
      <fill>
        <patternFill>
          <bgColor indexed="22"/>
        </patternFill>
      </fill>
    </dxf>
    <dxf>
      <fill>
        <patternFill>
          <bgColor indexed="31"/>
        </patternFill>
      </fill>
    </dxf>
    <dxf>
      <fill>
        <patternFill>
          <bgColor indexed="31"/>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22"/>
        </patternFill>
      </fill>
    </dxf>
    <dxf>
      <font>
        <condense val="0"/>
        <extend val="0"/>
        <color indexed="41"/>
      </font>
    </dxf>
    <dxf>
      <fill>
        <patternFill>
          <bgColor theme="7" tint="0.79998168889431442"/>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indexed="31"/>
        </patternFill>
      </fill>
    </dxf>
    <dxf>
      <fill>
        <patternFill>
          <bgColor indexed="22"/>
        </patternFill>
      </fill>
    </dxf>
    <dxf>
      <fill>
        <patternFill>
          <bgColor indexed="31"/>
        </patternFill>
      </fill>
    </dxf>
    <dxf>
      <fill>
        <patternFill>
          <bgColor indexed="31"/>
        </patternFill>
      </fill>
    </dxf>
    <dxf>
      <font>
        <b/>
        <i val="0"/>
        <condense val="0"/>
        <extend val="0"/>
        <color indexed="10"/>
      </font>
    </dxf>
    <dxf>
      <font>
        <condense val="0"/>
        <extend val="0"/>
      </font>
    </dxf>
    <dxf>
      <font>
        <b/>
        <i val="0"/>
        <condense val="0"/>
        <extend val="0"/>
        <color indexed="10"/>
      </font>
    </dxf>
    <dxf>
      <font>
        <condense val="0"/>
        <extend val="0"/>
      </font>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22"/>
        </patternFill>
      </fill>
    </dxf>
    <dxf>
      <font>
        <condense val="0"/>
        <extend val="0"/>
        <color indexed="41"/>
      </font>
    </dxf>
  </dxfs>
  <tableStyles count="0" defaultTableStyle="TableStyleMedium9" defaultPivotStyle="PivotStyleLight16"/>
  <colors>
    <mruColors>
      <color rgb="FF99CC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15</xdr:col>
      <xdr:colOff>9525</xdr:colOff>
      <xdr:row>8</xdr:row>
      <xdr:rowOff>9525</xdr:rowOff>
    </xdr:from>
    <xdr:to>
      <xdr:col>18</xdr:col>
      <xdr:colOff>9525</xdr:colOff>
      <xdr:row>8</xdr:row>
      <xdr:rowOff>142875</xdr:rowOff>
    </xdr:to>
    <xdr:sp macro="" textlink="">
      <xdr:nvSpPr>
        <xdr:cNvPr id="2" name="Text Box 1804">
          <a:extLst>
            <a:ext uri="{FF2B5EF4-FFF2-40B4-BE49-F238E27FC236}">
              <a16:creationId xmlns:a16="http://schemas.microsoft.com/office/drawing/2014/main" id="{00000000-0008-0000-0100-000002000000}"/>
            </a:ext>
          </a:extLst>
        </xdr:cNvPr>
        <xdr:cNvSpPr txBox="1">
          <a:spLocks noChangeArrowheads="1"/>
        </xdr:cNvSpPr>
      </xdr:nvSpPr>
      <xdr:spPr bwMode="auto">
        <a:xfrm>
          <a:off x="3962400" y="1552575"/>
          <a:ext cx="1381125" cy="133350"/>
        </a:xfrm>
        <a:prstGeom prst="rect">
          <a:avLst/>
        </a:prstGeom>
        <a:solidFill>
          <a:srgbClr val="99CCFF"/>
        </a:solidFill>
        <a:ln w="12700">
          <a:solidFill>
            <a:srgbClr val="000000"/>
          </a:solid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通信大会</a:t>
          </a:r>
        </a:p>
      </xdr:txBody>
    </xdr:sp>
    <xdr:clientData/>
  </xdr:twoCellAnchor>
  <xdr:twoCellAnchor>
    <xdr:from>
      <xdr:col>18</xdr:col>
      <xdr:colOff>9525</xdr:colOff>
      <xdr:row>8</xdr:row>
      <xdr:rowOff>9525</xdr:rowOff>
    </xdr:from>
    <xdr:to>
      <xdr:col>21</xdr:col>
      <xdr:colOff>0</xdr:colOff>
      <xdr:row>8</xdr:row>
      <xdr:rowOff>142875</xdr:rowOff>
    </xdr:to>
    <xdr:sp macro="" textlink="">
      <xdr:nvSpPr>
        <xdr:cNvPr id="3" name="Text Box 1805">
          <a:extLst>
            <a:ext uri="{FF2B5EF4-FFF2-40B4-BE49-F238E27FC236}">
              <a16:creationId xmlns:a16="http://schemas.microsoft.com/office/drawing/2014/main" id="{00000000-0008-0000-0100-000003000000}"/>
            </a:ext>
          </a:extLst>
        </xdr:cNvPr>
        <xdr:cNvSpPr txBox="1">
          <a:spLocks noChangeArrowheads="1"/>
        </xdr:cNvSpPr>
      </xdr:nvSpPr>
      <xdr:spPr bwMode="auto">
        <a:xfrm>
          <a:off x="5343525" y="1552575"/>
          <a:ext cx="1371600" cy="133350"/>
        </a:xfrm>
        <a:prstGeom prst="rect">
          <a:avLst/>
        </a:prstGeom>
        <a:solidFill>
          <a:srgbClr val="99CCFF"/>
        </a:solidFill>
        <a:ln w="12700">
          <a:solidFill>
            <a:srgbClr val="000000"/>
          </a:solid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地区大会</a:t>
          </a:r>
        </a:p>
      </xdr:txBody>
    </xdr:sp>
    <xdr:clientData/>
  </xdr:twoCellAnchor>
  <xdr:twoCellAnchor>
    <xdr:from>
      <xdr:col>3</xdr:col>
      <xdr:colOff>0</xdr:colOff>
      <xdr:row>8</xdr:row>
      <xdr:rowOff>152400</xdr:rowOff>
    </xdr:from>
    <xdr:to>
      <xdr:col>3</xdr:col>
      <xdr:colOff>504825</xdr:colOff>
      <xdr:row>8</xdr:row>
      <xdr:rowOff>152400</xdr:rowOff>
    </xdr:to>
    <xdr:sp macro="" textlink="">
      <xdr:nvSpPr>
        <xdr:cNvPr id="4" name="Line 1806">
          <a:extLst>
            <a:ext uri="{FF2B5EF4-FFF2-40B4-BE49-F238E27FC236}">
              <a16:creationId xmlns:a16="http://schemas.microsoft.com/office/drawing/2014/main" id="{00000000-0008-0000-0100-000004000000}"/>
            </a:ext>
          </a:extLst>
        </xdr:cNvPr>
        <xdr:cNvSpPr>
          <a:spLocks noChangeShapeType="1"/>
        </xdr:cNvSpPr>
      </xdr:nvSpPr>
      <xdr:spPr bwMode="auto">
        <a:xfrm>
          <a:off x="333375" y="1695450"/>
          <a:ext cx="504825" cy="0"/>
        </a:xfrm>
        <a:prstGeom prst="line">
          <a:avLst/>
        </a:prstGeom>
        <a:noFill/>
        <a:ln w="3175">
          <a:solidFill>
            <a:srgbClr val="000000"/>
          </a:solidFill>
          <a:prstDash val="dash"/>
          <a:round/>
          <a:headEnd/>
          <a:tailEnd/>
        </a:ln>
      </xdr:spPr>
    </xdr:sp>
    <xdr:clientData/>
  </xdr:twoCellAnchor>
  <xdr:twoCellAnchor>
    <xdr:from>
      <xdr:col>1</xdr:col>
      <xdr:colOff>9525</xdr:colOff>
      <xdr:row>3</xdr:row>
      <xdr:rowOff>123826</xdr:rowOff>
    </xdr:from>
    <xdr:to>
      <xdr:col>3</xdr:col>
      <xdr:colOff>285750</xdr:colOff>
      <xdr:row>4</xdr:row>
      <xdr:rowOff>0</xdr:rowOff>
    </xdr:to>
    <xdr:sp macro="" textlink="">
      <xdr:nvSpPr>
        <xdr:cNvPr id="5" name="Text Box 1807">
          <a:extLst>
            <a:ext uri="{FF2B5EF4-FFF2-40B4-BE49-F238E27FC236}">
              <a16:creationId xmlns:a16="http://schemas.microsoft.com/office/drawing/2014/main" id="{00000000-0008-0000-0100-000005000000}"/>
            </a:ext>
          </a:extLst>
        </xdr:cNvPr>
        <xdr:cNvSpPr txBox="1">
          <a:spLocks noChangeArrowheads="1"/>
        </xdr:cNvSpPr>
      </xdr:nvSpPr>
      <xdr:spPr bwMode="auto">
        <a:xfrm>
          <a:off x="152400" y="552451"/>
          <a:ext cx="466725" cy="16192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所属陸協</a:t>
          </a:r>
        </a:p>
      </xdr:txBody>
    </xdr:sp>
    <xdr:clientData/>
  </xdr:twoCellAnchor>
  <xdr:twoCellAnchor>
    <xdr:from>
      <xdr:col>1</xdr:col>
      <xdr:colOff>0</xdr:colOff>
      <xdr:row>4</xdr:row>
      <xdr:rowOff>152400</xdr:rowOff>
    </xdr:from>
    <xdr:to>
      <xdr:col>3</xdr:col>
      <xdr:colOff>314325</xdr:colOff>
      <xdr:row>4</xdr:row>
      <xdr:rowOff>276225</xdr:rowOff>
    </xdr:to>
    <xdr:sp macro="" textlink="">
      <xdr:nvSpPr>
        <xdr:cNvPr id="6" name="Text Box 1808">
          <a:extLst>
            <a:ext uri="{FF2B5EF4-FFF2-40B4-BE49-F238E27FC236}">
              <a16:creationId xmlns:a16="http://schemas.microsoft.com/office/drawing/2014/main" id="{00000000-0008-0000-0100-000006000000}"/>
            </a:ext>
          </a:extLst>
        </xdr:cNvPr>
        <xdr:cNvSpPr txBox="1">
          <a:spLocks noChangeArrowheads="1"/>
        </xdr:cNvSpPr>
      </xdr:nvSpPr>
      <xdr:spPr bwMode="auto">
        <a:xfrm>
          <a:off x="142875" y="866775"/>
          <a:ext cx="504825" cy="1238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市町村名</a:t>
          </a:r>
        </a:p>
      </xdr:txBody>
    </xdr:sp>
    <xdr:clientData/>
  </xdr:twoCellAnchor>
  <xdr:twoCellAnchor>
    <xdr:from>
      <xdr:col>11</xdr:col>
      <xdr:colOff>419100</xdr:colOff>
      <xdr:row>53</xdr:row>
      <xdr:rowOff>57150</xdr:rowOff>
    </xdr:from>
    <xdr:to>
      <xdr:col>11</xdr:col>
      <xdr:colOff>609600</xdr:colOff>
      <xdr:row>53</xdr:row>
      <xdr:rowOff>190500</xdr:rowOff>
    </xdr:to>
    <xdr:sp macro="" textlink="">
      <xdr:nvSpPr>
        <xdr:cNvPr id="9" name="Text Box 1812">
          <a:extLst>
            <a:ext uri="{FF2B5EF4-FFF2-40B4-BE49-F238E27FC236}">
              <a16:creationId xmlns:a16="http://schemas.microsoft.com/office/drawing/2014/main" id="{00000000-0008-0000-0100-000009000000}"/>
            </a:ext>
          </a:extLst>
        </xdr:cNvPr>
        <xdr:cNvSpPr txBox="1">
          <a:spLocks noChangeArrowheads="1"/>
        </xdr:cNvSpPr>
      </xdr:nvSpPr>
      <xdr:spPr bwMode="auto">
        <a:xfrm>
          <a:off x="2895600" y="8839200"/>
          <a:ext cx="19050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11</xdr:col>
      <xdr:colOff>419100</xdr:colOff>
      <xdr:row>59</xdr:row>
      <xdr:rowOff>47625</xdr:rowOff>
    </xdr:from>
    <xdr:to>
      <xdr:col>11</xdr:col>
      <xdr:colOff>609600</xdr:colOff>
      <xdr:row>59</xdr:row>
      <xdr:rowOff>180975</xdr:rowOff>
    </xdr:to>
    <xdr:sp macro="" textlink="">
      <xdr:nvSpPr>
        <xdr:cNvPr id="10" name="Text Box 1813">
          <a:extLst>
            <a:ext uri="{FF2B5EF4-FFF2-40B4-BE49-F238E27FC236}">
              <a16:creationId xmlns:a16="http://schemas.microsoft.com/office/drawing/2014/main" id="{00000000-0008-0000-0100-00000A000000}"/>
            </a:ext>
          </a:extLst>
        </xdr:cNvPr>
        <xdr:cNvSpPr txBox="1">
          <a:spLocks noChangeArrowheads="1"/>
        </xdr:cNvSpPr>
      </xdr:nvSpPr>
      <xdr:spPr bwMode="auto">
        <a:xfrm>
          <a:off x="2895600" y="10020300"/>
          <a:ext cx="190500" cy="13335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ＭＳ Ｐ明朝"/>
            <a:ea typeface="ＭＳ Ｐ明朝"/>
          </a:endParaRPr>
        </a:p>
      </xdr:txBody>
    </xdr:sp>
    <xdr:clientData/>
  </xdr:twoCellAnchor>
  <xdr:twoCellAnchor>
    <xdr:from>
      <xdr:col>15</xdr:col>
      <xdr:colOff>9525</xdr:colOff>
      <xdr:row>51</xdr:row>
      <xdr:rowOff>9525</xdr:rowOff>
    </xdr:from>
    <xdr:to>
      <xdr:col>18</xdr:col>
      <xdr:colOff>0</xdr:colOff>
      <xdr:row>51</xdr:row>
      <xdr:rowOff>142875</xdr:rowOff>
    </xdr:to>
    <xdr:sp macro="" textlink="">
      <xdr:nvSpPr>
        <xdr:cNvPr id="11" name="Text Box 1818">
          <a:extLst>
            <a:ext uri="{FF2B5EF4-FFF2-40B4-BE49-F238E27FC236}">
              <a16:creationId xmlns:a16="http://schemas.microsoft.com/office/drawing/2014/main" id="{00000000-0008-0000-0100-00000B000000}"/>
            </a:ext>
          </a:extLst>
        </xdr:cNvPr>
        <xdr:cNvSpPr txBox="1">
          <a:spLocks noChangeArrowheads="1"/>
        </xdr:cNvSpPr>
      </xdr:nvSpPr>
      <xdr:spPr bwMode="auto">
        <a:xfrm>
          <a:off x="3962400" y="8296275"/>
          <a:ext cx="1371600" cy="133350"/>
        </a:xfrm>
        <a:prstGeom prst="rect">
          <a:avLst/>
        </a:prstGeom>
        <a:solidFill>
          <a:srgbClr val="99CCFF"/>
        </a:solidFill>
        <a:ln w="12700">
          <a:solidFill>
            <a:srgbClr val="000000"/>
          </a:solid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通信大会</a:t>
          </a:r>
        </a:p>
      </xdr:txBody>
    </xdr:sp>
    <xdr:clientData/>
  </xdr:twoCellAnchor>
  <xdr:twoCellAnchor>
    <xdr:from>
      <xdr:col>18</xdr:col>
      <xdr:colOff>9525</xdr:colOff>
      <xdr:row>51</xdr:row>
      <xdr:rowOff>9525</xdr:rowOff>
    </xdr:from>
    <xdr:to>
      <xdr:col>21</xdr:col>
      <xdr:colOff>0</xdr:colOff>
      <xdr:row>51</xdr:row>
      <xdr:rowOff>142875</xdr:rowOff>
    </xdr:to>
    <xdr:sp macro="" textlink="">
      <xdr:nvSpPr>
        <xdr:cNvPr id="12" name="Text Box 1819">
          <a:extLst>
            <a:ext uri="{FF2B5EF4-FFF2-40B4-BE49-F238E27FC236}">
              <a16:creationId xmlns:a16="http://schemas.microsoft.com/office/drawing/2014/main" id="{00000000-0008-0000-0100-00000C000000}"/>
            </a:ext>
          </a:extLst>
        </xdr:cNvPr>
        <xdr:cNvSpPr txBox="1">
          <a:spLocks noChangeArrowheads="1"/>
        </xdr:cNvSpPr>
      </xdr:nvSpPr>
      <xdr:spPr bwMode="auto">
        <a:xfrm>
          <a:off x="5343525" y="8296275"/>
          <a:ext cx="1371600" cy="133350"/>
        </a:xfrm>
        <a:prstGeom prst="rect">
          <a:avLst/>
        </a:prstGeom>
        <a:solidFill>
          <a:srgbClr val="99CCFF"/>
        </a:solidFill>
        <a:ln w="12700">
          <a:solidFill>
            <a:srgbClr val="000000"/>
          </a:solid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地区大会</a:t>
          </a:r>
        </a:p>
      </xdr:txBody>
    </xdr:sp>
    <xdr:clientData/>
  </xdr:twoCellAnchor>
  <xdr:twoCellAnchor>
    <xdr:from>
      <xdr:col>10</xdr:col>
      <xdr:colOff>57150</xdr:colOff>
      <xdr:row>8</xdr:row>
      <xdr:rowOff>19050</xdr:rowOff>
    </xdr:from>
    <xdr:to>
      <xdr:col>11</xdr:col>
      <xdr:colOff>9525</xdr:colOff>
      <xdr:row>9</xdr:row>
      <xdr:rowOff>19050</xdr:rowOff>
    </xdr:to>
    <xdr:sp macro="" textlink="">
      <xdr:nvSpPr>
        <xdr:cNvPr id="13" name="Text Box 1826">
          <a:extLst>
            <a:ext uri="{FF2B5EF4-FFF2-40B4-BE49-F238E27FC236}">
              <a16:creationId xmlns:a16="http://schemas.microsoft.com/office/drawing/2014/main" id="{00000000-0008-0000-0100-00000D000000}"/>
            </a:ext>
          </a:extLst>
        </xdr:cNvPr>
        <xdr:cNvSpPr txBox="1">
          <a:spLocks noChangeArrowheads="1"/>
        </xdr:cNvSpPr>
      </xdr:nvSpPr>
      <xdr:spPr bwMode="auto">
        <a:xfrm>
          <a:off x="2305050" y="1562100"/>
          <a:ext cx="180975" cy="304800"/>
        </a:xfrm>
        <a:prstGeom prst="rect">
          <a:avLst/>
        </a:prstGeom>
        <a:noFill/>
        <a:ln w="9525">
          <a:noFill/>
          <a:miter lim="800000"/>
          <a:headEnd/>
          <a:tailEnd/>
        </a:ln>
      </xdr:spPr>
      <xdr:txBody>
        <a:bodyPr vertOverflow="clip" vert="wordArtVertRtl" wrap="square" lIns="0" tIns="0" rIns="18000" bIns="0" anchor="b" upright="1"/>
        <a:lstStyle/>
        <a:p>
          <a:pPr algn="l" rtl="0">
            <a:defRPr sz="1000"/>
          </a:pPr>
          <a:r>
            <a:rPr lang="ja-JP" altLang="en-US" sz="900" b="0" i="0" u="none" strike="noStrike" baseline="0">
              <a:solidFill>
                <a:srgbClr val="000000"/>
              </a:solidFill>
              <a:latin typeface="ＭＳ Ｐ明朝"/>
              <a:ea typeface="ＭＳ Ｐ明朝"/>
            </a:rPr>
            <a:t>学年</a:t>
          </a:r>
        </a:p>
      </xdr:txBody>
    </xdr:sp>
    <xdr:clientData/>
  </xdr:twoCellAnchor>
  <xdr:twoCellAnchor>
    <xdr:from>
      <xdr:col>22</xdr:col>
      <xdr:colOff>276226</xdr:colOff>
      <xdr:row>7</xdr:row>
      <xdr:rowOff>9523</xdr:rowOff>
    </xdr:from>
    <xdr:to>
      <xdr:col>52</xdr:col>
      <xdr:colOff>76201</xdr:colOff>
      <xdr:row>38</xdr:row>
      <xdr:rowOff>99060</xdr:rowOff>
    </xdr:to>
    <xdr:sp macro="" textlink="">
      <xdr:nvSpPr>
        <xdr:cNvPr id="14" name="Text Box 1831">
          <a:extLst>
            <a:ext uri="{FF2B5EF4-FFF2-40B4-BE49-F238E27FC236}">
              <a16:creationId xmlns:a16="http://schemas.microsoft.com/office/drawing/2014/main" id="{00000000-0008-0000-0100-00000E000000}"/>
            </a:ext>
          </a:extLst>
        </xdr:cNvPr>
        <xdr:cNvSpPr txBox="1">
          <a:spLocks noChangeArrowheads="1"/>
        </xdr:cNvSpPr>
      </xdr:nvSpPr>
      <xdr:spPr bwMode="auto">
        <a:xfrm>
          <a:off x="6867526" y="1899283"/>
          <a:ext cx="6497955" cy="4981577"/>
        </a:xfrm>
        <a:prstGeom prst="rect">
          <a:avLst/>
        </a:prstGeom>
        <a:solidFill>
          <a:srgbClr val="FFFFCC"/>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200" b="1" i="0" u="none" strike="noStrike" baseline="0">
              <a:solidFill>
                <a:srgbClr val="000000"/>
              </a:solidFill>
              <a:latin typeface="ＭＳ Ｐゴシック"/>
              <a:ea typeface="ＭＳ Ｐゴシック"/>
            </a:rPr>
            <a:t> </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入力の際の注意事項</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①学校名は市町村がわかるように記入してください。詳しくは</a:t>
          </a:r>
          <a:r>
            <a:rPr lang="ja-JP" altLang="en-US" sz="1100" b="0" i="0" u="none" strike="noStrike" baseline="0">
              <a:solidFill>
                <a:srgbClr val="FF0000"/>
              </a:solidFill>
              <a:latin typeface="ＭＳ Ｐゴシック"/>
              <a:ea typeface="ＭＳ Ｐゴシック"/>
            </a:rPr>
            <a:t>別紙注意事項</a:t>
          </a:r>
          <a:r>
            <a:rPr lang="ja-JP" altLang="en-US" sz="1100" b="0" i="0" u="none" strike="noStrike" baseline="0">
              <a:solidFill>
                <a:srgbClr val="000000"/>
              </a:solidFill>
              <a:latin typeface="ＭＳ Ｐゴシック"/>
              <a:ea typeface="ＭＳ Ｐゴシック"/>
            </a:rPr>
            <a:t>をご覧ください。</a:t>
          </a:r>
        </a:p>
        <a:p>
          <a:pPr algn="l" rtl="0">
            <a:lnSpc>
              <a:spcPts val="1200"/>
            </a:lnSpc>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FF"/>
              </a:solidFill>
              <a:latin typeface="ＭＳ ゴシック"/>
              <a:ea typeface="ＭＳ ゴシック"/>
            </a:rPr>
            <a:t>例</a:t>
          </a:r>
          <a:r>
            <a:rPr lang="en-US" altLang="ja-JP" sz="1000" b="0" i="0" u="none" strike="noStrike" baseline="0">
              <a:solidFill>
                <a:srgbClr val="0000FF"/>
              </a:solidFill>
              <a:latin typeface="ＭＳ ゴシック"/>
              <a:ea typeface="ＭＳ ゴシック"/>
            </a:rPr>
            <a:t>:</a:t>
          </a:r>
          <a:r>
            <a:rPr lang="ja-JP" altLang="en-US" sz="1000" b="0" i="0" u="none" strike="noStrike" baseline="0">
              <a:solidFill>
                <a:srgbClr val="0000FF"/>
              </a:solidFill>
              <a:latin typeface="ＭＳ ゴシック"/>
              <a:ea typeface="ＭＳ ゴシック"/>
            </a:rPr>
            <a:t>札幌市立真駒内曙中学校　⇒「札幌真駒内曙」中学校</a:t>
          </a:r>
        </a:p>
        <a:p>
          <a:pPr algn="l" rtl="0">
            <a:lnSpc>
              <a:spcPts val="1200"/>
            </a:lnSpc>
            <a:defRPr sz="1000"/>
          </a:pPr>
          <a:r>
            <a:rPr lang="ja-JP" altLang="en-US" sz="1000" b="0" i="0" u="none" strike="noStrike" baseline="0">
              <a:solidFill>
                <a:srgbClr val="0000FF"/>
              </a:solidFill>
              <a:latin typeface="ＭＳ ゴシック"/>
              <a:ea typeface="ＭＳ ゴシック"/>
            </a:rPr>
            <a:t>　　　　 北見市立常呂中学校　　⇒「北見常呂」中学校</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②</a:t>
          </a:r>
          <a:r>
            <a:rPr lang="ja-JP" altLang="en-US" sz="1100" b="1" i="0" u="none" strike="noStrike" baseline="0">
              <a:solidFill>
                <a:srgbClr val="000000"/>
              </a:solidFill>
              <a:latin typeface="ＭＳ Ｐゴシック"/>
              <a:ea typeface="ＭＳ Ｐゴシック"/>
            </a:rPr>
            <a:t>「氏名」は、名字と名前を別々に入れてください。</a:t>
          </a:r>
          <a:endParaRPr lang="en-US" altLang="ja-JP" sz="1100" b="1" i="0" u="none" strike="noStrike" baseline="0">
            <a:solidFill>
              <a:srgbClr val="000000"/>
            </a:solidFill>
            <a:latin typeface="ＭＳ Ｐゴシック"/>
            <a:ea typeface="ＭＳ Ｐゴシック"/>
          </a:endParaRPr>
        </a:p>
        <a:p>
          <a:pPr algn="l" rtl="0">
            <a:defRPr sz="1000"/>
          </a:pPr>
          <a:r>
            <a:rPr lang="ja-JP" altLang="en-US" sz="1000" b="1" i="0" u="none" strike="noStrike" baseline="0">
              <a:solidFill>
                <a:srgbClr val="0000FF"/>
              </a:solidFill>
              <a:latin typeface="ＭＳ ゴシック"/>
              <a:ea typeface="ＭＳ ゴシック"/>
            </a:rPr>
            <a:t>　　例</a:t>
          </a:r>
          <a:r>
            <a:rPr lang="en-US" altLang="ja-JP" sz="1000" b="1" i="0" u="none" strike="noStrike" baseline="0">
              <a:solidFill>
                <a:srgbClr val="0000FF"/>
              </a:solidFill>
              <a:latin typeface="ＭＳ ゴシック"/>
              <a:ea typeface="ＭＳ ゴシック"/>
            </a:rPr>
            <a:t>:3</a:t>
          </a:r>
          <a:r>
            <a:rPr lang="ja-JP" altLang="en-US" sz="1000" b="1" i="0" u="none" strike="noStrike" baseline="0">
              <a:solidFill>
                <a:srgbClr val="0000FF"/>
              </a:solidFill>
              <a:latin typeface="ＭＳ ゴシック"/>
              <a:ea typeface="ＭＳ ゴシック"/>
            </a:rPr>
            <a:t>文字の生徒～「小野」、「香」</a:t>
          </a:r>
        </a:p>
        <a:p>
          <a:pPr algn="l" rtl="0">
            <a:lnSpc>
              <a:spcPts val="1200"/>
            </a:lnSpc>
            <a:defRPr sz="1000"/>
          </a:pPr>
          <a:r>
            <a:rPr lang="ja-JP" altLang="en-US" sz="1000" b="1" i="0" u="none" strike="noStrike" baseline="0">
              <a:solidFill>
                <a:srgbClr val="0000FF"/>
              </a:solidFill>
              <a:latin typeface="ＭＳ ゴシック"/>
              <a:ea typeface="ＭＳ ゴシック"/>
            </a:rPr>
            <a:t>　 　　</a:t>
          </a:r>
          <a:r>
            <a:rPr lang="en-US" altLang="ja-JP" sz="1000" b="1" i="0" u="none" strike="noStrike" baseline="0">
              <a:solidFill>
                <a:srgbClr val="0000FF"/>
              </a:solidFill>
              <a:latin typeface="ＭＳ ゴシック"/>
              <a:ea typeface="ＭＳ ゴシック"/>
            </a:rPr>
            <a:t>4</a:t>
          </a:r>
          <a:r>
            <a:rPr lang="ja-JP" altLang="en-US" sz="1000" b="1" i="0" u="none" strike="noStrike" baseline="0">
              <a:solidFill>
                <a:srgbClr val="0000FF"/>
              </a:solidFill>
              <a:latin typeface="ＭＳ ゴシック"/>
              <a:ea typeface="ＭＳ ゴシック"/>
            </a:rPr>
            <a:t>文字の生徒～「小野」、「理香」</a:t>
          </a:r>
          <a:endParaRPr lang="en-US" altLang="ja-JP" sz="1000" b="1" i="0" u="none" strike="noStrike" baseline="0">
            <a:solidFill>
              <a:srgbClr val="0000FF"/>
            </a:solidFill>
            <a:latin typeface="ＭＳ ゴシック"/>
            <a:ea typeface="ＭＳ ゴシック"/>
          </a:endParaRPr>
        </a:p>
        <a:p>
          <a:pPr algn="l" rtl="0">
            <a:lnSpc>
              <a:spcPts val="1200"/>
            </a:lnSpc>
            <a:defRPr sz="1000"/>
          </a:pPr>
          <a:r>
            <a:rPr lang="ja-JP" altLang="en-US" sz="1000" b="1" i="0" u="none" strike="noStrike" baseline="0">
              <a:solidFill>
                <a:srgbClr val="0000FF"/>
              </a:solidFill>
              <a:latin typeface="ＭＳ ゴシック"/>
              <a:ea typeface="ＭＳ ゴシック"/>
            </a:rPr>
            <a:t>　 　　</a:t>
          </a:r>
          <a:r>
            <a:rPr lang="en-US" altLang="ja-JP" sz="1000" b="1" i="0" u="none" strike="noStrike" baseline="0">
              <a:solidFill>
                <a:srgbClr val="0000FF"/>
              </a:solidFill>
              <a:latin typeface="ＭＳ ゴシック"/>
              <a:ea typeface="ＭＳ ゴシック"/>
            </a:rPr>
            <a:t>5</a:t>
          </a:r>
          <a:r>
            <a:rPr lang="ja-JP" altLang="en-US" sz="1000" b="1" i="0" u="none" strike="noStrike" baseline="0">
              <a:solidFill>
                <a:srgbClr val="0000FF"/>
              </a:solidFill>
              <a:latin typeface="ＭＳ ゴシック"/>
              <a:ea typeface="ＭＳ ゴシック"/>
            </a:rPr>
            <a:t>文字の生徒～「小野寺」、「理香」</a:t>
          </a:r>
        </a:p>
        <a:p>
          <a:pPr algn="l" rtl="0">
            <a:defRPr sz="1000"/>
          </a:pPr>
          <a:r>
            <a:rPr lang="ja-JP" altLang="en-US" sz="1100" b="0" i="0" u="none" strike="noStrike" baseline="0">
              <a:solidFill>
                <a:srgbClr val="000000"/>
              </a:solidFill>
              <a:latin typeface="ＭＳ Ｐゴシック"/>
              <a:ea typeface="ＭＳ Ｐゴシック"/>
            </a:rPr>
            <a:t>　③「ﾌﾘｶﾞﾅ」は、名字と名前を別々に入れてください（半角ｶﾀｶﾅ）</a:t>
          </a:r>
        </a:p>
        <a:p>
          <a:pPr algn="l" rtl="0">
            <a:lnSpc>
              <a:spcPts val="1200"/>
            </a:lnSpc>
            <a:defRPr sz="1000"/>
          </a:pPr>
          <a:r>
            <a:rPr lang="ja-JP" altLang="en-US" sz="1000" b="0" i="0" u="none" strike="noStrike" baseline="0">
              <a:solidFill>
                <a:srgbClr val="0000FF"/>
              </a:solidFill>
              <a:latin typeface="ＭＳ ゴシック"/>
              <a:ea typeface="ＭＳ ゴシック"/>
            </a:rPr>
            <a:t>　　　例</a:t>
          </a:r>
          <a:r>
            <a:rPr lang="en-US" altLang="ja-JP" sz="1000" b="0" i="0" u="none" strike="noStrike" baseline="0">
              <a:solidFill>
                <a:srgbClr val="0000FF"/>
              </a:solidFill>
              <a:latin typeface="ＭＳ ゴシック"/>
              <a:ea typeface="ＭＳ ゴシック"/>
            </a:rPr>
            <a:t>:</a:t>
          </a:r>
          <a:r>
            <a:rPr lang="ja-JP" altLang="en-US" sz="1000" b="0" i="0" u="none" strike="noStrike" baseline="0">
              <a:solidFill>
                <a:srgbClr val="0000FF"/>
              </a:solidFill>
              <a:latin typeface="ＭＳ ゴシック"/>
              <a:ea typeface="ＭＳ ゴシック"/>
            </a:rPr>
            <a:t>「ｵﾉﾃﾞﾗ」、「ﾘｶ」</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④「申込種目」はリストより選んでください。１種目のみ参加の場合は，上段に記入してください。</a:t>
          </a:r>
        </a:p>
        <a:p>
          <a:pPr algn="l" rtl="0">
            <a:defRPr sz="1000"/>
          </a:pPr>
          <a:r>
            <a:rPr lang="ja-JP" altLang="en-US" sz="1100" b="0" i="0" u="none" strike="noStrike" baseline="0">
              <a:solidFill>
                <a:srgbClr val="000000"/>
              </a:solidFill>
              <a:latin typeface="ＭＳ Ｐゴシック"/>
              <a:ea typeface="ＭＳ Ｐゴシック"/>
            </a:rPr>
            <a:t>　　　４００ｍ</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の出場者はリストより「○」を選んでください。</a:t>
          </a:r>
        </a:p>
        <a:p>
          <a:pPr algn="l" rtl="0">
            <a:defRPr sz="1000"/>
          </a:pPr>
          <a:r>
            <a:rPr lang="ja-JP" altLang="en-US" sz="1100" b="0" i="0" u="none" strike="noStrike" baseline="0">
              <a:solidFill>
                <a:srgbClr val="000000"/>
              </a:solidFill>
              <a:latin typeface="ＭＳ Ｐゴシック"/>
              <a:ea typeface="ＭＳ Ｐゴシック"/>
            </a:rPr>
            <a:t>　⑤入力後、Ａ４用紙に</a:t>
          </a:r>
          <a:r>
            <a:rPr lang="ja-JP" altLang="en-US" sz="1100" b="0" i="0" u="sng" strike="noStrike" baseline="0">
              <a:solidFill>
                <a:srgbClr val="FF0000"/>
              </a:solidFill>
              <a:latin typeface="ＭＳ Ｐゴシック"/>
              <a:ea typeface="ＭＳ Ｐゴシック"/>
            </a:rPr>
            <a:t>”</a:t>
          </a:r>
          <a:r>
            <a:rPr lang="ja-JP" altLang="en-US" sz="1100" b="1" i="0" u="sng" strike="noStrike" baseline="0">
              <a:solidFill>
                <a:srgbClr val="FF0000"/>
              </a:solidFill>
              <a:latin typeface="ＭＳ Ｐゴシック"/>
              <a:ea typeface="ＭＳ Ｐゴシック"/>
            </a:rPr>
            <a:t>カラー印刷”</a:t>
          </a:r>
          <a:r>
            <a:rPr lang="ja-JP" altLang="en-US" sz="1100" b="0" i="0" u="none" strike="noStrike" baseline="0">
              <a:solidFill>
                <a:srgbClr val="000000"/>
              </a:solidFill>
              <a:latin typeface="ＭＳ Ｐゴシック"/>
              <a:ea typeface="ＭＳ Ｐゴシック"/>
            </a:rPr>
            <a:t>し、フロッピーとともに参加料を添えて各地区中体連事務局に提出してください。</a:t>
          </a: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Ｐゴシック"/>
              <a:ea typeface="ＭＳ Ｐゴシック"/>
            </a:rPr>
            <a:t>☆ファイル名は</a:t>
          </a: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ゴシック"/>
              <a:ea typeface="ＭＳ ゴシック"/>
            </a:rPr>
            <a:t>○○中</a:t>
          </a:r>
          <a:r>
            <a:rPr lang="en-US" altLang="ja-JP" sz="1100" b="1"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a:t>
          </a:r>
          <a:r>
            <a:rPr lang="ja-JP" altLang="en-US" sz="1100" b="0" i="0" u="none" strike="noStrike" baseline="0">
              <a:solidFill>
                <a:srgbClr val="000000"/>
              </a:solidFill>
              <a:latin typeface="ＭＳ Ｐゴシック"/>
              <a:ea typeface="ＭＳ Ｐゴシック"/>
            </a:rPr>
            <a:t>して、保存してください。</a:t>
          </a:r>
          <a:endParaRPr lang="ja-JP" altLang="en-US" sz="1100" b="0" i="0" u="none" strike="noStrike" baseline="0">
            <a:solidFill>
              <a:srgbClr val="99CCFF"/>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1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Ｐゴシック"/>
              <a:ea typeface="ＭＳ Ｐゴシック"/>
            </a:rPr>
            <a:t>◇参加資格について◇</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Ｐゴシック"/>
              <a:ea typeface="ＭＳ Ｐゴシック"/>
            </a:rPr>
            <a:t>　①「資格」欄は標準記録突破の場合は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，地区一位は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１位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をリストより選んでください。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Ｐゴシック"/>
              <a:ea typeface="ＭＳ Ｐゴシック"/>
            </a:rPr>
            <a:t>　　両方の資格があるときは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としてください。</a:t>
          </a:r>
        </a:p>
        <a:p>
          <a:pPr algn="l" rtl="0">
            <a:defRPr sz="1000"/>
          </a:pPr>
          <a:r>
            <a:rPr lang="ja-JP" altLang="en-US" sz="1100" b="0" i="0" u="none" strike="noStrike" baseline="0">
              <a:solidFill>
                <a:srgbClr val="000000"/>
              </a:solidFill>
              <a:latin typeface="ＭＳ Ｐゴシック"/>
              <a:ea typeface="ＭＳ Ｐゴシック"/>
            </a:rPr>
            <a:t>　　②「通信大会」「地区大会」両方の最高記録を記入してください。</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FF0000"/>
              </a:solidFill>
              <a:latin typeface="ＭＳ ゴシック"/>
              <a:ea typeface="ＭＳ ゴシック"/>
            </a:rPr>
            <a:t> </a:t>
          </a:r>
          <a:r>
            <a:rPr lang="ja-JP" altLang="en-US" sz="1100" b="1" i="0" u="none" strike="noStrike" baseline="0">
              <a:solidFill>
                <a:srgbClr val="FF0000"/>
              </a:solidFill>
              <a:latin typeface="ＭＳ ゴシック" pitchFamily="49" charset="-128"/>
              <a:ea typeface="ＭＳ ゴシック" pitchFamily="49" charset="-128"/>
            </a:rPr>
            <a:t>③「最高記録」の入力は、トラック種目は「</a:t>
          </a:r>
          <a:r>
            <a:rPr lang="en-US" altLang="ja-JP" sz="1100" b="1" i="0" u="none" strike="noStrike" baseline="0">
              <a:solidFill>
                <a:srgbClr val="FF0000"/>
              </a:solidFill>
              <a:latin typeface="ＭＳ ゴシック" pitchFamily="49" charset="-128"/>
              <a:ea typeface="ＭＳ ゴシック" pitchFamily="49" charset="-128"/>
            </a:rPr>
            <a:t>10.82</a:t>
          </a:r>
          <a:r>
            <a:rPr lang="ja-JP" altLang="en-US" sz="1100" b="1" i="0" u="none" strike="noStrike" baseline="0">
              <a:solidFill>
                <a:srgbClr val="FF0000"/>
              </a:solidFill>
              <a:latin typeface="ＭＳ ゴシック" pitchFamily="49" charset="-128"/>
              <a:ea typeface="ＭＳ ゴシック" pitchFamily="49" charset="-128"/>
            </a:rPr>
            <a:t>」「</a:t>
          </a:r>
          <a:r>
            <a:rPr lang="en-US" altLang="ja-JP" sz="1100" b="1" i="0" u="none" strike="noStrike" baseline="0">
              <a:solidFill>
                <a:srgbClr val="FF0000"/>
              </a:solidFill>
              <a:latin typeface="ＭＳ ゴシック" pitchFamily="49" charset="-128"/>
              <a:ea typeface="ＭＳ ゴシック" pitchFamily="49" charset="-128"/>
            </a:rPr>
            <a:t>9.08.23</a:t>
          </a:r>
          <a:r>
            <a:rPr lang="ja-JP" altLang="en-US" sz="1100" b="1" i="0" u="none" strike="noStrike" baseline="0">
              <a:solidFill>
                <a:srgbClr val="FF0000"/>
              </a:solidFill>
              <a:latin typeface="ＭＳ ゴシック" pitchFamily="49" charset="-128"/>
              <a:ea typeface="ＭＳ ゴシック" pitchFamily="49" charset="-128"/>
            </a:rPr>
            <a:t>」のように「ピリオド」を入れてください。</a:t>
          </a:r>
        </a:p>
        <a:p>
          <a:pPr algn="l" rtl="0">
            <a:defRPr sz="1000"/>
          </a:pPr>
          <a:r>
            <a:rPr lang="ja-JP" altLang="en-US" sz="1100" b="1" i="0" u="none" strike="noStrike" baseline="0">
              <a:solidFill>
                <a:srgbClr val="FF0000"/>
              </a:solidFill>
              <a:latin typeface="ＭＳ ゴシック" pitchFamily="49" charset="-128"/>
              <a:ea typeface="ＭＳ ゴシック" pitchFamily="49" charset="-128"/>
            </a:rPr>
            <a:t>　　　　フィールド種目は</a:t>
          </a:r>
          <a:r>
            <a:rPr lang="ja-JP" altLang="ja-JP" sz="1100" b="1" i="0" baseline="0">
              <a:solidFill>
                <a:srgbClr val="FF0000"/>
              </a:solidFill>
              <a:latin typeface="ＭＳ ゴシック" pitchFamily="49" charset="-128"/>
              <a:ea typeface="ＭＳ ゴシック" pitchFamily="49" charset="-128"/>
              <a:cs typeface="+mn-cs"/>
            </a:rPr>
            <a:t>「</a:t>
          </a:r>
          <a:r>
            <a:rPr kumimoji="0" lang="en-US" altLang="ja-JP" sz="11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9m55</a:t>
          </a:r>
          <a:r>
            <a:rPr kumimoji="0" lang="ja-JP" altLang="en-US" sz="11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」のよう</a:t>
          </a:r>
          <a:r>
            <a:rPr lang="ja-JP" altLang="ja-JP" sz="1100" b="1" i="0" baseline="0">
              <a:solidFill>
                <a:srgbClr val="FF0000"/>
              </a:solidFill>
              <a:latin typeface="ＭＳ ゴシック" pitchFamily="49" charset="-128"/>
              <a:ea typeface="ＭＳ ゴシック" pitchFamily="49" charset="-128"/>
              <a:cs typeface="+mn-cs"/>
            </a:rPr>
            <a:t>に入力してください。</a:t>
          </a:r>
          <a:endParaRPr lang="en-US" altLang="ja-JP" sz="1100" b="1" i="0" baseline="0">
            <a:solidFill>
              <a:srgbClr val="FF0000"/>
            </a:solidFill>
            <a:latin typeface="ＭＳ ゴシック" pitchFamily="49" charset="-128"/>
            <a:ea typeface="ＭＳ ゴシック" pitchFamily="49" charset="-128"/>
            <a:cs typeface="+mn-cs"/>
          </a:endParaRPr>
        </a:p>
        <a:p>
          <a:pPr rtl="0" fontAlgn="base"/>
          <a:r>
            <a:rPr lang="en-US" altLang="ja-JP" sz="1100" b="1" i="0" baseline="0">
              <a:solidFill>
                <a:srgbClr val="FF0000"/>
              </a:solidFill>
              <a:latin typeface="ＭＳ ゴシック" pitchFamily="49" charset="-128"/>
              <a:ea typeface="ＭＳ ゴシック" pitchFamily="49" charset="-128"/>
              <a:cs typeface="+mn-cs"/>
            </a:rPr>
            <a:t>     </a:t>
          </a:r>
          <a:r>
            <a:rPr lang="ja-JP" altLang="en-US" sz="1100" b="1" i="0" baseline="0">
              <a:solidFill>
                <a:srgbClr val="FF0000"/>
              </a:solidFill>
              <a:latin typeface="ＭＳ ゴシック" pitchFamily="49" charset="-128"/>
              <a:ea typeface="ＭＳ ゴシック" pitchFamily="49" charset="-128"/>
              <a:cs typeface="+mn-cs"/>
            </a:rPr>
            <a:t>（半角数字で入力）</a:t>
          </a:r>
          <a:endParaRPr lang="en-US" altLang="ja-JP" sz="1100" b="1" i="0" baseline="0">
            <a:solidFill>
              <a:srgbClr val="FF0000"/>
            </a:solidFill>
            <a:latin typeface="ＭＳ ゴシック" pitchFamily="49" charset="-128"/>
            <a:ea typeface="ＭＳ ゴシック" pitchFamily="49" charset="-128"/>
            <a:cs typeface="+mn-cs"/>
          </a:endParaRPr>
        </a:p>
        <a:p>
          <a:pPr rtl="0" fontAlgn="base"/>
          <a:r>
            <a:rPr lang="en-US" altLang="ja-JP" sz="1100" b="1" i="0" baseline="0">
              <a:solidFill>
                <a:srgbClr val="FF0000"/>
              </a:solidFill>
              <a:latin typeface="ＭＳ ゴシック" pitchFamily="49" charset="-128"/>
              <a:ea typeface="ＭＳ ゴシック" pitchFamily="49" charset="-128"/>
              <a:cs typeface="+mn-cs"/>
            </a:rPr>
            <a:t>   </a:t>
          </a:r>
          <a:r>
            <a:rPr lang="ja-JP" altLang="ja-JP" sz="1100" b="1" i="0" baseline="0">
              <a:solidFill>
                <a:srgbClr val="FF0000"/>
              </a:solidFill>
              <a:latin typeface="+mn-ea"/>
              <a:ea typeface="+mn-ea"/>
              <a:cs typeface="+mn-cs"/>
            </a:rPr>
            <a:t>④</a:t>
          </a:r>
          <a:r>
            <a:rPr lang="en-US" altLang="ja-JP" sz="1100" b="1" i="0" baseline="0">
              <a:solidFill>
                <a:srgbClr val="FF0000"/>
              </a:solidFill>
              <a:latin typeface="+mn-ea"/>
              <a:ea typeface="+mn-ea"/>
              <a:cs typeface="+mn-cs"/>
            </a:rPr>
            <a:t>3000m</a:t>
          </a:r>
          <a:r>
            <a:rPr lang="ja-JP" altLang="ja-JP" sz="1100" b="1" i="0" baseline="0">
              <a:solidFill>
                <a:srgbClr val="FF0000"/>
              </a:solidFill>
              <a:latin typeface="+mn-ea"/>
              <a:ea typeface="+mn-ea"/>
              <a:cs typeface="+mn-cs"/>
            </a:rPr>
            <a:t>の場合，「</a:t>
          </a:r>
          <a:r>
            <a:rPr lang="en-US" altLang="ja-JP" sz="1100" b="1" i="0" baseline="0">
              <a:solidFill>
                <a:srgbClr val="FF0000"/>
              </a:solidFill>
              <a:latin typeface="+mn-ea"/>
              <a:ea typeface="+mn-ea"/>
              <a:cs typeface="+mn-cs"/>
            </a:rPr>
            <a:t>09.10.11</a:t>
          </a:r>
          <a:r>
            <a:rPr lang="ja-JP" altLang="ja-JP" sz="1100" b="1" i="0" baseline="0">
              <a:solidFill>
                <a:srgbClr val="FF0000"/>
              </a:solidFill>
              <a:latin typeface="+mn-ea"/>
              <a:ea typeface="+mn-ea"/>
              <a:cs typeface="+mn-cs"/>
            </a:rPr>
            <a:t>」のように，</a:t>
          </a:r>
          <a:r>
            <a:rPr lang="ja-JP" altLang="en-US" sz="1100" b="1" i="0" baseline="0">
              <a:solidFill>
                <a:srgbClr val="FF0000"/>
              </a:solidFill>
              <a:latin typeface="+mn-ea"/>
              <a:ea typeface="+mn-ea"/>
              <a:cs typeface="+mn-cs"/>
            </a:rPr>
            <a:t>「</a:t>
          </a:r>
          <a:r>
            <a:rPr lang="en-US" altLang="ja-JP" sz="1100" b="1" i="0" baseline="0">
              <a:solidFill>
                <a:srgbClr val="FF0000"/>
              </a:solidFill>
              <a:latin typeface="+mn-ea"/>
              <a:ea typeface="+mn-ea"/>
              <a:cs typeface="+mn-cs"/>
            </a:rPr>
            <a:t>9</a:t>
          </a:r>
          <a:r>
            <a:rPr lang="ja-JP" altLang="en-US" sz="1100" b="1" i="0" baseline="0">
              <a:solidFill>
                <a:srgbClr val="FF0000"/>
              </a:solidFill>
              <a:latin typeface="+mn-ea"/>
              <a:ea typeface="+mn-ea"/>
              <a:cs typeface="+mn-cs"/>
            </a:rPr>
            <a:t>」</a:t>
          </a:r>
          <a:r>
            <a:rPr lang="en-US" altLang="ja-JP" sz="1100" b="1" i="0" baseline="0">
              <a:solidFill>
                <a:srgbClr val="FF0000"/>
              </a:solidFill>
              <a:latin typeface="+mn-ea"/>
              <a:ea typeface="+mn-ea"/>
              <a:cs typeface="+mn-cs"/>
            </a:rPr>
            <a:t> </a:t>
          </a:r>
          <a:r>
            <a:rPr lang="ja-JP" altLang="ja-JP" sz="1100" b="1" i="0" baseline="0">
              <a:solidFill>
                <a:srgbClr val="FF0000"/>
              </a:solidFill>
              <a:latin typeface="+mn-ea"/>
              <a:ea typeface="+mn-ea"/>
              <a:cs typeface="+mn-cs"/>
            </a:rPr>
            <a:t>の前に「</a:t>
          </a:r>
          <a:r>
            <a:rPr lang="en-US" altLang="ja-JP" sz="1100" b="1" i="0" baseline="0">
              <a:solidFill>
                <a:srgbClr val="FF0000"/>
              </a:solidFill>
              <a:latin typeface="+mn-ea"/>
              <a:ea typeface="+mn-ea"/>
              <a:cs typeface="+mn-cs"/>
            </a:rPr>
            <a:t>0</a:t>
          </a:r>
          <a:r>
            <a:rPr lang="ja-JP" altLang="ja-JP" sz="1100" b="1" i="0" baseline="0">
              <a:solidFill>
                <a:srgbClr val="FF0000"/>
              </a:solidFill>
              <a:latin typeface="+mn-ea"/>
              <a:ea typeface="+mn-ea"/>
              <a:cs typeface="+mn-cs"/>
            </a:rPr>
            <a:t>」を入力してください。</a:t>
          </a:r>
          <a:endParaRPr lang="en-US" altLang="ja-JP" sz="1100" b="1" i="0" baseline="0">
            <a:solidFill>
              <a:srgbClr val="FF0000"/>
            </a:solidFill>
            <a:latin typeface="+mn-ea"/>
            <a:ea typeface="+mn-ea"/>
            <a:cs typeface="+mn-cs"/>
          </a:endParaRPr>
        </a:p>
        <a:p>
          <a:pPr rtl="0" eaLnBrk="1" fontAlgn="base" latinLnBrk="0" hangingPunct="1"/>
          <a:r>
            <a:rPr lang="ja-JP" altLang="ja-JP" sz="1100" b="1" i="0" baseline="0">
              <a:solidFill>
                <a:srgbClr val="FF0000"/>
              </a:solidFill>
              <a:latin typeface="+mn-ea"/>
              <a:ea typeface="+mn-ea"/>
              <a:cs typeface="+mn-cs"/>
            </a:rPr>
            <a:t>　　</a:t>
          </a:r>
          <a:r>
            <a:rPr lang="en-US" altLang="ja-JP" sz="1100" b="1" i="0" baseline="0">
              <a:solidFill>
                <a:srgbClr val="FF0000"/>
              </a:solidFill>
              <a:latin typeface="+mn-ea"/>
              <a:ea typeface="+mn-ea"/>
              <a:cs typeface="+mn-cs"/>
            </a:rPr>
            <a:t>  </a:t>
          </a:r>
          <a:r>
            <a:rPr lang="ja-JP" altLang="ja-JP" sz="1100" b="1" i="0" baseline="0">
              <a:solidFill>
                <a:srgbClr val="FF0000"/>
              </a:solidFill>
              <a:latin typeface="+mn-ea"/>
              <a:ea typeface="+mn-ea"/>
              <a:cs typeface="+mn-cs"/>
            </a:rPr>
            <a:t>　 砲丸投の場合も「</a:t>
          </a:r>
          <a:r>
            <a:rPr lang="en-US" altLang="ja-JP" sz="1100" b="1" i="0" baseline="0">
              <a:solidFill>
                <a:srgbClr val="FF0000"/>
              </a:solidFill>
              <a:latin typeface="+mn-ea"/>
              <a:ea typeface="+mn-ea"/>
              <a:cs typeface="+mn-cs"/>
            </a:rPr>
            <a:t>09m55</a:t>
          </a:r>
          <a:r>
            <a:rPr lang="ja-JP" altLang="ja-JP" sz="1100" b="1" i="0" baseline="0">
              <a:solidFill>
                <a:srgbClr val="FF0000"/>
              </a:solidFill>
              <a:latin typeface="+mn-ea"/>
              <a:ea typeface="+mn-ea"/>
              <a:cs typeface="+mn-cs"/>
            </a:rPr>
            <a:t>」のように，</a:t>
          </a:r>
          <a:r>
            <a:rPr lang="ja-JP" altLang="en-US" sz="1100" b="1" i="0" baseline="0">
              <a:solidFill>
                <a:srgbClr val="FF0000"/>
              </a:solidFill>
              <a:latin typeface="+mn-ea"/>
              <a:ea typeface="+mn-ea"/>
              <a:cs typeface="+mn-cs"/>
            </a:rPr>
            <a:t>「</a:t>
          </a:r>
          <a:r>
            <a:rPr lang="en-US" altLang="ja-JP" sz="1100" b="1" i="0" baseline="0">
              <a:solidFill>
                <a:srgbClr val="FF0000"/>
              </a:solidFill>
              <a:latin typeface="+mn-ea"/>
              <a:ea typeface="+mn-ea"/>
              <a:cs typeface="+mn-cs"/>
            </a:rPr>
            <a:t>0</a:t>
          </a:r>
          <a:r>
            <a:rPr lang="ja-JP" altLang="en-US" sz="1100" b="1" i="0" baseline="0">
              <a:solidFill>
                <a:srgbClr val="FF0000"/>
              </a:solidFill>
              <a:latin typeface="+mn-ea"/>
              <a:ea typeface="+mn-ea"/>
              <a:cs typeface="+mn-cs"/>
            </a:rPr>
            <a:t>」</a:t>
          </a:r>
          <a:r>
            <a:rPr lang="ja-JP" altLang="ja-JP" sz="1100" b="1" i="0" baseline="0">
              <a:solidFill>
                <a:srgbClr val="FF0000"/>
              </a:solidFill>
              <a:latin typeface="+mn-ea"/>
              <a:ea typeface="+mn-ea"/>
              <a:cs typeface="+mn-cs"/>
            </a:rPr>
            <a:t>の前に「</a:t>
          </a:r>
          <a:r>
            <a:rPr lang="en-US" altLang="ja-JP" sz="1100" b="1" i="0" baseline="0">
              <a:solidFill>
                <a:srgbClr val="FF0000"/>
              </a:solidFill>
              <a:latin typeface="+mn-ea"/>
              <a:ea typeface="+mn-ea"/>
              <a:cs typeface="+mn-cs"/>
            </a:rPr>
            <a:t>0</a:t>
          </a:r>
          <a:r>
            <a:rPr lang="ja-JP" altLang="ja-JP" sz="1100" b="1" i="0" baseline="0">
              <a:solidFill>
                <a:srgbClr val="FF0000"/>
              </a:solidFill>
              <a:latin typeface="+mn-ea"/>
              <a:ea typeface="+mn-ea"/>
              <a:cs typeface="+mn-cs"/>
            </a:rPr>
            <a:t>」を入力してください。</a:t>
          </a:r>
          <a:endParaRPr lang="en-US" altLang="ja-JP" sz="1100" b="1" i="0" baseline="0">
            <a:solidFill>
              <a:srgbClr val="FF0000"/>
            </a:solidFill>
            <a:latin typeface="+mn-ea"/>
            <a:ea typeface="+mn-ea"/>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ja-JP" altLang="en-US" sz="1100" b="0" i="0" baseline="0">
              <a:latin typeface="+mn-ea"/>
              <a:ea typeface="+mn-ea"/>
              <a:cs typeface="+mn-cs"/>
            </a:rPr>
            <a:t>　　　（最高記録の表示が正しく出ない場合がありますので，ご協力お願いします。）</a:t>
          </a:r>
          <a:endParaRPr lang="en-US" altLang="ja-JP" sz="1100" b="0" i="0" baseline="0">
            <a:latin typeface="+mn-ea"/>
            <a:ea typeface="+mn-ea"/>
            <a:cs typeface="+mn-cs"/>
          </a:endParaRP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0</xdr:colOff>
      <xdr:row>8</xdr:row>
      <xdr:rowOff>152400</xdr:rowOff>
    </xdr:from>
    <xdr:to>
      <xdr:col>4</xdr:col>
      <xdr:colOff>504825</xdr:colOff>
      <xdr:row>8</xdr:row>
      <xdr:rowOff>152400</xdr:rowOff>
    </xdr:to>
    <xdr:sp macro="" textlink="">
      <xdr:nvSpPr>
        <xdr:cNvPr id="15" name="Line 1806">
          <a:extLst>
            <a:ext uri="{FF2B5EF4-FFF2-40B4-BE49-F238E27FC236}">
              <a16:creationId xmlns:a16="http://schemas.microsoft.com/office/drawing/2014/main" id="{00000000-0008-0000-0100-00000F000000}"/>
            </a:ext>
          </a:extLst>
        </xdr:cNvPr>
        <xdr:cNvSpPr>
          <a:spLocks noChangeShapeType="1"/>
        </xdr:cNvSpPr>
      </xdr:nvSpPr>
      <xdr:spPr bwMode="auto">
        <a:xfrm>
          <a:off x="838200" y="1695450"/>
          <a:ext cx="504825" cy="0"/>
        </a:xfrm>
        <a:prstGeom prst="line">
          <a:avLst/>
        </a:prstGeom>
        <a:noFill/>
        <a:ln w="3175">
          <a:solidFill>
            <a:srgbClr val="000000"/>
          </a:solidFill>
          <a:prstDash val="dash"/>
          <a:round/>
          <a:headEnd/>
          <a:tailEnd/>
        </a:ln>
      </xdr:spPr>
    </xdr:sp>
    <xdr:clientData/>
  </xdr:twoCellAnchor>
  <xdr:twoCellAnchor>
    <xdr:from>
      <xdr:col>11</xdr:col>
      <xdr:colOff>247650</xdr:colOff>
      <xdr:row>52</xdr:row>
      <xdr:rowOff>142875</xdr:rowOff>
    </xdr:from>
    <xdr:to>
      <xdr:col>12</xdr:col>
      <xdr:colOff>85725</xdr:colOff>
      <xdr:row>54</xdr:row>
      <xdr:rowOff>85725</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2724150" y="8734425"/>
          <a:ext cx="457200" cy="371475"/>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11</xdr:col>
      <xdr:colOff>257175</xdr:colOff>
      <xdr:row>58</xdr:row>
      <xdr:rowOff>142875</xdr:rowOff>
    </xdr:from>
    <xdr:to>
      <xdr:col>12</xdr:col>
      <xdr:colOff>95250</xdr:colOff>
      <xdr:row>60</xdr:row>
      <xdr:rowOff>85725</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2733675" y="9925050"/>
          <a:ext cx="457200" cy="371475"/>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0</xdr:col>
      <xdr:colOff>133350</xdr:colOff>
      <xdr:row>1</xdr:row>
      <xdr:rowOff>57149</xdr:rowOff>
    </xdr:from>
    <xdr:to>
      <xdr:col>5</xdr:col>
      <xdr:colOff>38100</xdr:colOff>
      <xdr:row>2</xdr:row>
      <xdr:rowOff>428624</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133350" y="428624"/>
          <a:ext cx="1247775" cy="542925"/>
        </a:xfrm>
        <a:prstGeom prst="borderCallout1">
          <a:avLst>
            <a:gd name="adj1" fmla="val 98970"/>
            <a:gd name="adj2" fmla="val 99813"/>
            <a:gd name="adj3" fmla="val 138472"/>
            <a:gd name="adj4" fmla="val 84034"/>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所属陸協を</a:t>
          </a:r>
          <a:endParaRPr kumimoji="1" lang="en-US" altLang="ja-JP" sz="800"/>
        </a:p>
        <a:p>
          <a:pPr algn="l"/>
          <a:r>
            <a:rPr kumimoji="1" lang="ja-JP" altLang="en-US" sz="800"/>
            <a:t>ドロップダウンリストから</a:t>
          </a:r>
          <a:endParaRPr kumimoji="1" lang="en-US" altLang="ja-JP" sz="800"/>
        </a:p>
        <a:p>
          <a:pPr algn="l"/>
          <a:r>
            <a:rPr kumimoji="1" lang="ja-JP" altLang="en-US" sz="800"/>
            <a:t>選んでください</a:t>
          </a:r>
        </a:p>
      </xdr:txBody>
    </xdr:sp>
    <xdr:clientData/>
  </xdr:twoCellAnchor>
  <xdr:twoCellAnchor>
    <xdr:from>
      <xdr:col>0</xdr:col>
      <xdr:colOff>133350</xdr:colOff>
      <xdr:row>5</xdr:row>
      <xdr:rowOff>104775</xdr:rowOff>
    </xdr:from>
    <xdr:to>
      <xdr:col>8</xdr:col>
      <xdr:colOff>0</xdr:colOff>
      <xdr:row>8</xdr:row>
      <xdr:rowOff>171450</xdr:rowOff>
    </xdr:to>
    <xdr:sp macro="" textlink="">
      <xdr:nvSpPr>
        <xdr:cNvPr id="20" name="線吹き出し 1 (枠付き) 19">
          <a:extLst>
            <a:ext uri="{FF2B5EF4-FFF2-40B4-BE49-F238E27FC236}">
              <a16:creationId xmlns:a16="http://schemas.microsoft.com/office/drawing/2014/main" id="{00000000-0008-0000-0100-000014000000}"/>
            </a:ext>
          </a:extLst>
        </xdr:cNvPr>
        <xdr:cNvSpPr/>
      </xdr:nvSpPr>
      <xdr:spPr>
        <a:xfrm>
          <a:off x="133350" y="1647825"/>
          <a:ext cx="1857375" cy="609600"/>
        </a:xfrm>
        <a:prstGeom prst="borderCallout1">
          <a:avLst>
            <a:gd name="adj1" fmla="val -1390"/>
            <a:gd name="adj2" fmla="val 99038"/>
            <a:gd name="adj3" fmla="val -26122"/>
            <a:gd name="adj4" fmla="val 62755"/>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市町村名</a:t>
          </a:r>
          <a:endParaRPr kumimoji="1" lang="en-US" altLang="ja-JP" sz="800"/>
        </a:p>
        <a:p>
          <a:pPr algn="l"/>
          <a:r>
            <a:rPr kumimoji="1" lang="ja-JP" altLang="en-US" sz="800"/>
            <a:t>「帯広市」「音更町」など</a:t>
          </a:r>
          <a:endParaRPr kumimoji="1" lang="en-US" altLang="ja-JP" sz="800"/>
        </a:p>
        <a:p>
          <a:pPr algn="l"/>
          <a:r>
            <a:rPr kumimoji="1" lang="ja-JP" altLang="en-US" sz="800"/>
            <a:t>市町村名をつけて入力してください</a:t>
          </a:r>
        </a:p>
      </xdr:txBody>
    </xdr:sp>
    <xdr:clientData/>
  </xdr:twoCellAnchor>
  <xdr:twoCellAnchor>
    <xdr:from>
      <xdr:col>9</xdr:col>
      <xdr:colOff>9525</xdr:colOff>
      <xdr:row>1</xdr:row>
      <xdr:rowOff>152399</xdr:rowOff>
    </xdr:from>
    <xdr:to>
      <xdr:col>13</xdr:col>
      <xdr:colOff>57150</xdr:colOff>
      <xdr:row>3</xdr:row>
      <xdr:rowOff>95250</xdr:rowOff>
    </xdr:to>
    <xdr:sp macro="" textlink="">
      <xdr:nvSpPr>
        <xdr:cNvPr id="21" name="線吹き出し 1 (枠付き) 20">
          <a:extLst>
            <a:ext uri="{FF2B5EF4-FFF2-40B4-BE49-F238E27FC236}">
              <a16:creationId xmlns:a16="http://schemas.microsoft.com/office/drawing/2014/main" id="{00000000-0008-0000-0100-000015000000}"/>
            </a:ext>
          </a:extLst>
        </xdr:cNvPr>
        <xdr:cNvSpPr/>
      </xdr:nvSpPr>
      <xdr:spPr>
        <a:xfrm>
          <a:off x="2095500" y="523874"/>
          <a:ext cx="1247775" cy="542926"/>
        </a:xfrm>
        <a:prstGeom prst="borderCallout1">
          <a:avLst>
            <a:gd name="adj1" fmla="val 98970"/>
            <a:gd name="adj2" fmla="val 99813"/>
            <a:gd name="adj3" fmla="val 133209"/>
            <a:gd name="adj4" fmla="val 84034"/>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中体連名を</a:t>
          </a:r>
          <a:endParaRPr kumimoji="1" lang="en-US" altLang="ja-JP" sz="800"/>
        </a:p>
        <a:p>
          <a:pPr algn="l"/>
          <a:r>
            <a:rPr kumimoji="1" lang="ja-JP" altLang="en-US" sz="800"/>
            <a:t>ドロップダウンリストから</a:t>
          </a:r>
          <a:endParaRPr kumimoji="1" lang="en-US" altLang="ja-JP" sz="800"/>
        </a:p>
        <a:p>
          <a:pPr algn="l"/>
          <a:r>
            <a:rPr kumimoji="1" lang="ja-JP" altLang="en-US" sz="800"/>
            <a:t>選んでください</a:t>
          </a:r>
        </a:p>
      </xdr:txBody>
    </xdr:sp>
    <xdr:clientData/>
  </xdr:twoCellAnchor>
  <xdr:twoCellAnchor>
    <xdr:from>
      <xdr:col>5</xdr:col>
      <xdr:colOff>47625</xdr:colOff>
      <xdr:row>0</xdr:row>
      <xdr:rowOff>133350</xdr:rowOff>
    </xdr:from>
    <xdr:to>
      <xdr:col>19</xdr:col>
      <xdr:colOff>342900</xdr:colOff>
      <xdr:row>1</xdr:row>
      <xdr:rowOff>38100</xdr:rowOff>
    </xdr:to>
    <xdr:sp macro="" textlink="">
      <xdr:nvSpPr>
        <xdr:cNvPr id="22" name="Text Box 1884">
          <a:extLst>
            <a:ext uri="{FF2B5EF4-FFF2-40B4-BE49-F238E27FC236}">
              <a16:creationId xmlns:a16="http://schemas.microsoft.com/office/drawing/2014/main" id="{00000000-0008-0000-0100-000016000000}"/>
            </a:ext>
          </a:extLst>
        </xdr:cNvPr>
        <xdr:cNvSpPr txBox="1">
          <a:spLocks noChangeArrowheads="1"/>
        </xdr:cNvSpPr>
      </xdr:nvSpPr>
      <xdr:spPr bwMode="auto">
        <a:xfrm>
          <a:off x="1390650" y="133350"/>
          <a:ext cx="4914900" cy="2762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ctr" rtl="0">
            <a:defRPr sz="1000"/>
          </a:pP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別紙に注意事項がありますので、そちらをよく読んで入力してください。</a:t>
          </a:r>
        </a:p>
      </xdr:txBody>
    </xdr:sp>
    <xdr:clientData/>
  </xdr:twoCellAnchor>
  <xdr:twoCellAnchor>
    <xdr:from>
      <xdr:col>19</xdr:col>
      <xdr:colOff>85725</xdr:colOff>
      <xdr:row>0</xdr:row>
      <xdr:rowOff>85725</xdr:rowOff>
    </xdr:from>
    <xdr:to>
      <xdr:col>21</xdr:col>
      <xdr:colOff>581025</xdr:colOff>
      <xdr:row>2</xdr:row>
      <xdr:rowOff>85726</xdr:rowOff>
    </xdr:to>
    <xdr:sp macro="" textlink="">
      <xdr:nvSpPr>
        <xdr:cNvPr id="23" name="線吹き出し 1 (枠付き) 22">
          <a:extLst>
            <a:ext uri="{FF2B5EF4-FFF2-40B4-BE49-F238E27FC236}">
              <a16:creationId xmlns:a16="http://schemas.microsoft.com/office/drawing/2014/main" id="{00000000-0008-0000-0100-000017000000}"/>
            </a:ext>
          </a:extLst>
        </xdr:cNvPr>
        <xdr:cNvSpPr/>
      </xdr:nvSpPr>
      <xdr:spPr>
        <a:xfrm>
          <a:off x="6048375" y="85725"/>
          <a:ext cx="1247775" cy="542926"/>
        </a:xfrm>
        <a:prstGeom prst="borderCallout1">
          <a:avLst>
            <a:gd name="adj1" fmla="val 102479"/>
            <a:gd name="adj2" fmla="val 63171"/>
            <a:gd name="adj3" fmla="val 233210"/>
            <a:gd name="adj4" fmla="val 55789"/>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姓と名の間に全角１文字分のスペースをいれる</a:t>
          </a:r>
        </a:p>
      </xdr:txBody>
    </xdr:sp>
    <xdr:clientData/>
  </xdr:twoCellAnchor>
  <xdr:twoCellAnchor>
    <xdr:from>
      <xdr:col>2</xdr:col>
      <xdr:colOff>0</xdr:colOff>
      <xdr:row>12</xdr:row>
      <xdr:rowOff>0</xdr:rowOff>
    </xdr:from>
    <xdr:to>
      <xdr:col>8</xdr:col>
      <xdr:colOff>38101</xdr:colOff>
      <xdr:row>16</xdr:row>
      <xdr:rowOff>0</xdr:rowOff>
    </xdr:to>
    <xdr:sp macro="" textlink="">
      <xdr:nvSpPr>
        <xdr:cNvPr id="24" name="線吹き出し 1 (枠付き) 23">
          <a:extLst>
            <a:ext uri="{FF2B5EF4-FFF2-40B4-BE49-F238E27FC236}">
              <a16:creationId xmlns:a16="http://schemas.microsoft.com/office/drawing/2014/main" id="{00000000-0008-0000-0100-000018000000}"/>
            </a:ext>
          </a:extLst>
        </xdr:cNvPr>
        <xdr:cNvSpPr/>
      </xdr:nvSpPr>
      <xdr:spPr>
        <a:xfrm>
          <a:off x="333375" y="2847975"/>
          <a:ext cx="1695451" cy="609600"/>
        </a:xfrm>
        <a:prstGeom prst="borderCallout1">
          <a:avLst>
            <a:gd name="adj1" fmla="val -1390"/>
            <a:gd name="adj2" fmla="val 99038"/>
            <a:gd name="adj3" fmla="val -47997"/>
            <a:gd name="adj4" fmla="val 59525"/>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姓名（ﾌﾘｶﾞﾅ）</a:t>
          </a:r>
          <a:endParaRPr kumimoji="1" lang="en-US" altLang="ja-JP" sz="800"/>
        </a:p>
        <a:p>
          <a:pPr algn="l"/>
          <a:r>
            <a:rPr kumimoji="1" lang="ja-JP" altLang="en-US" sz="800"/>
            <a:t>「姓」と「名」と（ﾌﾘｶﾞﾅ）は，</a:t>
          </a:r>
          <a:endParaRPr kumimoji="1" lang="en-US" altLang="ja-JP" sz="800"/>
        </a:p>
        <a:p>
          <a:pPr algn="l"/>
          <a:r>
            <a:rPr kumimoji="1" lang="ja-JP" altLang="en-US" sz="800"/>
            <a:t>別々のセルに入力してください</a:t>
          </a:r>
        </a:p>
      </xdr:txBody>
    </xdr:sp>
    <xdr:clientData/>
  </xdr:twoCellAnchor>
  <xdr:twoCellAnchor>
    <xdr:from>
      <xdr:col>10</xdr:col>
      <xdr:colOff>85726</xdr:colOff>
      <xdr:row>11</xdr:row>
      <xdr:rowOff>142875</xdr:rowOff>
    </xdr:from>
    <xdr:to>
      <xdr:col>14</xdr:col>
      <xdr:colOff>180976</xdr:colOff>
      <xdr:row>15</xdr:row>
      <xdr:rowOff>19050</xdr:rowOff>
    </xdr:to>
    <xdr:sp macro="" textlink="">
      <xdr:nvSpPr>
        <xdr:cNvPr id="25" name="線吹き出し 1 (枠付き) 24">
          <a:extLst>
            <a:ext uri="{FF2B5EF4-FFF2-40B4-BE49-F238E27FC236}">
              <a16:creationId xmlns:a16="http://schemas.microsoft.com/office/drawing/2014/main" id="{00000000-0008-0000-0100-000019000000}"/>
            </a:ext>
          </a:extLst>
        </xdr:cNvPr>
        <xdr:cNvSpPr/>
      </xdr:nvSpPr>
      <xdr:spPr>
        <a:xfrm>
          <a:off x="2333626" y="2838450"/>
          <a:ext cx="1466850" cy="485775"/>
        </a:xfrm>
        <a:prstGeom prst="borderCallout1">
          <a:avLst>
            <a:gd name="adj1" fmla="val -1390"/>
            <a:gd name="adj2" fmla="val 99038"/>
            <a:gd name="adj3" fmla="val -89173"/>
            <a:gd name="adj4" fmla="val 64070"/>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１種目のみ参加の場合，</a:t>
          </a:r>
          <a:endParaRPr kumimoji="1" lang="en-US" altLang="ja-JP" sz="800"/>
        </a:p>
        <a:p>
          <a:pPr algn="l"/>
          <a:r>
            <a:rPr kumimoji="1" lang="en-US" altLang="ja-JP" sz="800"/>
            <a:t>『</a:t>
          </a:r>
          <a:r>
            <a:rPr kumimoji="1" lang="ja-JP" altLang="en-US" sz="800"/>
            <a:t>上段</a:t>
          </a:r>
          <a:r>
            <a:rPr kumimoji="1" lang="en-US" altLang="ja-JP" sz="800"/>
            <a:t>』</a:t>
          </a:r>
          <a:r>
            <a:rPr kumimoji="1" lang="ja-JP" altLang="en-US" sz="800"/>
            <a:t>で選択してください</a:t>
          </a:r>
        </a:p>
      </xdr:txBody>
    </xdr:sp>
    <xdr:clientData/>
  </xdr:twoCellAnchor>
  <xdr:twoCellAnchor>
    <xdr:from>
      <xdr:col>15</xdr:col>
      <xdr:colOff>533400</xdr:colOff>
      <xdr:row>11</xdr:row>
      <xdr:rowOff>95251</xdr:rowOff>
    </xdr:from>
    <xdr:to>
      <xdr:col>21</xdr:col>
      <xdr:colOff>190499</xdr:colOff>
      <xdr:row>14</xdr:row>
      <xdr:rowOff>95250</xdr:rowOff>
    </xdr:to>
    <xdr:sp macro="" textlink="">
      <xdr:nvSpPr>
        <xdr:cNvPr id="26" name="線吹き出し 1 (枠付き) 25">
          <a:extLst>
            <a:ext uri="{FF2B5EF4-FFF2-40B4-BE49-F238E27FC236}">
              <a16:creationId xmlns:a16="http://schemas.microsoft.com/office/drawing/2014/main" id="{00000000-0008-0000-0100-00001A000000}"/>
            </a:ext>
          </a:extLst>
        </xdr:cNvPr>
        <xdr:cNvSpPr/>
      </xdr:nvSpPr>
      <xdr:spPr>
        <a:xfrm>
          <a:off x="4486275" y="2790826"/>
          <a:ext cx="2419349" cy="457199"/>
        </a:xfrm>
        <a:prstGeom prst="borderCallout1">
          <a:avLst>
            <a:gd name="adj1" fmla="val -1390"/>
            <a:gd name="adj2" fmla="val 99038"/>
            <a:gd name="adj3" fmla="val -70024"/>
            <a:gd name="adj4" fmla="val 61473"/>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トラック種目の記録は，半角数字と「．（ピリオド）」</a:t>
          </a:r>
          <a:endParaRPr kumimoji="1" lang="en-US" altLang="ja-JP" sz="800"/>
        </a:p>
        <a:p>
          <a:pPr algn="l"/>
          <a:r>
            <a:rPr kumimoji="1" lang="ja-JP" altLang="en-US" sz="800"/>
            <a:t>フィールド種目は，半角数字と「</a:t>
          </a:r>
          <a:r>
            <a:rPr kumimoji="1" lang="en-US" altLang="ja-JP" sz="800"/>
            <a:t>m</a:t>
          </a:r>
          <a:r>
            <a:rPr kumimoji="1" lang="ja-JP" altLang="en-US" sz="800"/>
            <a:t>」で入力。</a:t>
          </a:r>
        </a:p>
      </xdr:txBody>
    </xdr:sp>
    <xdr:clientData/>
  </xdr:twoCellAnchor>
  <xdr:twoCellAnchor>
    <xdr:from>
      <xdr:col>10</xdr:col>
      <xdr:colOff>0</xdr:colOff>
      <xdr:row>45</xdr:row>
      <xdr:rowOff>0</xdr:rowOff>
    </xdr:from>
    <xdr:to>
      <xdr:col>13</xdr:col>
      <xdr:colOff>209550</xdr:colOff>
      <xdr:row>48</xdr:row>
      <xdr:rowOff>85725</xdr:rowOff>
    </xdr:to>
    <xdr:sp macro="" textlink="">
      <xdr:nvSpPr>
        <xdr:cNvPr id="27" name="線吹き出し 1 (枠付き) 26">
          <a:extLst>
            <a:ext uri="{FF2B5EF4-FFF2-40B4-BE49-F238E27FC236}">
              <a16:creationId xmlns:a16="http://schemas.microsoft.com/office/drawing/2014/main" id="{00000000-0008-0000-0100-00001B000000}"/>
            </a:ext>
          </a:extLst>
        </xdr:cNvPr>
        <xdr:cNvSpPr/>
      </xdr:nvSpPr>
      <xdr:spPr>
        <a:xfrm>
          <a:off x="2247900" y="7877175"/>
          <a:ext cx="1247775" cy="542925"/>
        </a:xfrm>
        <a:prstGeom prst="borderCallout1">
          <a:avLst>
            <a:gd name="adj1" fmla="val 98970"/>
            <a:gd name="adj2" fmla="val 99813"/>
            <a:gd name="adj3" fmla="val 275314"/>
            <a:gd name="adj4" fmla="val 61897"/>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プリントアウト後，</a:t>
          </a:r>
          <a:endParaRPr kumimoji="1" lang="en-US" altLang="ja-JP" sz="800"/>
        </a:p>
        <a:p>
          <a:pPr algn="l"/>
          <a:r>
            <a:rPr kumimoji="1" lang="ja-JP" altLang="en-US" sz="800"/>
            <a:t>職印の押印を忘れずに</a:t>
          </a:r>
        </a:p>
      </xdr:txBody>
    </xdr:sp>
    <xdr:clientData/>
  </xdr:twoCellAnchor>
  <xdr:twoCellAnchor>
    <xdr:from>
      <xdr:col>9</xdr:col>
      <xdr:colOff>152400</xdr:colOff>
      <xdr:row>25</xdr:row>
      <xdr:rowOff>133351</xdr:rowOff>
    </xdr:from>
    <xdr:to>
      <xdr:col>14</xdr:col>
      <xdr:colOff>85725</xdr:colOff>
      <xdr:row>29</xdr:row>
      <xdr:rowOff>57151</xdr:rowOff>
    </xdr:to>
    <xdr:sp macro="" textlink="">
      <xdr:nvSpPr>
        <xdr:cNvPr id="28" name="線吹き出し 1 (枠付き) 27">
          <a:extLst>
            <a:ext uri="{FF2B5EF4-FFF2-40B4-BE49-F238E27FC236}">
              <a16:creationId xmlns:a16="http://schemas.microsoft.com/office/drawing/2014/main" id="{00000000-0008-0000-0100-00001C000000}"/>
            </a:ext>
          </a:extLst>
        </xdr:cNvPr>
        <xdr:cNvSpPr/>
      </xdr:nvSpPr>
      <xdr:spPr>
        <a:xfrm>
          <a:off x="2238375" y="4962526"/>
          <a:ext cx="1466850" cy="533400"/>
        </a:xfrm>
        <a:prstGeom prst="borderCallout1">
          <a:avLst>
            <a:gd name="adj1" fmla="val -1390"/>
            <a:gd name="adj2" fmla="val 99038"/>
            <a:gd name="adj3" fmla="val -50093"/>
            <a:gd name="adj4" fmla="val 62122"/>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別シート四種競技個票にも入力し，</a:t>
          </a:r>
          <a:r>
            <a:rPr kumimoji="1" lang="ja-JP" altLang="en-US" sz="800">
              <a:solidFill>
                <a:srgbClr val="FF0000"/>
              </a:solidFill>
            </a:rPr>
            <a:t>プリントアウト</a:t>
          </a:r>
          <a:r>
            <a:rPr kumimoji="1" lang="ja-JP" altLang="en-US" sz="800"/>
            <a:t>する。</a:t>
          </a:r>
        </a:p>
      </xdr:txBody>
    </xdr:sp>
    <xdr:clientData/>
  </xdr:twoCellAnchor>
  <xdr:twoCellAnchor>
    <xdr:from>
      <xdr:col>4</xdr:col>
      <xdr:colOff>476250</xdr:colOff>
      <xdr:row>61</xdr:row>
      <xdr:rowOff>85725</xdr:rowOff>
    </xdr:from>
    <xdr:to>
      <xdr:col>11</xdr:col>
      <xdr:colOff>85725</xdr:colOff>
      <xdr:row>64</xdr:row>
      <xdr:rowOff>114300</xdr:rowOff>
    </xdr:to>
    <xdr:sp macro="" textlink="">
      <xdr:nvSpPr>
        <xdr:cNvPr id="29" name="線吹き出し 1 (枠付き) 26">
          <a:extLst>
            <a:ext uri="{FF2B5EF4-FFF2-40B4-BE49-F238E27FC236}">
              <a16:creationId xmlns:a16="http://schemas.microsoft.com/office/drawing/2014/main" id="{7AE879FF-A20C-429B-8194-1F1A8372CF1B}"/>
            </a:ext>
          </a:extLst>
        </xdr:cNvPr>
        <xdr:cNvSpPr/>
      </xdr:nvSpPr>
      <xdr:spPr>
        <a:xfrm>
          <a:off x="1314450" y="11010900"/>
          <a:ext cx="1247775" cy="542925"/>
        </a:xfrm>
        <a:prstGeom prst="borderCallout1">
          <a:avLst>
            <a:gd name="adj1" fmla="val 98970"/>
            <a:gd name="adj2" fmla="val 99813"/>
            <a:gd name="adj3" fmla="val -49247"/>
            <a:gd name="adj4" fmla="val 121439"/>
          </a:avLst>
        </a:prstGeom>
        <a:solidFill>
          <a:srgbClr val="FFFF00"/>
        </a:solidFill>
        <a:ln w="12700">
          <a:headEnd type="none"/>
          <a:tailEnd type="triangle"/>
        </a:ln>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800"/>
            <a:t>地区中体連会長印は必要ありません。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6</xdr:row>
      <xdr:rowOff>9525</xdr:rowOff>
    </xdr:from>
    <xdr:to>
      <xdr:col>18</xdr:col>
      <xdr:colOff>9525</xdr:colOff>
      <xdr:row>6</xdr:row>
      <xdr:rowOff>142875</xdr:rowOff>
    </xdr:to>
    <xdr:sp macro="" textlink="">
      <xdr:nvSpPr>
        <xdr:cNvPr id="2828" name="Text Box 1804">
          <a:extLst>
            <a:ext uri="{FF2B5EF4-FFF2-40B4-BE49-F238E27FC236}">
              <a16:creationId xmlns:a16="http://schemas.microsoft.com/office/drawing/2014/main" id="{00000000-0008-0000-0200-00000C0B0000}"/>
            </a:ext>
          </a:extLst>
        </xdr:cNvPr>
        <xdr:cNvSpPr txBox="1">
          <a:spLocks noChangeArrowheads="1"/>
        </xdr:cNvSpPr>
      </xdr:nvSpPr>
      <xdr:spPr bwMode="auto">
        <a:xfrm>
          <a:off x="3838575" y="1552575"/>
          <a:ext cx="1381125" cy="133350"/>
        </a:xfrm>
        <a:prstGeom prst="rect">
          <a:avLst/>
        </a:prstGeom>
        <a:solidFill>
          <a:srgbClr val="99CCFF"/>
        </a:solidFill>
        <a:ln w="12700">
          <a:solidFill>
            <a:srgbClr val="000000"/>
          </a:solid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通信大会</a:t>
          </a:r>
        </a:p>
      </xdr:txBody>
    </xdr:sp>
    <xdr:clientData/>
  </xdr:twoCellAnchor>
  <xdr:twoCellAnchor>
    <xdr:from>
      <xdr:col>18</xdr:col>
      <xdr:colOff>9525</xdr:colOff>
      <xdr:row>6</xdr:row>
      <xdr:rowOff>9525</xdr:rowOff>
    </xdr:from>
    <xdr:to>
      <xdr:col>21</xdr:col>
      <xdr:colOff>0</xdr:colOff>
      <xdr:row>6</xdr:row>
      <xdr:rowOff>142875</xdr:rowOff>
    </xdr:to>
    <xdr:sp macro="" textlink="">
      <xdr:nvSpPr>
        <xdr:cNvPr id="2829" name="Text Box 1805">
          <a:extLst>
            <a:ext uri="{FF2B5EF4-FFF2-40B4-BE49-F238E27FC236}">
              <a16:creationId xmlns:a16="http://schemas.microsoft.com/office/drawing/2014/main" id="{00000000-0008-0000-0200-00000D0B0000}"/>
            </a:ext>
          </a:extLst>
        </xdr:cNvPr>
        <xdr:cNvSpPr txBox="1">
          <a:spLocks noChangeArrowheads="1"/>
        </xdr:cNvSpPr>
      </xdr:nvSpPr>
      <xdr:spPr bwMode="auto">
        <a:xfrm>
          <a:off x="5219700" y="1552575"/>
          <a:ext cx="1371600" cy="133350"/>
        </a:xfrm>
        <a:prstGeom prst="rect">
          <a:avLst/>
        </a:prstGeom>
        <a:solidFill>
          <a:srgbClr val="99CCFF"/>
        </a:solidFill>
        <a:ln w="12700">
          <a:solidFill>
            <a:srgbClr val="000000"/>
          </a:solid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地区大会</a:t>
          </a:r>
        </a:p>
      </xdr:txBody>
    </xdr:sp>
    <xdr:clientData/>
  </xdr:twoCellAnchor>
  <xdr:twoCellAnchor>
    <xdr:from>
      <xdr:col>3</xdr:col>
      <xdr:colOff>0</xdr:colOff>
      <xdr:row>6</xdr:row>
      <xdr:rowOff>152400</xdr:rowOff>
    </xdr:from>
    <xdr:to>
      <xdr:col>3</xdr:col>
      <xdr:colOff>504825</xdr:colOff>
      <xdr:row>6</xdr:row>
      <xdr:rowOff>152400</xdr:rowOff>
    </xdr:to>
    <xdr:sp macro="" textlink="">
      <xdr:nvSpPr>
        <xdr:cNvPr id="3054" name="Line 1806">
          <a:extLst>
            <a:ext uri="{FF2B5EF4-FFF2-40B4-BE49-F238E27FC236}">
              <a16:creationId xmlns:a16="http://schemas.microsoft.com/office/drawing/2014/main" id="{00000000-0008-0000-0200-0000EE0B0000}"/>
            </a:ext>
          </a:extLst>
        </xdr:cNvPr>
        <xdr:cNvSpPr>
          <a:spLocks noChangeShapeType="1"/>
        </xdr:cNvSpPr>
      </xdr:nvSpPr>
      <xdr:spPr bwMode="auto">
        <a:xfrm>
          <a:off x="333375" y="1695450"/>
          <a:ext cx="504825" cy="0"/>
        </a:xfrm>
        <a:prstGeom prst="line">
          <a:avLst/>
        </a:prstGeom>
        <a:noFill/>
        <a:ln w="3175">
          <a:solidFill>
            <a:srgbClr val="000000"/>
          </a:solidFill>
          <a:prstDash val="dash"/>
          <a:round/>
          <a:headEnd/>
          <a:tailEnd/>
        </a:ln>
      </xdr:spPr>
    </xdr:sp>
    <xdr:clientData/>
  </xdr:twoCellAnchor>
  <xdr:twoCellAnchor>
    <xdr:from>
      <xdr:col>1</xdr:col>
      <xdr:colOff>9525</xdr:colOff>
      <xdr:row>1</xdr:row>
      <xdr:rowOff>123825</xdr:rowOff>
    </xdr:from>
    <xdr:to>
      <xdr:col>3</xdr:col>
      <xdr:colOff>428625</xdr:colOff>
      <xdr:row>2</xdr:row>
      <xdr:rowOff>85725</xdr:rowOff>
    </xdr:to>
    <xdr:sp macro="" textlink="">
      <xdr:nvSpPr>
        <xdr:cNvPr id="2831" name="Text Box 1807">
          <a:extLst>
            <a:ext uri="{FF2B5EF4-FFF2-40B4-BE49-F238E27FC236}">
              <a16:creationId xmlns:a16="http://schemas.microsoft.com/office/drawing/2014/main" id="{00000000-0008-0000-0200-00000F0B0000}"/>
            </a:ext>
          </a:extLst>
        </xdr:cNvPr>
        <xdr:cNvSpPr txBox="1">
          <a:spLocks noChangeArrowheads="1"/>
        </xdr:cNvSpPr>
      </xdr:nvSpPr>
      <xdr:spPr bwMode="auto">
        <a:xfrm>
          <a:off x="152400" y="552450"/>
          <a:ext cx="60960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所属陸協</a:t>
          </a:r>
        </a:p>
      </xdr:txBody>
    </xdr:sp>
    <xdr:clientData/>
  </xdr:twoCellAnchor>
  <xdr:twoCellAnchor>
    <xdr:from>
      <xdr:col>1</xdr:col>
      <xdr:colOff>0</xdr:colOff>
      <xdr:row>2</xdr:row>
      <xdr:rowOff>152400</xdr:rowOff>
    </xdr:from>
    <xdr:to>
      <xdr:col>3</xdr:col>
      <xdr:colOff>314325</xdr:colOff>
      <xdr:row>2</xdr:row>
      <xdr:rowOff>276225</xdr:rowOff>
    </xdr:to>
    <xdr:sp macro="" textlink="">
      <xdr:nvSpPr>
        <xdr:cNvPr id="2832" name="Text Box 1808">
          <a:extLst>
            <a:ext uri="{FF2B5EF4-FFF2-40B4-BE49-F238E27FC236}">
              <a16:creationId xmlns:a16="http://schemas.microsoft.com/office/drawing/2014/main" id="{00000000-0008-0000-0200-0000100B0000}"/>
            </a:ext>
          </a:extLst>
        </xdr:cNvPr>
        <xdr:cNvSpPr txBox="1">
          <a:spLocks noChangeArrowheads="1"/>
        </xdr:cNvSpPr>
      </xdr:nvSpPr>
      <xdr:spPr bwMode="auto">
        <a:xfrm>
          <a:off x="142875" y="866775"/>
          <a:ext cx="504825" cy="1238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市町村名</a:t>
          </a:r>
        </a:p>
      </xdr:txBody>
    </xdr:sp>
    <xdr:clientData/>
  </xdr:twoCellAnchor>
  <xdr:twoCellAnchor>
    <xdr:from>
      <xdr:col>11</xdr:col>
      <xdr:colOff>419100</xdr:colOff>
      <xdr:row>51</xdr:row>
      <xdr:rowOff>57150</xdr:rowOff>
    </xdr:from>
    <xdr:to>
      <xdr:col>11</xdr:col>
      <xdr:colOff>609600</xdr:colOff>
      <xdr:row>51</xdr:row>
      <xdr:rowOff>190500</xdr:rowOff>
    </xdr:to>
    <xdr:sp macro="" textlink="">
      <xdr:nvSpPr>
        <xdr:cNvPr id="2836" name="Text Box 1812">
          <a:extLst>
            <a:ext uri="{FF2B5EF4-FFF2-40B4-BE49-F238E27FC236}">
              <a16:creationId xmlns:a16="http://schemas.microsoft.com/office/drawing/2014/main" id="{00000000-0008-0000-0200-0000140B0000}"/>
            </a:ext>
          </a:extLst>
        </xdr:cNvPr>
        <xdr:cNvSpPr txBox="1">
          <a:spLocks noChangeArrowheads="1"/>
        </xdr:cNvSpPr>
      </xdr:nvSpPr>
      <xdr:spPr bwMode="auto">
        <a:xfrm>
          <a:off x="2771775" y="9029700"/>
          <a:ext cx="19050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10</xdr:col>
      <xdr:colOff>57150</xdr:colOff>
      <xdr:row>6</xdr:row>
      <xdr:rowOff>19050</xdr:rowOff>
    </xdr:from>
    <xdr:to>
      <xdr:col>11</xdr:col>
      <xdr:colOff>9525</xdr:colOff>
      <xdr:row>7</xdr:row>
      <xdr:rowOff>19050</xdr:rowOff>
    </xdr:to>
    <xdr:sp macro="" textlink="">
      <xdr:nvSpPr>
        <xdr:cNvPr id="2850" name="Text Box 1826">
          <a:extLst>
            <a:ext uri="{FF2B5EF4-FFF2-40B4-BE49-F238E27FC236}">
              <a16:creationId xmlns:a16="http://schemas.microsoft.com/office/drawing/2014/main" id="{00000000-0008-0000-0200-0000220B0000}"/>
            </a:ext>
          </a:extLst>
        </xdr:cNvPr>
        <xdr:cNvSpPr txBox="1">
          <a:spLocks noChangeArrowheads="1"/>
        </xdr:cNvSpPr>
      </xdr:nvSpPr>
      <xdr:spPr bwMode="auto">
        <a:xfrm>
          <a:off x="2181225" y="1562100"/>
          <a:ext cx="180975" cy="304800"/>
        </a:xfrm>
        <a:prstGeom prst="rect">
          <a:avLst/>
        </a:prstGeom>
        <a:noFill/>
        <a:ln w="9525">
          <a:noFill/>
          <a:miter lim="800000"/>
          <a:headEnd/>
          <a:tailEnd/>
        </a:ln>
      </xdr:spPr>
      <xdr:txBody>
        <a:bodyPr vertOverflow="clip" vert="wordArtVertRtl" wrap="square" lIns="0" tIns="0" rIns="18000" bIns="0" anchor="b" upright="1"/>
        <a:lstStyle/>
        <a:p>
          <a:pPr algn="l" rtl="0">
            <a:defRPr sz="1000"/>
          </a:pPr>
          <a:r>
            <a:rPr lang="ja-JP" altLang="en-US" sz="900" b="0" i="0" u="none" strike="noStrike" baseline="0">
              <a:solidFill>
                <a:srgbClr val="000000"/>
              </a:solidFill>
              <a:latin typeface="ＭＳ Ｐ明朝"/>
              <a:ea typeface="ＭＳ Ｐ明朝"/>
            </a:rPr>
            <a:t>学年</a:t>
          </a:r>
        </a:p>
      </xdr:txBody>
    </xdr:sp>
    <xdr:clientData/>
  </xdr:twoCellAnchor>
  <xdr:twoCellAnchor>
    <xdr:from>
      <xdr:col>4</xdr:col>
      <xdr:colOff>0</xdr:colOff>
      <xdr:row>6</xdr:row>
      <xdr:rowOff>152400</xdr:rowOff>
    </xdr:from>
    <xdr:to>
      <xdr:col>4</xdr:col>
      <xdr:colOff>504825</xdr:colOff>
      <xdr:row>6</xdr:row>
      <xdr:rowOff>152400</xdr:rowOff>
    </xdr:to>
    <xdr:sp macro="" textlink="">
      <xdr:nvSpPr>
        <xdr:cNvPr id="3065" name="Line 1806">
          <a:extLst>
            <a:ext uri="{FF2B5EF4-FFF2-40B4-BE49-F238E27FC236}">
              <a16:creationId xmlns:a16="http://schemas.microsoft.com/office/drawing/2014/main" id="{00000000-0008-0000-0200-0000F90B0000}"/>
            </a:ext>
          </a:extLst>
        </xdr:cNvPr>
        <xdr:cNvSpPr>
          <a:spLocks noChangeShapeType="1"/>
        </xdr:cNvSpPr>
      </xdr:nvSpPr>
      <xdr:spPr bwMode="auto">
        <a:xfrm>
          <a:off x="838200" y="1695450"/>
          <a:ext cx="504825" cy="0"/>
        </a:xfrm>
        <a:prstGeom prst="line">
          <a:avLst/>
        </a:prstGeom>
        <a:noFill/>
        <a:ln w="3175">
          <a:solidFill>
            <a:srgbClr val="000000"/>
          </a:solidFill>
          <a:prstDash val="dash"/>
          <a:round/>
          <a:headEnd/>
          <a:tailEnd/>
        </a:ln>
      </xdr:spPr>
    </xdr:sp>
    <xdr:clientData/>
  </xdr:twoCellAnchor>
  <xdr:twoCellAnchor>
    <xdr:from>
      <xdr:col>42</xdr:col>
      <xdr:colOff>66676</xdr:colOff>
      <xdr:row>5</xdr:row>
      <xdr:rowOff>9523</xdr:rowOff>
    </xdr:from>
    <xdr:to>
      <xdr:col>52</xdr:col>
      <xdr:colOff>466726</xdr:colOff>
      <xdr:row>35</xdr:row>
      <xdr:rowOff>57150</xdr:rowOff>
    </xdr:to>
    <xdr:sp macro="" textlink="">
      <xdr:nvSpPr>
        <xdr:cNvPr id="14" name="Text Box 1831">
          <a:extLst>
            <a:ext uri="{FF2B5EF4-FFF2-40B4-BE49-F238E27FC236}">
              <a16:creationId xmlns:a16="http://schemas.microsoft.com/office/drawing/2014/main" id="{00000000-0008-0000-0200-00000E000000}"/>
            </a:ext>
          </a:extLst>
        </xdr:cNvPr>
        <xdr:cNvSpPr txBox="1">
          <a:spLocks noChangeArrowheads="1"/>
        </xdr:cNvSpPr>
      </xdr:nvSpPr>
      <xdr:spPr bwMode="auto">
        <a:xfrm>
          <a:off x="7991476" y="1381123"/>
          <a:ext cx="7258050" cy="4791077"/>
        </a:xfrm>
        <a:prstGeom prst="rect">
          <a:avLst/>
        </a:prstGeom>
        <a:solidFill>
          <a:srgbClr val="FFFFCC"/>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200" b="1" i="0" u="none" strike="noStrike" baseline="0">
              <a:solidFill>
                <a:srgbClr val="000000"/>
              </a:solidFill>
              <a:latin typeface="ＭＳ Ｐゴシック"/>
              <a:ea typeface="ＭＳ Ｐゴシック"/>
            </a:rPr>
            <a:t> </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入力の際の注意事項</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①学校名は市町村がわかるように記入してください。詳しくは別紙</a:t>
          </a:r>
          <a:r>
            <a:rPr lang="ja-JP" altLang="en-US" sz="1100" b="0" i="0" u="none" strike="noStrike" baseline="0">
              <a:solidFill>
                <a:srgbClr val="FF0000"/>
              </a:solidFill>
              <a:latin typeface="ＭＳ Ｐゴシック"/>
              <a:ea typeface="ＭＳ Ｐゴシック"/>
            </a:rPr>
            <a:t>注意事項</a:t>
          </a:r>
          <a:r>
            <a:rPr lang="ja-JP" altLang="en-US" sz="1100" b="0" i="0" u="none" strike="noStrike" baseline="0">
              <a:solidFill>
                <a:srgbClr val="000000"/>
              </a:solidFill>
              <a:latin typeface="ＭＳ Ｐゴシック"/>
              <a:ea typeface="ＭＳ Ｐゴシック"/>
            </a:rPr>
            <a:t>をご覧ください。</a:t>
          </a:r>
        </a:p>
        <a:p>
          <a:pPr algn="l" rtl="0">
            <a:lnSpc>
              <a:spcPts val="1200"/>
            </a:lnSpc>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FF"/>
              </a:solidFill>
              <a:latin typeface="ＭＳ ゴシック"/>
              <a:ea typeface="ＭＳ ゴシック"/>
            </a:rPr>
            <a:t>例</a:t>
          </a:r>
          <a:r>
            <a:rPr lang="en-US" altLang="ja-JP" sz="1000" b="0" i="0" u="none" strike="noStrike" baseline="0">
              <a:solidFill>
                <a:srgbClr val="0000FF"/>
              </a:solidFill>
              <a:latin typeface="ＭＳ ゴシック"/>
              <a:ea typeface="ＭＳ ゴシック"/>
            </a:rPr>
            <a:t>:</a:t>
          </a:r>
          <a:r>
            <a:rPr lang="ja-JP" altLang="en-US" sz="1000" b="0" i="0" u="none" strike="noStrike" baseline="0">
              <a:solidFill>
                <a:srgbClr val="0000FF"/>
              </a:solidFill>
              <a:latin typeface="ＭＳ ゴシック"/>
              <a:ea typeface="ＭＳ ゴシック"/>
            </a:rPr>
            <a:t>札幌市立真駒内曙中学校　⇒「札幌真駒内曙」中学校</a:t>
          </a: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rgbClr val="0000FF"/>
              </a:solidFill>
              <a:latin typeface="ＭＳ ゴシック"/>
              <a:ea typeface="ＭＳ ゴシック"/>
            </a:rPr>
            <a:t>　　　　 </a:t>
          </a:r>
          <a:r>
            <a:rPr kumimoji="0" lang="ja-JP" altLang="en-US" sz="1000" b="0" i="0" u="none" strike="noStrike" kern="0" cap="none" spc="0" normalizeH="0" baseline="0" noProof="0">
              <a:ln>
                <a:noFill/>
              </a:ln>
              <a:solidFill>
                <a:srgbClr val="0000FF"/>
              </a:solidFill>
              <a:effectLst/>
              <a:uLnTx/>
              <a:uFillTx/>
              <a:latin typeface="ＭＳ ゴシック"/>
              <a:ea typeface="ＭＳ ゴシック"/>
              <a:cs typeface="+mn-cs"/>
            </a:rPr>
            <a:t>北見市立常呂中学校　　⇒「北見常呂」中学校</a:t>
          </a:r>
          <a:endParaRPr kumimoji="0" lang="ja-JP" altLang="en-US" sz="1100" b="0" i="0" u="none" strike="noStrike" kern="0" cap="none" spc="0" normalizeH="0" baseline="0" noProof="0">
            <a:ln>
              <a:noFill/>
            </a:ln>
            <a:solidFill>
              <a:srgbClr val="000000"/>
            </a:solidFill>
            <a:effectLst/>
            <a:uLnTx/>
            <a:uFillTx/>
            <a:latin typeface="ＭＳ Ｐゴシック"/>
            <a:ea typeface="+mn-ea"/>
            <a:cs typeface="+mn-cs"/>
          </a:endParaRPr>
        </a:p>
        <a:p>
          <a:pPr algn="l" rtl="0">
            <a:defRPr sz="1000"/>
          </a:pPr>
          <a:r>
            <a:rPr lang="ja-JP" altLang="en-US" sz="1100" b="0" i="0" u="none" strike="noStrike" baseline="0">
              <a:solidFill>
                <a:srgbClr val="000000"/>
              </a:solidFill>
              <a:latin typeface="ＭＳ Ｐゴシック"/>
              <a:ea typeface="ＭＳ Ｐゴシック"/>
            </a:rPr>
            <a:t>　②「氏名」は，名字と名前を別々に入れてください。</a:t>
          </a:r>
          <a:endParaRPr lang="en-US" altLang="ja-JP" sz="1100" b="0" i="0" u="none" strike="noStrike" baseline="0">
            <a:solidFill>
              <a:srgbClr val="000000"/>
            </a:solidFill>
            <a:latin typeface="ＭＳ Ｐゴシック"/>
            <a:ea typeface="ＭＳ Ｐゴシック"/>
          </a:endParaRPr>
        </a:p>
        <a:p>
          <a:pPr marL="0" indent="0" algn="l" rtl="0">
            <a:lnSpc>
              <a:spcPts val="1200"/>
            </a:lnSpc>
            <a:defRPr sz="1000"/>
          </a:pPr>
          <a:r>
            <a:rPr lang="ja-JP" altLang="en-US" sz="1000" b="0" i="0" u="none" strike="noStrike" baseline="0">
              <a:solidFill>
                <a:srgbClr val="0000FF"/>
              </a:solidFill>
              <a:latin typeface="ＭＳ ゴシック"/>
              <a:ea typeface="ＭＳ ゴシック"/>
              <a:cs typeface="+mn-cs"/>
            </a:rPr>
            <a:t>　　　例</a:t>
          </a:r>
          <a:r>
            <a:rPr lang="en-US" altLang="ja-JP" sz="1000" b="0" i="0" u="none" strike="noStrike" baseline="0">
              <a:solidFill>
                <a:srgbClr val="0000FF"/>
              </a:solidFill>
              <a:latin typeface="ＭＳ ゴシック"/>
              <a:ea typeface="ＭＳ ゴシック"/>
              <a:cs typeface="+mn-cs"/>
            </a:rPr>
            <a:t>:</a:t>
          </a:r>
          <a:r>
            <a:rPr lang="ja-JP" altLang="en-US" sz="1000" b="0" i="0" u="none" strike="noStrike" baseline="0">
              <a:solidFill>
                <a:srgbClr val="0000FF"/>
              </a:solidFill>
              <a:latin typeface="ＭＳ ゴシック"/>
              <a:ea typeface="ＭＳ ゴシック"/>
              <a:cs typeface="+mn-cs"/>
            </a:rPr>
            <a:t>「小野寺」「理香」</a:t>
          </a:r>
        </a:p>
        <a:p>
          <a:pPr algn="l" rtl="0">
            <a:defRPr sz="1000"/>
          </a:pPr>
          <a:r>
            <a:rPr lang="ja-JP" altLang="en-US" sz="1100" b="0" i="0" u="none" strike="noStrike" baseline="0">
              <a:solidFill>
                <a:srgbClr val="000000"/>
              </a:solidFill>
              <a:latin typeface="ＭＳ Ｐゴシック"/>
              <a:ea typeface="ＭＳ Ｐゴシック"/>
            </a:rPr>
            <a:t>　③「フリガナ」は、名字と名前を別々に入れてください（半角ｶﾀｶﾅ）</a:t>
          </a:r>
        </a:p>
        <a:p>
          <a:pPr algn="l" rtl="0">
            <a:lnSpc>
              <a:spcPts val="1200"/>
            </a:lnSpc>
            <a:defRPr sz="1000"/>
          </a:pPr>
          <a:r>
            <a:rPr lang="ja-JP" altLang="en-US" sz="1000" b="0" i="0" u="none" strike="noStrike" baseline="0">
              <a:solidFill>
                <a:srgbClr val="0000FF"/>
              </a:solidFill>
              <a:latin typeface="ＭＳ ゴシック"/>
              <a:ea typeface="ＭＳ ゴシック"/>
            </a:rPr>
            <a:t>　　　例</a:t>
          </a:r>
          <a:r>
            <a:rPr lang="en-US" altLang="ja-JP" sz="1000" b="0" i="0" u="none" strike="noStrike" baseline="0">
              <a:solidFill>
                <a:srgbClr val="0000FF"/>
              </a:solidFill>
              <a:latin typeface="ＭＳ ゴシック"/>
              <a:ea typeface="ＭＳ ゴシック"/>
            </a:rPr>
            <a:t>:</a:t>
          </a:r>
          <a:r>
            <a:rPr lang="ja-JP" altLang="en-US" sz="1000" b="0" i="0" u="none" strike="noStrike" baseline="0">
              <a:solidFill>
                <a:srgbClr val="0000FF"/>
              </a:solidFill>
              <a:latin typeface="ＭＳ ゴシック"/>
              <a:ea typeface="ＭＳ ゴシック"/>
            </a:rPr>
            <a:t>「ｵﾉﾃﾞﾗ」「ﾘｶ」</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④「申込種目」はリストより選んでください。１種目のみ参加の場合は，上段に記入してください。</a:t>
          </a:r>
        </a:p>
        <a:p>
          <a:pPr algn="l" rtl="0">
            <a:defRPr sz="1000"/>
          </a:pPr>
          <a:r>
            <a:rPr lang="ja-JP" altLang="en-US" sz="1100" b="0" i="0" u="none" strike="noStrike" baseline="0">
              <a:solidFill>
                <a:srgbClr val="000000"/>
              </a:solidFill>
              <a:latin typeface="ＭＳ Ｐゴシック"/>
              <a:ea typeface="ＭＳ Ｐゴシック"/>
            </a:rPr>
            <a:t>　　　４００ｍ</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の出場者はリストより「○」を選んでください。</a:t>
          </a:r>
        </a:p>
        <a:p>
          <a:pPr algn="l" rtl="0">
            <a:defRPr sz="1000"/>
          </a:pPr>
          <a:r>
            <a:rPr lang="ja-JP" altLang="en-US" sz="1100" b="0" i="0" u="none" strike="noStrike" baseline="0">
              <a:solidFill>
                <a:srgbClr val="000000"/>
              </a:solidFill>
              <a:latin typeface="ＭＳ Ｐゴシック"/>
              <a:ea typeface="ＭＳ Ｐゴシック"/>
            </a:rPr>
            <a:t>　⑤入力後，Ａ４用紙に</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カラー印刷”</a:t>
          </a:r>
          <a:r>
            <a:rPr lang="ja-JP" altLang="en-US" sz="1100" b="0" i="0" u="none" strike="noStrike" baseline="0">
              <a:solidFill>
                <a:srgbClr val="000000"/>
              </a:solidFill>
              <a:latin typeface="ＭＳ Ｐゴシック"/>
              <a:ea typeface="ＭＳ Ｐゴシック"/>
            </a:rPr>
            <a:t>し、デジタルデータとともに参加料を添えて各地区中体連事務局に提出してください。</a:t>
          </a: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Ｐゴシック"/>
              <a:ea typeface="ＭＳ Ｐゴシック"/>
            </a:rPr>
            <a:t>☆ファイル名は</a:t>
          </a:r>
          <a:r>
            <a:rPr lang="en-US" altLang="ja-JP" sz="1100" b="1" i="0" u="none" strike="noStrike" baseline="0">
              <a:solidFill>
                <a:srgbClr val="99CCFF"/>
              </a:solidFill>
              <a:latin typeface="ＭＳ Ｐゴシック"/>
              <a:ea typeface="ＭＳ Ｐゴシック"/>
            </a:rPr>
            <a:t>『</a:t>
          </a:r>
          <a:r>
            <a:rPr lang="ja-JP" altLang="en-US" sz="1100" b="1" i="0" u="none" strike="noStrike" baseline="0">
              <a:solidFill>
                <a:srgbClr val="FF0000"/>
              </a:solidFill>
              <a:latin typeface="ＭＳ ゴシック"/>
              <a:ea typeface="ＭＳ ゴシック"/>
            </a:rPr>
            <a:t>○○中</a:t>
          </a:r>
          <a:r>
            <a:rPr lang="en-US" altLang="ja-JP" sz="1100" b="1" i="0" u="none" strike="noStrike" baseline="0">
              <a:solidFill>
                <a:srgbClr val="99CCFF"/>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として、保存してください。　例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北見常呂中</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99CCFF"/>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1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Ｐゴシック"/>
              <a:ea typeface="ＭＳ Ｐゴシック"/>
            </a:rPr>
            <a:t>◇参加資格について◇</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Ｐゴシック"/>
              <a:ea typeface="ＭＳ Ｐゴシック"/>
            </a:rPr>
            <a:t>　①「資格」欄は標準記録突破の場合は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，地区一位は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１位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をリストより選んでください。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Ｐゴシック"/>
              <a:ea typeface="ＭＳ Ｐゴシック"/>
            </a:rPr>
            <a:t>　　両方の資格があるときは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としてください。</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FF0000"/>
              </a:solidFill>
              <a:latin typeface="ＭＳ ゴシック"/>
              <a:ea typeface="ＭＳ ゴシック"/>
            </a:rPr>
            <a:t> </a:t>
          </a:r>
          <a:r>
            <a:rPr lang="ja-JP" altLang="en-US" sz="1100" b="1" i="0" u="none" strike="noStrike" baseline="0">
              <a:solidFill>
                <a:srgbClr val="FF0000"/>
              </a:solidFill>
              <a:latin typeface="ＭＳ ゴシック" pitchFamily="49" charset="-128"/>
              <a:ea typeface="ＭＳ ゴシック" pitchFamily="49" charset="-128"/>
            </a:rPr>
            <a:t>②「最高記録」は，トラック種目は「</a:t>
          </a:r>
          <a:r>
            <a:rPr lang="en-US" altLang="ja-JP" sz="1100" b="1" i="0" u="none" strike="noStrike" baseline="0">
              <a:solidFill>
                <a:srgbClr val="FF0000"/>
              </a:solidFill>
              <a:latin typeface="ＭＳ ゴシック" pitchFamily="49" charset="-128"/>
              <a:ea typeface="ＭＳ ゴシック" pitchFamily="49" charset="-128"/>
            </a:rPr>
            <a:t>12.82</a:t>
          </a:r>
          <a:r>
            <a:rPr lang="ja-JP" altLang="en-US" sz="1100" b="1" i="0" u="none" strike="noStrike" baseline="0">
              <a:solidFill>
                <a:srgbClr val="FF0000"/>
              </a:solidFill>
              <a:latin typeface="ＭＳ ゴシック" pitchFamily="49" charset="-128"/>
              <a:ea typeface="ＭＳ ゴシック" pitchFamily="49" charset="-128"/>
            </a:rPr>
            <a:t>」「</a:t>
          </a:r>
          <a:r>
            <a:rPr lang="en-US" altLang="ja-JP" sz="1100" b="1" i="0" u="none" strike="noStrike" baseline="0">
              <a:solidFill>
                <a:srgbClr val="FF0000"/>
              </a:solidFill>
              <a:latin typeface="ＭＳ ゴシック" pitchFamily="49" charset="-128"/>
              <a:ea typeface="ＭＳ ゴシック" pitchFamily="49" charset="-128"/>
            </a:rPr>
            <a:t>4.59.99</a:t>
          </a:r>
          <a:r>
            <a:rPr lang="ja-JP" altLang="en-US" sz="1100" b="1" i="0" u="none" strike="noStrike" baseline="0">
              <a:solidFill>
                <a:srgbClr val="FF0000"/>
              </a:solidFill>
              <a:latin typeface="ＭＳ ゴシック" pitchFamily="49" charset="-128"/>
              <a:ea typeface="ＭＳ ゴシック" pitchFamily="49" charset="-128"/>
            </a:rPr>
            <a:t>」のように「ピリオド」を入れてください。</a:t>
          </a:r>
        </a:p>
        <a:p>
          <a:pPr algn="l" rtl="0">
            <a:defRPr sz="1000"/>
          </a:pPr>
          <a:r>
            <a:rPr lang="ja-JP" altLang="en-US" sz="1100" b="1" i="0" u="none" strike="noStrike" baseline="0">
              <a:solidFill>
                <a:srgbClr val="FF0000"/>
              </a:solidFill>
              <a:latin typeface="ＭＳ ゴシック" pitchFamily="49" charset="-128"/>
              <a:ea typeface="ＭＳ ゴシック" pitchFamily="49" charset="-128"/>
            </a:rPr>
            <a:t>　　　フィールド種目は</a:t>
          </a:r>
          <a:r>
            <a:rPr lang="ja-JP" altLang="ja-JP" sz="1100" b="1" i="0" baseline="0">
              <a:solidFill>
                <a:srgbClr val="FF0000"/>
              </a:solidFill>
              <a:latin typeface="ＭＳ ゴシック" pitchFamily="49" charset="-128"/>
              <a:ea typeface="ＭＳ ゴシック" pitchFamily="49" charset="-128"/>
              <a:cs typeface="+mn-cs"/>
            </a:rPr>
            <a:t>「</a:t>
          </a:r>
          <a:r>
            <a:rPr kumimoji="0" lang="en-US" altLang="ja-JP" sz="11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9m55</a:t>
          </a:r>
          <a:r>
            <a:rPr kumimoji="0" lang="ja-JP" altLang="en-US" sz="11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」のよう</a:t>
          </a:r>
          <a:r>
            <a:rPr lang="ja-JP" altLang="ja-JP" sz="1100" b="1" i="0" baseline="0">
              <a:solidFill>
                <a:srgbClr val="FF0000"/>
              </a:solidFill>
              <a:latin typeface="ＭＳ ゴシック" pitchFamily="49" charset="-128"/>
              <a:ea typeface="ＭＳ ゴシック" pitchFamily="49" charset="-128"/>
              <a:cs typeface="+mn-cs"/>
            </a:rPr>
            <a:t>に</a:t>
          </a:r>
          <a:r>
            <a:rPr lang="ja-JP" altLang="en-US" sz="1100" b="1" i="0" baseline="0">
              <a:solidFill>
                <a:srgbClr val="FF0000"/>
              </a:solidFill>
              <a:latin typeface="ＭＳ ゴシック" pitchFamily="49" charset="-128"/>
              <a:ea typeface="ＭＳ ゴシック" pitchFamily="49" charset="-128"/>
              <a:cs typeface="+mn-cs"/>
            </a:rPr>
            <a:t>「</a:t>
          </a:r>
          <a:r>
            <a:rPr lang="en-US" altLang="ja-JP" sz="1100" b="1" i="0" baseline="0">
              <a:solidFill>
                <a:srgbClr val="FF0000"/>
              </a:solidFill>
              <a:latin typeface="ＭＳ ゴシック" pitchFamily="49" charset="-128"/>
              <a:ea typeface="ＭＳ ゴシック" pitchFamily="49" charset="-128"/>
              <a:cs typeface="+mn-cs"/>
            </a:rPr>
            <a:t>m</a:t>
          </a:r>
          <a:r>
            <a:rPr lang="ja-JP" altLang="en-US" sz="1100" b="1" i="0" baseline="0">
              <a:solidFill>
                <a:srgbClr val="FF0000"/>
              </a:solidFill>
              <a:latin typeface="ＭＳ ゴシック" pitchFamily="49" charset="-128"/>
              <a:ea typeface="ＭＳ ゴシック" pitchFamily="49" charset="-128"/>
              <a:cs typeface="+mn-cs"/>
            </a:rPr>
            <a:t>」を</a:t>
          </a:r>
          <a:r>
            <a:rPr lang="ja-JP" altLang="ja-JP" sz="1100" b="1" i="0" baseline="0">
              <a:solidFill>
                <a:srgbClr val="FF0000"/>
              </a:solidFill>
              <a:latin typeface="ＭＳ ゴシック" pitchFamily="49" charset="-128"/>
              <a:ea typeface="ＭＳ ゴシック" pitchFamily="49" charset="-128"/>
              <a:cs typeface="+mn-cs"/>
            </a:rPr>
            <a:t>入力してください。</a:t>
          </a:r>
          <a:r>
            <a:rPr lang="ja-JP" altLang="en-US" sz="1100" b="1" i="0" baseline="0">
              <a:solidFill>
                <a:srgbClr val="FF0000"/>
              </a:solidFill>
              <a:latin typeface="ＭＳ ゴシック" pitchFamily="49" charset="-128"/>
              <a:ea typeface="ＭＳ ゴシック" pitchFamily="49" charset="-128"/>
              <a:cs typeface="+mn-cs"/>
            </a:rPr>
            <a:t>（半角数字で入力）</a:t>
          </a:r>
          <a:endParaRPr lang="en-US" altLang="ja-JP" sz="1100" b="1" i="0" baseline="0">
            <a:solidFill>
              <a:srgbClr val="FF0000"/>
            </a:solidFill>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baseline="0">
              <a:latin typeface="+mn-lt"/>
              <a:ea typeface="+mn-ea"/>
              <a:cs typeface="+mn-cs"/>
            </a:rPr>
            <a:t>　　</a:t>
          </a:r>
          <a:r>
            <a:rPr lang="ja-JP" altLang="ja-JP" sz="1100" b="1" i="0" baseline="0">
              <a:solidFill>
                <a:srgbClr val="FF0000"/>
              </a:solidFill>
              <a:latin typeface="+mn-lt"/>
              <a:ea typeface="+mn-ea"/>
              <a:cs typeface="+mn-cs"/>
            </a:rPr>
            <a:t>③</a:t>
          </a:r>
          <a:r>
            <a:rPr lang="ja-JP" altLang="en-US" sz="1100" b="1" i="0" baseline="0">
              <a:solidFill>
                <a:srgbClr val="FF0000"/>
              </a:solidFill>
              <a:latin typeface="+mn-lt"/>
              <a:ea typeface="+mn-ea"/>
              <a:cs typeface="+mn-cs"/>
            </a:rPr>
            <a:t>３０００ｍで分の単位が</a:t>
          </a:r>
          <a:r>
            <a:rPr lang="en-US" altLang="ja-JP" sz="1100" b="1" i="0" baseline="0">
              <a:solidFill>
                <a:srgbClr val="FF0000"/>
              </a:solidFill>
              <a:latin typeface="+mn-lt"/>
              <a:ea typeface="+mn-ea"/>
              <a:cs typeface="+mn-cs"/>
            </a:rPr>
            <a:t>1</a:t>
          </a:r>
          <a:r>
            <a:rPr lang="ja-JP" altLang="en-US" sz="1100" b="1" i="0" baseline="0">
              <a:solidFill>
                <a:srgbClr val="FF0000"/>
              </a:solidFill>
              <a:latin typeface="+mn-lt"/>
              <a:ea typeface="+mn-ea"/>
              <a:cs typeface="+mn-cs"/>
            </a:rPr>
            <a:t>ケタの場合，</a:t>
          </a:r>
          <a:r>
            <a:rPr lang="ja-JP" altLang="ja-JP" sz="1100" b="1" i="0" baseline="0">
              <a:solidFill>
                <a:srgbClr val="FF0000"/>
              </a:solidFill>
              <a:latin typeface="+mn-lt"/>
              <a:ea typeface="+mn-ea"/>
              <a:cs typeface="+mn-cs"/>
            </a:rPr>
            <a:t>「</a:t>
          </a:r>
          <a:r>
            <a:rPr lang="en-US" altLang="ja-JP" sz="1100" b="1" i="0" baseline="0">
              <a:solidFill>
                <a:srgbClr val="FF0000"/>
              </a:solidFill>
              <a:latin typeface="+mn-lt"/>
              <a:ea typeface="+mn-ea"/>
              <a:cs typeface="+mn-cs"/>
            </a:rPr>
            <a:t>09.57.10</a:t>
          </a:r>
          <a:r>
            <a:rPr lang="ja-JP" altLang="ja-JP" sz="1100" b="1" i="0" baseline="0">
              <a:solidFill>
                <a:srgbClr val="FF0000"/>
              </a:solidFill>
              <a:latin typeface="+mn-lt"/>
              <a:ea typeface="+mn-ea"/>
              <a:cs typeface="+mn-cs"/>
            </a:rPr>
            <a:t>」のように，</a:t>
          </a:r>
          <a:r>
            <a:rPr lang="ja-JP" altLang="en-US" sz="1100" b="1" i="0" baseline="0">
              <a:solidFill>
                <a:srgbClr val="FF0000"/>
              </a:solidFill>
              <a:latin typeface="+mn-lt"/>
              <a:ea typeface="+mn-ea"/>
              <a:cs typeface="+mn-cs"/>
            </a:rPr>
            <a:t>「</a:t>
          </a:r>
          <a:r>
            <a:rPr lang="en-US" altLang="ja-JP" sz="1100" b="1" i="0" baseline="0">
              <a:solidFill>
                <a:srgbClr val="FF0000"/>
              </a:solidFill>
              <a:latin typeface="+mn-lt"/>
              <a:ea typeface="+mn-ea"/>
              <a:cs typeface="+mn-cs"/>
            </a:rPr>
            <a:t>0</a:t>
          </a:r>
          <a:r>
            <a:rPr lang="ja-JP" altLang="ja-JP" sz="1100" b="1" i="0" baseline="0">
              <a:solidFill>
                <a:srgbClr val="FF0000"/>
              </a:solidFill>
              <a:latin typeface="+mn-lt"/>
              <a:ea typeface="+mn-ea"/>
              <a:cs typeface="+mn-cs"/>
            </a:rPr>
            <a:t>」を入力してください。</a:t>
          </a:r>
        </a:p>
        <a:p>
          <a:pPr algn="l" rtl="0">
            <a:defRPr sz="1000"/>
          </a:pPr>
          <a:r>
            <a:rPr lang="ja-JP" altLang="en-US" sz="1000" b="1" i="0" baseline="0">
              <a:latin typeface="+mn-lt"/>
              <a:ea typeface="+mn-ea"/>
              <a:cs typeface="+mn-cs"/>
            </a:rPr>
            <a:t>　　</a:t>
          </a:r>
          <a:r>
            <a:rPr lang="ja-JP" altLang="en-US" sz="1100" b="1" i="0" baseline="0">
              <a:solidFill>
                <a:srgbClr val="FF0000"/>
              </a:solidFill>
              <a:latin typeface="+mn-ea"/>
              <a:ea typeface="+mn-ea"/>
              <a:cs typeface="+mn-cs"/>
            </a:rPr>
            <a:t>④</a:t>
          </a:r>
          <a:r>
            <a:rPr lang="ja-JP" altLang="ja-JP" sz="1100" b="1" i="0" baseline="0">
              <a:solidFill>
                <a:srgbClr val="FF0000"/>
              </a:solidFill>
              <a:latin typeface="+mn-ea"/>
              <a:ea typeface="+mn-ea"/>
              <a:cs typeface="+mn-cs"/>
            </a:rPr>
            <a:t>砲丸投の場合</a:t>
          </a:r>
          <a:r>
            <a:rPr lang="ja-JP" altLang="en-US" sz="1100" b="1" i="0" baseline="0">
              <a:solidFill>
                <a:srgbClr val="FF0000"/>
              </a:solidFill>
              <a:latin typeface="+mn-ea"/>
              <a:ea typeface="+mn-ea"/>
              <a:cs typeface="+mn-cs"/>
            </a:rPr>
            <a:t>も</a:t>
          </a:r>
          <a:r>
            <a:rPr lang="ja-JP" altLang="ja-JP" sz="1100" b="1" i="0" baseline="0">
              <a:solidFill>
                <a:srgbClr val="FF0000"/>
              </a:solidFill>
              <a:latin typeface="+mn-ea"/>
              <a:ea typeface="+mn-ea"/>
              <a:cs typeface="+mn-cs"/>
            </a:rPr>
            <a:t>「</a:t>
          </a:r>
          <a:r>
            <a:rPr lang="en-US" altLang="ja-JP" sz="1100" b="1" i="0" baseline="0">
              <a:solidFill>
                <a:srgbClr val="FF0000"/>
              </a:solidFill>
              <a:latin typeface="+mn-ea"/>
              <a:ea typeface="+mn-ea"/>
              <a:cs typeface="+mn-cs"/>
            </a:rPr>
            <a:t>09m55</a:t>
          </a:r>
          <a:r>
            <a:rPr lang="ja-JP" altLang="ja-JP" sz="1100" b="1" i="0" baseline="0">
              <a:solidFill>
                <a:srgbClr val="FF0000"/>
              </a:solidFill>
              <a:latin typeface="+mn-ea"/>
              <a:ea typeface="+mn-ea"/>
              <a:cs typeface="+mn-cs"/>
            </a:rPr>
            <a:t>」のように，「</a:t>
          </a:r>
          <a:r>
            <a:rPr lang="en-US" altLang="ja-JP" sz="1100" b="1" i="0" baseline="0">
              <a:solidFill>
                <a:srgbClr val="FF0000"/>
              </a:solidFill>
              <a:latin typeface="+mn-ea"/>
              <a:ea typeface="+mn-ea"/>
              <a:cs typeface="+mn-cs"/>
            </a:rPr>
            <a:t>0</a:t>
          </a:r>
          <a:r>
            <a:rPr lang="ja-JP" altLang="ja-JP" sz="1100" b="1" i="0" baseline="0">
              <a:solidFill>
                <a:srgbClr val="FF0000"/>
              </a:solidFill>
              <a:latin typeface="+mn-ea"/>
              <a:ea typeface="+mn-ea"/>
              <a:cs typeface="+mn-cs"/>
            </a:rPr>
            <a:t>」を入力してください。</a:t>
          </a:r>
          <a:endParaRPr lang="en-US" altLang="ja-JP" sz="1100" b="1" i="0" baseline="0">
            <a:solidFill>
              <a:srgbClr val="FF0000"/>
            </a:solidFill>
            <a:latin typeface="+mn-ea"/>
            <a:ea typeface="+mn-ea"/>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ja-JP" altLang="en-US" sz="1100" b="0" i="0" baseline="0">
              <a:latin typeface="+mn-lt"/>
              <a:ea typeface="+mn-ea"/>
              <a:cs typeface="+mn-cs"/>
            </a:rPr>
            <a:t>　　　（最高記録の表示が正しく出ない場合がありますので，ご協力お願いします。）</a:t>
          </a:r>
          <a:endParaRPr lang="en-US" altLang="ja-JP" sz="1100" b="0" i="0" baseline="0">
            <a:latin typeface="+mn-lt"/>
            <a:ea typeface="+mn-ea"/>
            <a:cs typeface="+mn-cs"/>
          </a:endParaRP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xdr:colOff>
      <xdr:row>6</xdr:row>
      <xdr:rowOff>9525</xdr:rowOff>
    </xdr:from>
    <xdr:to>
      <xdr:col>18</xdr:col>
      <xdr:colOff>9525</xdr:colOff>
      <xdr:row>6</xdr:row>
      <xdr:rowOff>142875</xdr:rowOff>
    </xdr:to>
    <xdr:sp macro="" textlink="">
      <xdr:nvSpPr>
        <xdr:cNvPr id="2" name="Text Box 1804">
          <a:extLst>
            <a:ext uri="{FF2B5EF4-FFF2-40B4-BE49-F238E27FC236}">
              <a16:creationId xmlns:a16="http://schemas.microsoft.com/office/drawing/2014/main" id="{00000000-0008-0000-0300-000002000000}"/>
            </a:ext>
          </a:extLst>
        </xdr:cNvPr>
        <xdr:cNvSpPr txBox="1">
          <a:spLocks noChangeArrowheads="1"/>
        </xdr:cNvSpPr>
      </xdr:nvSpPr>
      <xdr:spPr bwMode="auto">
        <a:xfrm>
          <a:off x="3962400" y="1552575"/>
          <a:ext cx="1381125" cy="133350"/>
        </a:xfrm>
        <a:prstGeom prst="rect">
          <a:avLst/>
        </a:prstGeom>
        <a:solidFill>
          <a:srgbClr val="FFC000"/>
        </a:solidFill>
        <a:ln w="12700">
          <a:solidFill>
            <a:srgbClr val="000000"/>
          </a:solid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通信大会</a:t>
          </a:r>
        </a:p>
      </xdr:txBody>
    </xdr:sp>
    <xdr:clientData/>
  </xdr:twoCellAnchor>
  <xdr:twoCellAnchor>
    <xdr:from>
      <xdr:col>18</xdr:col>
      <xdr:colOff>9525</xdr:colOff>
      <xdr:row>6</xdr:row>
      <xdr:rowOff>9525</xdr:rowOff>
    </xdr:from>
    <xdr:to>
      <xdr:col>21</xdr:col>
      <xdr:colOff>0</xdr:colOff>
      <xdr:row>6</xdr:row>
      <xdr:rowOff>142875</xdr:rowOff>
    </xdr:to>
    <xdr:sp macro="" textlink="">
      <xdr:nvSpPr>
        <xdr:cNvPr id="3" name="Text Box 1805">
          <a:extLst>
            <a:ext uri="{FF2B5EF4-FFF2-40B4-BE49-F238E27FC236}">
              <a16:creationId xmlns:a16="http://schemas.microsoft.com/office/drawing/2014/main" id="{00000000-0008-0000-0300-000003000000}"/>
            </a:ext>
          </a:extLst>
        </xdr:cNvPr>
        <xdr:cNvSpPr txBox="1">
          <a:spLocks noChangeArrowheads="1"/>
        </xdr:cNvSpPr>
      </xdr:nvSpPr>
      <xdr:spPr bwMode="auto">
        <a:xfrm>
          <a:off x="5343525" y="1552575"/>
          <a:ext cx="1371600" cy="133350"/>
        </a:xfrm>
        <a:prstGeom prst="rect">
          <a:avLst/>
        </a:prstGeom>
        <a:solidFill>
          <a:srgbClr val="FFC000"/>
        </a:solidFill>
        <a:ln w="12700">
          <a:solidFill>
            <a:srgbClr val="000000"/>
          </a:solid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地区大会</a:t>
          </a:r>
        </a:p>
      </xdr:txBody>
    </xdr:sp>
    <xdr:clientData/>
  </xdr:twoCellAnchor>
  <xdr:twoCellAnchor>
    <xdr:from>
      <xdr:col>3</xdr:col>
      <xdr:colOff>0</xdr:colOff>
      <xdr:row>6</xdr:row>
      <xdr:rowOff>152400</xdr:rowOff>
    </xdr:from>
    <xdr:to>
      <xdr:col>3</xdr:col>
      <xdr:colOff>504825</xdr:colOff>
      <xdr:row>6</xdr:row>
      <xdr:rowOff>152400</xdr:rowOff>
    </xdr:to>
    <xdr:sp macro="" textlink="">
      <xdr:nvSpPr>
        <xdr:cNvPr id="4" name="Line 1806">
          <a:extLst>
            <a:ext uri="{FF2B5EF4-FFF2-40B4-BE49-F238E27FC236}">
              <a16:creationId xmlns:a16="http://schemas.microsoft.com/office/drawing/2014/main" id="{00000000-0008-0000-0300-000004000000}"/>
            </a:ext>
          </a:extLst>
        </xdr:cNvPr>
        <xdr:cNvSpPr>
          <a:spLocks noChangeShapeType="1"/>
        </xdr:cNvSpPr>
      </xdr:nvSpPr>
      <xdr:spPr bwMode="auto">
        <a:xfrm>
          <a:off x="333375" y="1695450"/>
          <a:ext cx="504825" cy="0"/>
        </a:xfrm>
        <a:prstGeom prst="line">
          <a:avLst/>
        </a:prstGeom>
        <a:noFill/>
        <a:ln w="3175">
          <a:solidFill>
            <a:srgbClr val="000000"/>
          </a:solidFill>
          <a:prstDash val="dash"/>
          <a:round/>
          <a:headEnd/>
          <a:tailEnd/>
        </a:ln>
      </xdr:spPr>
    </xdr:sp>
    <xdr:clientData/>
  </xdr:twoCellAnchor>
  <xdr:twoCellAnchor>
    <xdr:from>
      <xdr:col>1</xdr:col>
      <xdr:colOff>9525</xdr:colOff>
      <xdr:row>1</xdr:row>
      <xdr:rowOff>123825</xdr:rowOff>
    </xdr:from>
    <xdr:to>
      <xdr:col>3</xdr:col>
      <xdr:colOff>400050</xdr:colOff>
      <xdr:row>2</xdr:row>
      <xdr:rowOff>76200</xdr:rowOff>
    </xdr:to>
    <xdr:sp macro="" textlink="">
      <xdr:nvSpPr>
        <xdr:cNvPr id="5" name="Text Box 1807">
          <a:extLst>
            <a:ext uri="{FF2B5EF4-FFF2-40B4-BE49-F238E27FC236}">
              <a16:creationId xmlns:a16="http://schemas.microsoft.com/office/drawing/2014/main" id="{00000000-0008-0000-0300-000005000000}"/>
            </a:ext>
          </a:extLst>
        </xdr:cNvPr>
        <xdr:cNvSpPr txBox="1">
          <a:spLocks noChangeArrowheads="1"/>
        </xdr:cNvSpPr>
      </xdr:nvSpPr>
      <xdr:spPr bwMode="auto">
        <a:xfrm>
          <a:off x="152400" y="552450"/>
          <a:ext cx="58102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所属陸協</a:t>
          </a:r>
        </a:p>
      </xdr:txBody>
    </xdr:sp>
    <xdr:clientData/>
  </xdr:twoCellAnchor>
  <xdr:twoCellAnchor>
    <xdr:from>
      <xdr:col>1</xdr:col>
      <xdr:colOff>0</xdr:colOff>
      <xdr:row>2</xdr:row>
      <xdr:rowOff>152400</xdr:rowOff>
    </xdr:from>
    <xdr:to>
      <xdr:col>3</xdr:col>
      <xdr:colOff>314325</xdr:colOff>
      <xdr:row>2</xdr:row>
      <xdr:rowOff>276225</xdr:rowOff>
    </xdr:to>
    <xdr:sp macro="" textlink="">
      <xdr:nvSpPr>
        <xdr:cNvPr id="6" name="Text Box 1808">
          <a:extLst>
            <a:ext uri="{FF2B5EF4-FFF2-40B4-BE49-F238E27FC236}">
              <a16:creationId xmlns:a16="http://schemas.microsoft.com/office/drawing/2014/main" id="{00000000-0008-0000-0300-000006000000}"/>
            </a:ext>
          </a:extLst>
        </xdr:cNvPr>
        <xdr:cNvSpPr txBox="1">
          <a:spLocks noChangeArrowheads="1"/>
        </xdr:cNvSpPr>
      </xdr:nvSpPr>
      <xdr:spPr bwMode="auto">
        <a:xfrm>
          <a:off x="142875" y="866775"/>
          <a:ext cx="504825" cy="1238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市町村名</a:t>
          </a:r>
        </a:p>
      </xdr:txBody>
    </xdr:sp>
    <xdr:clientData/>
  </xdr:twoCellAnchor>
  <xdr:twoCellAnchor>
    <xdr:from>
      <xdr:col>11</xdr:col>
      <xdr:colOff>419100</xdr:colOff>
      <xdr:row>51</xdr:row>
      <xdr:rowOff>57150</xdr:rowOff>
    </xdr:from>
    <xdr:to>
      <xdr:col>11</xdr:col>
      <xdr:colOff>609600</xdr:colOff>
      <xdr:row>51</xdr:row>
      <xdr:rowOff>190500</xdr:rowOff>
    </xdr:to>
    <xdr:sp macro="" textlink="">
      <xdr:nvSpPr>
        <xdr:cNvPr id="9" name="Text Box 1812">
          <a:extLst>
            <a:ext uri="{FF2B5EF4-FFF2-40B4-BE49-F238E27FC236}">
              <a16:creationId xmlns:a16="http://schemas.microsoft.com/office/drawing/2014/main" id="{00000000-0008-0000-0300-000009000000}"/>
            </a:ext>
          </a:extLst>
        </xdr:cNvPr>
        <xdr:cNvSpPr txBox="1">
          <a:spLocks noChangeArrowheads="1"/>
        </xdr:cNvSpPr>
      </xdr:nvSpPr>
      <xdr:spPr bwMode="auto">
        <a:xfrm>
          <a:off x="2895600" y="8839200"/>
          <a:ext cx="19050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10</xdr:col>
      <xdr:colOff>57150</xdr:colOff>
      <xdr:row>6</xdr:row>
      <xdr:rowOff>19050</xdr:rowOff>
    </xdr:from>
    <xdr:to>
      <xdr:col>11</xdr:col>
      <xdr:colOff>9525</xdr:colOff>
      <xdr:row>7</xdr:row>
      <xdr:rowOff>19050</xdr:rowOff>
    </xdr:to>
    <xdr:sp macro="" textlink="">
      <xdr:nvSpPr>
        <xdr:cNvPr id="13" name="Text Box 1826">
          <a:extLst>
            <a:ext uri="{FF2B5EF4-FFF2-40B4-BE49-F238E27FC236}">
              <a16:creationId xmlns:a16="http://schemas.microsoft.com/office/drawing/2014/main" id="{00000000-0008-0000-0300-00000D000000}"/>
            </a:ext>
          </a:extLst>
        </xdr:cNvPr>
        <xdr:cNvSpPr txBox="1">
          <a:spLocks noChangeArrowheads="1"/>
        </xdr:cNvSpPr>
      </xdr:nvSpPr>
      <xdr:spPr bwMode="auto">
        <a:xfrm>
          <a:off x="2305050" y="1562100"/>
          <a:ext cx="180975" cy="304800"/>
        </a:xfrm>
        <a:prstGeom prst="rect">
          <a:avLst/>
        </a:prstGeom>
        <a:noFill/>
        <a:ln w="9525">
          <a:noFill/>
          <a:miter lim="800000"/>
          <a:headEnd/>
          <a:tailEnd/>
        </a:ln>
      </xdr:spPr>
      <xdr:txBody>
        <a:bodyPr vertOverflow="clip" vert="wordArtVertRtl" wrap="square" lIns="0" tIns="0" rIns="18000" bIns="0" anchor="b" upright="1"/>
        <a:lstStyle/>
        <a:p>
          <a:pPr algn="l" rtl="0">
            <a:defRPr sz="1000"/>
          </a:pPr>
          <a:r>
            <a:rPr lang="ja-JP" altLang="en-US" sz="900" b="0" i="0" u="none" strike="noStrike" baseline="0">
              <a:solidFill>
                <a:srgbClr val="000000"/>
              </a:solidFill>
              <a:latin typeface="ＭＳ Ｐ明朝"/>
              <a:ea typeface="ＭＳ Ｐ明朝"/>
            </a:rPr>
            <a:t>学年</a:t>
          </a:r>
        </a:p>
      </xdr:txBody>
    </xdr:sp>
    <xdr:clientData/>
  </xdr:twoCellAnchor>
  <xdr:twoCellAnchor>
    <xdr:from>
      <xdr:col>42</xdr:col>
      <xdr:colOff>104776</xdr:colOff>
      <xdr:row>4</xdr:row>
      <xdr:rowOff>85723</xdr:rowOff>
    </xdr:from>
    <xdr:to>
      <xdr:col>52</xdr:col>
      <xdr:colOff>504826</xdr:colOff>
      <xdr:row>35</xdr:row>
      <xdr:rowOff>47625</xdr:rowOff>
    </xdr:to>
    <xdr:sp macro="" textlink="">
      <xdr:nvSpPr>
        <xdr:cNvPr id="14" name="Text Box 1831">
          <a:extLst>
            <a:ext uri="{FF2B5EF4-FFF2-40B4-BE49-F238E27FC236}">
              <a16:creationId xmlns:a16="http://schemas.microsoft.com/office/drawing/2014/main" id="{00000000-0008-0000-0300-00000E000000}"/>
            </a:ext>
          </a:extLst>
        </xdr:cNvPr>
        <xdr:cNvSpPr txBox="1">
          <a:spLocks noChangeArrowheads="1"/>
        </xdr:cNvSpPr>
      </xdr:nvSpPr>
      <xdr:spPr bwMode="auto">
        <a:xfrm>
          <a:off x="17373601" y="1371598"/>
          <a:ext cx="7258050" cy="4791077"/>
        </a:xfrm>
        <a:prstGeom prst="rect">
          <a:avLst/>
        </a:prstGeom>
        <a:solidFill>
          <a:srgbClr val="FFFFCC"/>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200" b="1" i="0" u="none" strike="noStrike" baseline="0">
              <a:solidFill>
                <a:srgbClr val="000000"/>
              </a:solidFill>
              <a:latin typeface="ＭＳ Ｐゴシック"/>
              <a:ea typeface="ＭＳ Ｐゴシック"/>
            </a:rPr>
            <a:t> </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入力の際の注意事項</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①学校名は市町村がわかるように記入してください。詳しくは別紙</a:t>
          </a:r>
          <a:r>
            <a:rPr lang="ja-JP" altLang="en-US" sz="1100" b="0" i="0" u="none" strike="noStrike" baseline="0">
              <a:solidFill>
                <a:srgbClr val="FF0000"/>
              </a:solidFill>
              <a:latin typeface="ＭＳ Ｐゴシック"/>
              <a:ea typeface="ＭＳ Ｐゴシック"/>
            </a:rPr>
            <a:t>注意事項</a:t>
          </a:r>
          <a:r>
            <a:rPr lang="ja-JP" altLang="en-US" sz="1100" b="0" i="0" u="none" strike="noStrike" baseline="0">
              <a:solidFill>
                <a:srgbClr val="000000"/>
              </a:solidFill>
              <a:latin typeface="ＭＳ Ｐゴシック"/>
              <a:ea typeface="ＭＳ Ｐゴシック"/>
            </a:rPr>
            <a:t>をご覧ください。</a:t>
          </a:r>
        </a:p>
        <a:p>
          <a:pPr algn="l" rtl="0">
            <a:lnSpc>
              <a:spcPts val="1200"/>
            </a:lnSpc>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FF"/>
              </a:solidFill>
              <a:latin typeface="ＭＳ ゴシック"/>
              <a:ea typeface="ＭＳ ゴシック"/>
            </a:rPr>
            <a:t>例</a:t>
          </a:r>
          <a:r>
            <a:rPr lang="en-US" altLang="ja-JP" sz="1000" b="0" i="0" u="none" strike="noStrike" baseline="0">
              <a:solidFill>
                <a:srgbClr val="0000FF"/>
              </a:solidFill>
              <a:latin typeface="ＭＳ ゴシック"/>
              <a:ea typeface="ＭＳ ゴシック"/>
            </a:rPr>
            <a:t>:</a:t>
          </a:r>
          <a:r>
            <a:rPr lang="ja-JP" altLang="en-US" sz="1000" b="0" i="0" u="none" strike="noStrike" baseline="0">
              <a:solidFill>
                <a:srgbClr val="0000FF"/>
              </a:solidFill>
              <a:latin typeface="ＭＳ ゴシック"/>
              <a:ea typeface="ＭＳ ゴシック"/>
            </a:rPr>
            <a:t>札幌市立真駒内曙中学校　⇒「札幌真駒内曙」中学校</a:t>
          </a: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rgbClr val="0000FF"/>
              </a:solidFill>
              <a:latin typeface="ＭＳ ゴシック"/>
              <a:ea typeface="ＭＳ ゴシック"/>
            </a:rPr>
            <a:t>　　　　</a:t>
          </a:r>
          <a:r>
            <a:rPr kumimoji="0" lang="ja-JP" altLang="en-US" sz="1000" b="0" i="0" u="none" strike="noStrike" kern="0" cap="none" spc="0" normalizeH="0" baseline="0" noProof="0">
              <a:ln>
                <a:noFill/>
              </a:ln>
              <a:solidFill>
                <a:srgbClr val="0000FF"/>
              </a:solidFill>
              <a:effectLst/>
              <a:uLnTx/>
              <a:uFillTx/>
              <a:latin typeface="ＭＳ ゴシック"/>
              <a:ea typeface="ＭＳ ゴシック"/>
              <a:cs typeface="+mn-cs"/>
            </a:rPr>
            <a:t>北見市立常呂中学校　　⇒「北見常呂」中学校</a:t>
          </a:r>
          <a:endParaRPr kumimoji="0" lang="ja-JP" altLang="en-US" sz="1100" b="0" i="0" u="none" strike="noStrike" kern="0" cap="none" spc="0" normalizeH="0" baseline="0" noProof="0">
            <a:ln>
              <a:noFill/>
            </a:ln>
            <a:solidFill>
              <a:srgbClr val="000000"/>
            </a:solidFill>
            <a:effectLst/>
            <a:uLnTx/>
            <a:uFillTx/>
            <a:latin typeface="ＭＳ Ｐゴシック"/>
            <a:ea typeface="+mn-ea"/>
            <a:cs typeface="+mn-cs"/>
          </a:endParaRPr>
        </a:p>
        <a:p>
          <a:pPr algn="l" rtl="0">
            <a:defRPr sz="1000"/>
          </a:pPr>
          <a:r>
            <a:rPr lang="ja-JP" altLang="en-US" sz="1100" b="0" i="0" u="none" strike="noStrike" baseline="0">
              <a:solidFill>
                <a:srgbClr val="000000"/>
              </a:solidFill>
              <a:latin typeface="ＭＳ Ｐゴシック"/>
              <a:ea typeface="ＭＳ Ｐゴシック"/>
            </a:rPr>
            <a:t>　②「氏名」は，名字と名前を別々に入れてください。</a:t>
          </a:r>
          <a:endParaRPr lang="en-US" altLang="ja-JP" sz="1100" b="0" i="0" u="none" strike="noStrike" baseline="0">
            <a:solidFill>
              <a:srgbClr val="000000"/>
            </a:solidFill>
            <a:latin typeface="ＭＳ Ｐゴシック"/>
            <a:ea typeface="ＭＳ Ｐゴシック"/>
          </a:endParaRPr>
        </a:p>
        <a:p>
          <a:pPr marL="0" indent="0" algn="l" rtl="0">
            <a:lnSpc>
              <a:spcPts val="1200"/>
            </a:lnSpc>
            <a:defRPr sz="1000"/>
          </a:pPr>
          <a:r>
            <a:rPr lang="ja-JP" altLang="en-US" sz="1000" b="0" i="0" u="none" strike="noStrike" baseline="0">
              <a:solidFill>
                <a:srgbClr val="0000FF"/>
              </a:solidFill>
              <a:latin typeface="ＭＳ ゴシック"/>
              <a:ea typeface="ＭＳ ゴシック"/>
              <a:cs typeface="+mn-cs"/>
            </a:rPr>
            <a:t>　　　例</a:t>
          </a:r>
          <a:r>
            <a:rPr lang="en-US" altLang="ja-JP" sz="1000" b="0" i="0" u="none" strike="noStrike" baseline="0">
              <a:solidFill>
                <a:srgbClr val="0000FF"/>
              </a:solidFill>
              <a:latin typeface="ＭＳ ゴシック"/>
              <a:ea typeface="ＭＳ ゴシック"/>
              <a:cs typeface="+mn-cs"/>
            </a:rPr>
            <a:t>:</a:t>
          </a:r>
          <a:r>
            <a:rPr lang="ja-JP" altLang="en-US" sz="1000" b="0" i="0" u="none" strike="noStrike" baseline="0">
              <a:solidFill>
                <a:srgbClr val="0000FF"/>
              </a:solidFill>
              <a:latin typeface="ＭＳ ゴシック"/>
              <a:ea typeface="ＭＳ ゴシック"/>
              <a:cs typeface="+mn-cs"/>
            </a:rPr>
            <a:t>「小野寺」「理香」</a:t>
          </a:r>
        </a:p>
        <a:p>
          <a:pPr algn="l" rtl="0">
            <a:defRPr sz="1000"/>
          </a:pPr>
          <a:r>
            <a:rPr lang="ja-JP" altLang="en-US" sz="1100" b="0" i="0" u="none" strike="noStrike" baseline="0">
              <a:solidFill>
                <a:srgbClr val="000000"/>
              </a:solidFill>
              <a:latin typeface="ＭＳ Ｐゴシック"/>
              <a:ea typeface="ＭＳ Ｐゴシック"/>
            </a:rPr>
            <a:t>　③「フリガナ」は、名字と名前を別々に入れてください（半角ｶﾀｶﾅ）</a:t>
          </a:r>
        </a:p>
        <a:p>
          <a:pPr algn="l" rtl="0">
            <a:lnSpc>
              <a:spcPts val="1200"/>
            </a:lnSpc>
            <a:defRPr sz="1000"/>
          </a:pPr>
          <a:r>
            <a:rPr lang="ja-JP" altLang="en-US" sz="1000" b="0" i="0" u="none" strike="noStrike" baseline="0">
              <a:solidFill>
                <a:srgbClr val="0000FF"/>
              </a:solidFill>
              <a:latin typeface="ＭＳ ゴシック"/>
              <a:ea typeface="ＭＳ ゴシック"/>
            </a:rPr>
            <a:t>　　　例</a:t>
          </a:r>
          <a:r>
            <a:rPr lang="en-US" altLang="ja-JP" sz="1000" b="0" i="0" u="none" strike="noStrike" baseline="0">
              <a:solidFill>
                <a:srgbClr val="0000FF"/>
              </a:solidFill>
              <a:latin typeface="ＭＳ ゴシック"/>
              <a:ea typeface="ＭＳ ゴシック"/>
            </a:rPr>
            <a:t>:</a:t>
          </a:r>
          <a:r>
            <a:rPr lang="ja-JP" altLang="en-US" sz="1000" b="0" i="0" u="none" strike="noStrike" baseline="0">
              <a:solidFill>
                <a:srgbClr val="0000FF"/>
              </a:solidFill>
              <a:latin typeface="ＭＳ ゴシック"/>
              <a:ea typeface="ＭＳ ゴシック"/>
            </a:rPr>
            <a:t>「ｵﾉﾃﾞﾗ」「ﾘｶ」</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④「申込種目」はリストより選んでください。１種目のみ参加の場合は，上段に記入してください。</a:t>
          </a:r>
        </a:p>
        <a:p>
          <a:pPr algn="l" rtl="0">
            <a:defRPr sz="1000"/>
          </a:pPr>
          <a:r>
            <a:rPr lang="ja-JP" altLang="en-US" sz="1100" b="0" i="0" u="none" strike="noStrike" baseline="0">
              <a:solidFill>
                <a:srgbClr val="000000"/>
              </a:solidFill>
              <a:latin typeface="ＭＳ Ｐゴシック"/>
              <a:ea typeface="ＭＳ Ｐゴシック"/>
            </a:rPr>
            <a:t>　　　４００ｍ</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の出場者はリストより「○」を選んでください。</a:t>
          </a:r>
        </a:p>
        <a:p>
          <a:pPr algn="l" rtl="0">
            <a:defRPr sz="1000"/>
          </a:pPr>
          <a:r>
            <a:rPr lang="ja-JP" altLang="en-US" sz="1100" b="0" i="0" u="none" strike="noStrike" baseline="0">
              <a:solidFill>
                <a:srgbClr val="000000"/>
              </a:solidFill>
              <a:latin typeface="ＭＳ Ｐゴシック"/>
              <a:ea typeface="ＭＳ Ｐゴシック"/>
            </a:rPr>
            <a:t>　⑤入力後，Ａ４用紙に</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カラー印刷”</a:t>
          </a:r>
          <a:r>
            <a:rPr lang="ja-JP" altLang="en-US" sz="1100" b="0" i="0" u="none" strike="noStrike" baseline="0">
              <a:solidFill>
                <a:srgbClr val="000000"/>
              </a:solidFill>
              <a:latin typeface="ＭＳ Ｐゴシック"/>
              <a:ea typeface="ＭＳ Ｐゴシック"/>
            </a:rPr>
            <a:t>し、デジタルデータとともに参加料を添えて各地区中体連事務局に提出してください。</a:t>
          </a: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Ｐゴシック"/>
              <a:ea typeface="ＭＳ Ｐゴシック"/>
            </a:rPr>
            <a:t>☆ファイル名は</a:t>
          </a:r>
          <a:r>
            <a:rPr lang="en-US" altLang="ja-JP" sz="1100" b="1" i="0" u="none" strike="noStrike" baseline="0">
              <a:solidFill>
                <a:srgbClr val="99CCFF"/>
              </a:solidFill>
              <a:latin typeface="ＭＳ Ｐゴシック"/>
              <a:ea typeface="ＭＳ Ｐゴシック"/>
            </a:rPr>
            <a:t>『</a:t>
          </a:r>
          <a:r>
            <a:rPr lang="ja-JP" altLang="en-US" sz="1100" b="1" i="0" u="none" strike="noStrike" baseline="0">
              <a:solidFill>
                <a:srgbClr val="FF0000"/>
              </a:solidFill>
              <a:latin typeface="ＭＳ ゴシック"/>
              <a:ea typeface="ＭＳ ゴシック"/>
            </a:rPr>
            <a:t>○○中</a:t>
          </a:r>
          <a:r>
            <a:rPr lang="en-US" altLang="ja-JP" sz="1100" b="1" i="0" u="none" strike="noStrike" baseline="0">
              <a:solidFill>
                <a:srgbClr val="99CCFF"/>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として、保存してください。　例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北見常呂中</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99CCFF"/>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1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Ｐゴシック"/>
              <a:ea typeface="ＭＳ Ｐゴシック"/>
            </a:rPr>
            <a:t>◇参加資格について◇</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Ｐゴシック"/>
              <a:ea typeface="ＭＳ Ｐゴシック"/>
            </a:rPr>
            <a:t>　①「資格」欄は標準記録突破の場合は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，地区一位は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１位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をリストより選んでください。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Ｐゴシック"/>
              <a:ea typeface="ＭＳ Ｐゴシック"/>
            </a:rPr>
            <a:t>　　両方の資格があるときは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としてください。</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FF0000"/>
              </a:solidFill>
              <a:latin typeface="ＭＳ ゴシック"/>
              <a:ea typeface="ＭＳ ゴシック"/>
            </a:rPr>
            <a:t> </a:t>
          </a:r>
          <a:r>
            <a:rPr lang="ja-JP" altLang="en-US" sz="1100" b="1" i="0" u="none" strike="noStrike" baseline="0">
              <a:solidFill>
                <a:srgbClr val="FF0000"/>
              </a:solidFill>
              <a:latin typeface="ＭＳ ゴシック" pitchFamily="49" charset="-128"/>
              <a:ea typeface="ＭＳ ゴシック" pitchFamily="49" charset="-128"/>
            </a:rPr>
            <a:t>②「最高記録」は，トラック種目は「</a:t>
          </a:r>
          <a:r>
            <a:rPr lang="en-US" altLang="ja-JP" sz="1100" b="1" i="0" u="none" strike="noStrike" baseline="0">
              <a:solidFill>
                <a:srgbClr val="FF0000"/>
              </a:solidFill>
              <a:latin typeface="ＭＳ ゴシック" pitchFamily="49" charset="-128"/>
              <a:ea typeface="ＭＳ ゴシック" pitchFamily="49" charset="-128"/>
            </a:rPr>
            <a:t>12.82</a:t>
          </a:r>
          <a:r>
            <a:rPr lang="ja-JP" altLang="en-US" sz="1100" b="1" i="0" u="none" strike="noStrike" baseline="0">
              <a:solidFill>
                <a:srgbClr val="FF0000"/>
              </a:solidFill>
              <a:latin typeface="ＭＳ ゴシック" pitchFamily="49" charset="-128"/>
              <a:ea typeface="ＭＳ ゴシック" pitchFamily="49" charset="-128"/>
            </a:rPr>
            <a:t>」「</a:t>
          </a:r>
          <a:r>
            <a:rPr lang="en-US" altLang="ja-JP" sz="1100" b="1" i="0" u="none" strike="noStrike" baseline="0">
              <a:solidFill>
                <a:srgbClr val="FF0000"/>
              </a:solidFill>
              <a:latin typeface="ＭＳ ゴシック" pitchFamily="49" charset="-128"/>
              <a:ea typeface="ＭＳ ゴシック" pitchFamily="49" charset="-128"/>
            </a:rPr>
            <a:t>4.59.99</a:t>
          </a:r>
          <a:r>
            <a:rPr lang="ja-JP" altLang="en-US" sz="1100" b="1" i="0" u="none" strike="noStrike" baseline="0">
              <a:solidFill>
                <a:srgbClr val="FF0000"/>
              </a:solidFill>
              <a:latin typeface="ＭＳ ゴシック" pitchFamily="49" charset="-128"/>
              <a:ea typeface="ＭＳ ゴシック" pitchFamily="49" charset="-128"/>
            </a:rPr>
            <a:t>」のように「ピリオド」を入れてください。</a:t>
          </a:r>
        </a:p>
        <a:p>
          <a:pPr algn="l" rtl="0">
            <a:defRPr sz="1000"/>
          </a:pPr>
          <a:r>
            <a:rPr lang="ja-JP" altLang="en-US" sz="1100" b="1" i="0" u="none" strike="noStrike" baseline="0">
              <a:solidFill>
                <a:srgbClr val="FF0000"/>
              </a:solidFill>
              <a:latin typeface="ＭＳ ゴシック" pitchFamily="49" charset="-128"/>
              <a:ea typeface="ＭＳ ゴシック" pitchFamily="49" charset="-128"/>
            </a:rPr>
            <a:t>　　　フィールド種目は</a:t>
          </a:r>
          <a:r>
            <a:rPr lang="ja-JP" altLang="ja-JP" sz="1100" b="1" i="0" baseline="0">
              <a:solidFill>
                <a:srgbClr val="FF0000"/>
              </a:solidFill>
              <a:latin typeface="ＭＳ ゴシック" pitchFamily="49" charset="-128"/>
              <a:ea typeface="ＭＳ ゴシック" pitchFamily="49" charset="-128"/>
              <a:cs typeface="+mn-cs"/>
            </a:rPr>
            <a:t>「</a:t>
          </a:r>
          <a:r>
            <a:rPr kumimoji="0" lang="en-US" altLang="ja-JP" sz="11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9m55</a:t>
          </a:r>
          <a:r>
            <a:rPr kumimoji="0" lang="ja-JP" altLang="en-US" sz="11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」のよう</a:t>
          </a:r>
          <a:r>
            <a:rPr lang="ja-JP" altLang="ja-JP" sz="1100" b="1" i="0" baseline="0">
              <a:solidFill>
                <a:srgbClr val="FF0000"/>
              </a:solidFill>
              <a:latin typeface="ＭＳ ゴシック" pitchFamily="49" charset="-128"/>
              <a:ea typeface="ＭＳ ゴシック" pitchFamily="49" charset="-128"/>
              <a:cs typeface="+mn-cs"/>
            </a:rPr>
            <a:t>に</a:t>
          </a:r>
          <a:r>
            <a:rPr lang="ja-JP" altLang="en-US" sz="1100" b="1" i="0" baseline="0">
              <a:solidFill>
                <a:srgbClr val="FF0000"/>
              </a:solidFill>
              <a:latin typeface="ＭＳ ゴシック" pitchFamily="49" charset="-128"/>
              <a:ea typeface="ＭＳ ゴシック" pitchFamily="49" charset="-128"/>
              <a:cs typeface="+mn-cs"/>
            </a:rPr>
            <a:t>「</a:t>
          </a:r>
          <a:r>
            <a:rPr lang="en-US" altLang="ja-JP" sz="1100" b="1" i="0" baseline="0">
              <a:solidFill>
                <a:srgbClr val="FF0000"/>
              </a:solidFill>
              <a:latin typeface="ＭＳ ゴシック" pitchFamily="49" charset="-128"/>
              <a:ea typeface="ＭＳ ゴシック" pitchFamily="49" charset="-128"/>
              <a:cs typeface="+mn-cs"/>
            </a:rPr>
            <a:t>m</a:t>
          </a:r>
          <a:r>
            <a:rPr lang="ja-JP" altLang="en-US" sz="1100" b="1" i="0" baseline="0">
              <a:solidFill>
                <a:srgbClr val="FF0000"/>
              </a:solidFill>
              <a:latin typeface="ＭＳ ゴシック" pitchFamily="49" charset="-128"/>
              <a:ea typeface="ＭＳ ゴシック" pitchFamily="49" charset="-128"/>
              <a:cs typeface="+mn-cs"/>
            </a:rPr>
            <a:t>」を</a:t>
          </a:r>
          <a:r>
            <a:rPr lang="ja-JP" altLang="ja-JP" sz="1100" b="1" i="0" baseline="0">
              <a:solidFill>
                <a:srgbClr val="FF0000"/>
              </a:solidFill>
              <a:latin typeface="ＭＳ ゴシック" pitchFamily="49" charset="-128"/>
              <a:ea typeface="ＭＳ ゴシック" pitchFamily="49" charset="-128"/>
              <a:cs typeface="+mn-cs"/>
            </a:rPr>
            <a:t>入力してください。</a:t>
          </a:r>
          <a:r>
            <a:rPr lang="ja-JP" altLang="en-US" sz="1100" b="1" i="0" baseline="0">
              <a:solidFill>
                <a:srgbClr val="FF0000"/>
              </a:solidFill>
              <a:latin typeface="ＭＳ ゴシック" pitchFamily="49" charset="-128"/>
              <a:ea typeface="ＭＳ ゴシック" pitchFamily="49" charset="-128"/>
              <a:cs typeface="+mn-cs"/>
            </a:rPr>
            <a:t>（半角数字で入力）</a:t>
          </a:r>
          <a:endParaRPr lang="en-US" altLang="ja-JP" sz="1100" b="1" i="0" baseline="0">
            <a:solidFill>
              <a:srgbClr val="FF0000"/>
            </a:solidFill>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baseline="0">
              <a:latin typeface="+mn-lt"/>
              <a:ea typeface="+mn-ea"/>
              <a:cs typeface="+mn-cs"/>
            </a:rPr>
            <a:t>　　</a:t>
          </a:r>
          <a:r>
            <a:rPr lang="ja-JP" altLang="ja-JP" sz="1100" b="1" i="0" baseline="0">
              <a:solidFill>
                <a:srgbClr val="FF0000"/>
              </a:solidFill>
              <a:latin typeface="+mn-lt"/>
              <a:ea typeface="+mn-ea"/>
              <a:cs typeface="+mn-cs"/>
            </a:rPr>
            <a:t>③</a:t>
          </a:r>
          <a:r>
            <a:rPr lang="ja-JP" altLang="en-US" sz="1100" b="1" i="0" baseline="0">
              <a:solidFill>
                <a:srgbClr val="FF0000"/>
              </a:solidFill>
              <a:latin typeface="+mn-lt"/>
              <a:ea typeface="+mn-ea"/>
              <a:cs typeface="+mn-cs"/>
            </a:rPr>
            <a:t>３０００ｍで分の単位が</a:t>
          </a:r>
          <a:r>
            <a:rPr lang="en-US" altLang="ja-JP" sz="1100" b="1" i="0" baseline="0">
              <a:solidFill>
                <a:srgbClr val="FF0000"/>
              </a:solidFill>
              <a:latin typeface="+mn-lt"/>
              <a:ea typeface="+mn-ea"/>
              <a:cs typeface="+mn-cs"/>
            </a:rPr>
            <a:t>1</a:t>
          </a:r>
          <a:r>
            <a:rPr lang="ja-JP" altLang="en-US" sz="1100" b="1" i="0" baseline="0">
              <a:solidFill>
                <a:srgbClr val="FF0000"/>
              </a:solidFill>
              <a:latin typeface="+mn-lt"/>
              <a:ea typeface="+mn-ea"/>
              <a:cs typeface="+mn-cs"/>
            </a:rPr>
            <a:t>ケタの場合，</a:t>
          </a:r>
          <a:r>
            <a:rPr lang="ja-JP" altLang="ja-JP" sz="1100" b="1" i="0" baseline="0">
              <a:solidFill>
                <a:srgbClr val="FF0000"/>
              </a:solidFill>
              <a:latin typeface="+mn-lt"/>
              <a:ea typeface="+mn-ea"/>
              <a:cs typeface="+mn-cs"/>
            </a:rPr>
            <a:t>「</a:t>
          </a:r>
          <a:r>
            <a:rPr lang="en-US" altLang="ja-JP" sz="1100" b="1" i="0" baseline="0">
              <a:solidFill>
                <a:srgbClr val="FF0000"/>
              </a:solidFill>
              <a:latin typeface="+mn-lt"/>
              <a:ea typeface="+mn-ea"/>
              <a:cs typeface="+mn-cs"/>
            </a:rPr>
            <a:t>09.57.10</a:t>
          </a:r>
          <a:r>
            <a:rPr lang="ja-JP" altLang="ja-JP" sz="1100" b="1" i="0" baseline="0">
              <a:solidFill>
                <a:srgbClr val="FF0000"/>
              </a:solidFill>
              <a:latin typeface="+mn-lt"/>
              <a:ea typeface="+mn-ea"/>
              <a:cs typeface="+mn-cs"/>
            </a:rPr>
            <a:t>」のように，</a:t>
          </a:r>
          <a:r>
            <a:rPr lang="ja-JP" altLang="en-US" sz="1100" b="1" i="0" baseline="0">
              <a:solidFill>
                <a:srgbClr val="FF0000"/>
              </a:solidFill>
              <a:latin typeface="+mn-lt"/>
              <a:ea typeface="+mn-ea"/>
              <a:cs typeface="+mn-cs"/>
            </a:rPr>
            <a:t>「</a:t>
          </a:r>
          <a:r>
            <a:rPr lang="en-US" altLang="ja-JP" sz="1100" b="1" i="0" baseline="0">
              <a:solidFill>
                <a:srgbClr val="FF0000"/>
              </a:solidFill>
              <a:latin typeface="+mn-lt"/>
              <a:ea typeface="+mn-ea"/>
              <a:cs typeface="+mn-cs"/>
            </a:rPr>
            <a:t>0</a:t>
          </a:r>
          <a:r>
            <a:rPr lang="ja-JP" altLang="ja-JP" sz="1100" b="1" i="0" baseline="0">
              <a:solidFill>
                <a:srgbClr val="FF0000"/>
              </a:solidFill>
              <a:latin typeface="+mn-lt"/>
              <a:ea typeface="+mn-ea"/>
              <a:cs typeface="+mn-cs"/>
            </a:rPr>
            <a:t>」を入力してください。</a:t>
          </a:r>
        </a:p>
        <a:p>
          <a:pPr algn="l" rtl="0">
            <a:defRPr sz="1000"/>
          </a:pPr>
          <a:r>
            <a:rPr lang="ja-JP" altLang="en-US" sz="1000" b="1" i="0" baseline="0">
              <a:latin typeface="+mn-lt"/>
              <a:ea typeface="+mn-ea"/>
              <a:cs typeface="+mn-cs"/>
            </a:rPr>
            <a:t>　　</a:t>
          </a:r>
          <a:r>
            <a:rPr lang="ja-JP" altLang="en-US" sz="1100" b="1" i="0" baseline="0">
              <a:solidFill>
                <a:srgbClr val="FF0000"/>
              </a:solidFill>
              <a:latin typeface="+mn-ea"/>
              <a:ea typeface="+mn-ea"/>
              <a:cs typeface="+mn-cs"/>
            </a:rPr>
            <a:t>④</a:t>
          </a:r>
          <a:r>
            <a:rPr lang="ja-JP" altLang="ja-JP" sz="1100" b="1" i="0" baseline="0">
              <a:solidFill>
                <a:srgbClr val="FF0000"/>
              </a:solidFill>
              <a:latin typeface="+mn-ea"/>
              <a:ea typeface="+mn-ea"/>
              <a:cs typeface="+mn-cs"/>
            </a:rPr>
            <a:t>砲丸投の場合</a:t>
          </a:r>
          <a:r>
            <a:rPr lang="ja-JP" altLang="en-US" sz="1100" b="1" i="0" baseline="0">
              <a:solidFill>
                <a:srgbClr val="FF0000"/>
              </a:solidFill>
              <a:latin typeface="+mn-ea"/>
              <a:ea typeface="+mn-ea"/>
              <a:cs typeface="+mn-cs"/>
            </a:rPr>
            <a:t>も</a:t>
          </a:r>
          <a:r>
            <a:rPr lang="ja-JP" altLang="ja-JP" sz="1100" b="1" i="0" baseline="0">
              <a:solidFill>
                <a:srgbClr val="FF0000"/>
              </a:solidFill>
              <a:latin typeface="+mn-ea"/>
              <a:ea typeface="+mn-ea"/>
              <a:cs typeface="+mn-cs"/>
            </a:rPr>
            <a:t>「</a:t>
          </a:r>
          <a:r>
            <a:rPr lang="en-US" altLang="ja-JP" sz="1100" b="1" i="0" baseline="0">
              <a:solidFill>
                <a:srgbClr val="FF0000"/>
              </a:solidFill>
              <a:latin typeface="+mn-ea"/>
              <a:ea typeface="+mn-ea"/>
              <a:cs typeface="+mn-cs"/>
            </a:rPr>
            <a:t>09m55</a:t>
          </a:r>
          <a:r>
            <a:rPr lang="ja-JP" altLang="ja-JP" sz="1100" b="1" i="0" baseline="0">
              <a:solidFill>
                <a:srgbClr val="FF0000"/>
              </a:solidFill>
              <a:latin typeface="+mn-ea"/>
              <a:ea typeface="+mn-ea"/>
              <a:cs typeface="+mn-cs"/>
            </a:rPr>
            <a:t>」のように，「</a:t>
          </a:r>
          <a:r>
            <a:rPr lang="en-US" altLang="ja-JP" sz="1100" b="1" i="0" baseline="0">
              <a:solidFill>
                <a:srgbClr val="FF0000"/>
              </a:solidFill>
              <a:latin typeface="+mn-ea"/>
              <a:ea typeface="+mn-ea"/>
              <a:cs typeface="+mn-cs"/>
            </a:rPr>
            <a:t>0</a:t>
          </a:r>
          <a:r>
            <a:rPr lang="ja-JP" altLang="ja-JP" sz="1100" b="1" i="0" baseline="0">
              <a:solidFill>
                <a:srgbClr val="FF0000"/>
              </a:solidFill>
              <a:latin typeface="+mn-ea"/>
              <a:ea typeface="+mn-ea"/>
              <a:cs typeface="+mn-cs"/>
            </a:rPr>
            <a:t>」を入力してください。</a:t>
          </a:r>
          <a:endParaRPr lang="en-US" altLang="ja-JP" sz="1100" b="1" i="0" baseline="0">
            <a:solidFill>
              <a:srgbClr val="FF0000"/>
            </a:solidFill>
            <a:latin typeface="+mn-ea"/>
            <a:ea typeface="+mn-ea"/>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ja-JP" altLang="en-US" sz="1100" b="0" i="0" baseline="0">
              <a:latin typeface="+mn-lt"/>
              <a:ea typeface="+mn-ea"/>
              <a:cs typeface="+mn-cs"/>
            </a:rPr>
            <a:t>　　　（最高記録の表示が正しく出ない場合がありますので，ご協力お願いします。）</a:t>
          </a:r>
          <a:endParaRPr lang="en-US" altLang="ja-JP" sz="1100" b="0" i="0" baseline="0">
            <a:latin typeface="+mn-lt"/>
            <a:ea typeface="+mn-ea"/>
            <a:cs typeface="+mn-cs"/>
          </a:endParaRP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0</xdr:colOff>
      <xdr:row>6</xdr:row>
      <xdr:rowOff>152400</xdr:rowOff>
    </xdr:from>
    <xdr:to>
      <xdr:col>4</xdr:col>
      <xdr:colOff>504825</xdr:colOff>
      <xdr:row>6</xdr:row>
      <xdr:rowOff>152400</xdr:rowOff>
    </xdr:to>
    <xdr:sp macro="" textlink="">
      <xdr:nvSpPr>
        <xdr:cNvPr id="15" name="Line 1806">
          <a:extLst>
            <a:ext uri="{FF2B5EF4-FFF2-40B4-BE49-F238E27FC236}">
              <a16:creationId xmlns:a16="http://schemas.microsoft.com/office/drawing/2014/main" id="{00000000-0008-0000-0300-00000F000000}"/>
            </a:ext>
          </a:extLst>
        </xdr:cNvPr>
        <xdr:cNvSpPr>
          <a:spLocks noChangeShapeType="1"/>
        </xdr:cNvSpPr>
      </xdr:nvSpPr>
      <xdr:spPr bwMode="auto">
        <a:xfrm>
          <a:off x="838200" y="1695450"/>
          <a:ext cx="504825" cy="0"/>
        </a:xfrm>
        <a:prstGeom prst="line">
          <a:avLst/>
        </a:prstGeom>
        <a:noFill/>
        <a:ln w="3175">
          <a:solidFill>
            <a:srgbClr val="000000"/>
          </a:solidFill>
          <a:prstDash val="dash"/>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4</xdr:row>
      <xdr:rowOff>142875</xdr:rowOff>
    </xdr:from>
    <xdr:to>
      <xdr:col>14</xdr:col>
      <xdr:colOff>0</xdr:colOff>
      <xdr:row>8</xdr:row>
      <xdr:rowOff>85725</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V="1">
          <a:off x="4714875" y="790575"/>
          <a:ext cx="0" cy="552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xdr:row>
      <xdr:rowOff>9525</xdr:rowOff>
    </xdr:from>
    <xdr:to>
      <xdr:col>26</xdr:col>
      <xdr:colOff>0</xdr:colOff>
      <xdr:row>8</xdr:row>
      <xdr:rowOff>104775</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flipV="1">
          <a:off x="9925050" y="809625"/>
          <a:ext cx="0" cy="552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xdr:row>
      <xdr:rowOff>0</xdr:rowOff>
    </xdr:from>
    <xdr:to>
      <xdr:col>17</xdr:col>
      <xdr:colOff>762000</xdr:colOff>
      <xdr:row>35</xdr:row>
      <xdr:rowOff>76200</xdr:rowOff>
    </xdr:to>
    <xdr:sp macro="" textlink="">
      <xdr:nvSpPr>
        <xdr:cNvPr id="5" name="Text Box 1">
          <a:extLst>
            <a:ext uri="{FF2B5EF4-FFF2-40B4-BE49-F238E27FC236}">
              <a16:creationId xmlns:a16="http://schemas.microsoft.com/office/drawing/2014/main" id="{7AB8E44E-2D07-43ED-8032-9879295C4054}"/>
            </a:ext>
          </a:extLst>
        </xdr:cNvPr>
        <xdr:cNvSpPr txBox="1">
          <a:spLocks noChangeArrowheads="1"/>
        </xdr:cNvSpPr>
      </xdr:nvSpPr>
      <xdr:spPr bwMode="auto">
        <a:xfrm>
          <a:off x="3381375" y="4933950"/>
          <a:ext cx="40005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FF0000"/>
              </a:solidFill>
              <a:latin typeface="ＭＳ Ｐゴシック"/>
              <a:ea typeface="ＭＳ Ｐゴシック"/>
            </a:rPr>
            <a:t>編集用シート　入力しないでください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44</xdr:row>
      <xdr:rowOff>0</xdr:rowOff>
    </xdr:from>
    <xdr:to>
      <xdr:col>15</xdr:col>
      <xdr:colOff>179294</xdr:colOff>
      <xdr:row>48</xdr:row>
      <xdr:rowOff>13447</xdr:rowOff>
    </xdr:to>
    <xdr:sp macro="" textlink="">
      <xdr:nvSpPr>
        <xdr:cNvPr id="2" name="Text Box 1">
          <a:extLst>
            <a:ext uri="{FF2B5EF4-FFF2-40B4-BE49-F238E27FC236}">
              <a16:creationId xmlns:a16="http://schemas.microsoft.com/office/drawing/2014/main" id="{CAF480C6-6E1F-438F-B9BB-930778C3A893}"/>
            </a:ext>
          </a:extLst>
        </xdr:cNvPr>
        <xdr:cNvSpPr txBox="1">
          <a:spLocks noChangeArrowheads="1"/>
        </xdr:cNvSpPr>
      </xdr:nvSpPr>
      <xdr:spPr bwMode="auto">
        <a:xfrm>
          <a:off x="4953000" y="5883088"/>
          <a:ext cx="40005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FF0000"/>
              </a:solidFill>
              <a:latin typeface="ＭＳ Ｐゴシック"/>
              <a:ea typeface="ＭＳ Ｐゴシック"/>
            </a:rPr>
            <a:t>編集用シート　入力しないでください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45</xdr:row>
      <xdr:rowOff>0</xdr:rowOff>
    </xdr:from>
    <xdr:to>
      <xdr:col>16</xdr:col>
      <xdr:colOff>190500</xdr:colOff>
      <xdr:row>49</xdr:row>
      <xdr:rowOff>13447</xdr:rowOff>
    </xdr:to>
    <xdr:sp macro="" textlink="">
      <xdr:nvSpPr>
        <xdr:cNvPr id="2" name="Text Box 1">
          <a:extLst>
            <a:ext uri="{FF2B5EF4-FFF2-40B4-BE49-F238E27FC236}">
              <a16:creationId xmlns:a16="http://schemas.microsoft.com/office/drawing/2014/main" id="{DBAFB1DC-CEBB-4EAA-86EE-0A98532A44DA}"/>
            </a:ext>
          </a:extLst>
        </xdr:cNvPr>
        <xdr:cNvSpPr txBox="1">
          <a:spLocks noChangeArrowheads="1"/>
        </xdr:cNvSpPr>
      </xdr:nvSpPr>
      <xdr:spPr bwMode="auto">
        <a:xfrm>
          <a:off x="5636559" y="6051176"/>
          <a:ext cx="40005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FF0000"/>
              </a:solidFill>
              <a:latin typeface="ＭＳ Ｐゴシック"/>
              <a:ea typeface="ＭＳ Ｐゴシック"/>
            </a:rPr>
            <a:t>編集用シート　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iromi_kitamura_@hot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hiromi_kitamura_@hot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hiromi_kitamura_@hotmail.com"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B1:G73"/>
  <sheetViews>
    <sheetView showGridLines="0" workbookViewId="0">
      <selection activeCell="E28" sqref="E28:G28"/>
    </sheetView>
  </sheetViews>
  <sheetFormatPr defaultColWidth="9" defaultRowHeight="12.75" x14ac:dyDescent="0.25"/>
  <cols>
    <col min="1" max="1" width="1.46484375" style="244" customWidth="1"/>
    <col min="2" max="2" width="8.1328125" style="244" customWidth="1"/>
    <col min="3" max="3" width="27.86328125" style="244" customWidth="1"/>
    <col min="4" max="4" width="21.59765625" style="244" customWidth="1"/>
    <col min="5" max="7" width="10.46484375" style="244" customWidth="1"/>
    <col min="8" max="16384" width="9" style="244"/>
  </cols>
  <sheetData>
    <row r="1" spans="2:7" ht="6.75" customHeight="1" x14ac:dyDescent="0.25"/>
    <row r="2" spans="2:7" x14ac:dyDescent="0.25">
      <c r="B2" s="244" t="s">
        <v>1131</v>
      </c>
    </row>
    <row r="3" spans="2:7" ht="5.25" customHeight="1" x14ac:dyDescent="0.25"/>
    <row r="4" spans="2:7" ht="22.9" x14ac:dyDescent="0.25">
      <c r="B4" s="642" t="s">
        <v>290</v>
      </c>
      <c r="C4" s="642"/>
      <c r="D4" s="642"/>
      <c r="E4" s="642"/>
      <c r="F4" s="642"/>
      <c r="G4" s="642"/>
    </row>
    <row r="5" spans="2:7" ht="6" customHeight="1" thickBot="1" x14ac:dyDescent="0.3"/>
    <row r="6" spans="2:7" ht="76.5" customHeight="1" thickTop="1" thickBot="1" x14ac:dyDescent="0.3">
      <c r="B6" s="630" t="s">
        <v>1170</v>
      </c>
      <c r="C6" s="631"/>
      <c r="D6" s="631"/>
      <c r="E6" s="631"/>
      <c r="F6" s="631"/>
      <c r="G6" s="632"/>
    </row>
    <row r="7" spans="2:7" ht="9" customHeight="1" thickTop="1" x14ac:dyDescent="0.25">
      <c r="B7" s="245"/>
      <c r="C7" s="245"/>
      <c r="D7" s="245"/>
      <c r="E7" s="245"/>
      <c r="F7" s="245"/>
      <c r="G7" s="245"/>
    </row>
    <row r="8" spans="2:7" x14ac:dyDescent="0.25">
      <c r="B8" s="643" t="s">
        <v>422</v>
      </c>
      <c r="C8" s="643"/>
      <c r="D8" s="643"/>
      <c r="E8" s="643"/>
      <c r="F8" s="643"/>
      <c r="G8" s="643"/>
    </row>
    <row r="9" spans="2:7" x14ac:dyDescent="0.25">
      <c r="B9" s="643"/>
      <c r="C9" s="643"/>
      <c r="D9" s="643"/>
      <c r="E9" s="643"/>
      <c r="F9" s="643"/>
      <c r="G9" s="643"/>
    </row>
    <row r="10" spans="2:7" ht="10.5" customHeight="1" x14ac:dyDescent="0.25"/>
    <row r="11" spans="2:7" x14ac:dyDescent="0.25">
      <c r="B11" s="246">
        <v>1</v>
      </c>
      <c r="C11" s="244" t="s">
        <v>125</v>
      </c>
    </row>
    <row r="12" spans="2:7" x14ac:dyDescent="0.25">
      <c r="B12" s="246"/>
      <c r="C12" s="483" t="s">
        <v>1132</v>
      </c>
      <c r="D12" s="483"/>
      <c r="E12" s="483"/>
      <c r="F12" s="483"/>
      <c r="G12" s="483"/>
    </row>
    <row r="13" spans="2:7" ht="7.5" customHeight="1" x14ac:dyDescent="0.25">
      <c r="B13" s="246"/>
    </row>
    <row r="14" spans="2:7" x14ac:dyDescent="0.25">
      <c r="B14" s="246">
        <v>2</v>
      </c>
      <c r="C14" s="244" t="s">
        <v>10</v>
      </c>
    </row>
    <row r="15" spans="2:7" x14ac:dyDescent="0.25">
      <c r="B15" s="246"/>
      <c r="C15" s="483" t="s">
        <v>291</v>
      </c>
      <c r="D15" s="483"/>
      <c r="E15" s="483"/>
      <c r="F15" s="483"/>
      <c r="G15" s="483"/>
    </row>
    <row r="16" spans="2:7" x14ac:dyDescent="0.25">
      <c r="B16" s="246"/>
      <c r="C16" s="483" t="s">
        <v>292</v>
      </c>
      <c r="D16" s="483"/>
      <c r="E16" s="483"/>
      <c r="F16" s="483"/>
      <c r="G16" s="483"/>
    </row>
    <row r="17" spans="2:7" x14ac:dyDescent="0.25">
      <c r="B17" s="246"/>
      <c r="C17" s="483" t="s">
        <v>293</v>
      </c>
      <c r="D17" s="483"/>
      <c r="E17" s="483"/>
      <c r="F17" s="483"/>
      <c r="G17" s="483"/>
    </row>
    <row r="18" spans="2:7" ht="13.15" thickBot="1" x14ac:dyDescent="0.3"/>
    <row r="19" spans="2:7" ht="17.25" customHeight="1" x14ac:dyDescent="0.25">
      <c r="B19" s="633" t="s">
        <v>294</v>
      </c>
      <c r="C19" s="634"/>
      <c r="D19" s="634"/>
      <c r="E19" s="634"/>
      <c r="F19" s="634"/>
      <c r="G19" s="635"/>
    </row>
    <row r="20" spans="2:7" ht="17.25" customHeight="1" x14ac:dyDescent="0.25">
      <c r="B20" s="247" t="s">
        <v>8</v>
      </c>
      <c r="C20" s="248" t="s">
        <v>10</v>
      </c>
      <c r="D20" s="248" t="s">
        <v>295</v>
      </c>
      <c r="E20" s="639" t="s">
        <v>190</v>
      </c>
      <c r="F20" s="640"/>
      <c r="G20" s="641"/>
    </row>
    <row r="21" spans="2:7" ht="17.25" customHeight="1" x14ac:dyDescent="0.25">
      <c r="B21" s="251" t="s">
        <v>296</v>
      </c>
      <c r="C21" s="249" t="s">
        <v>297</v>
      </c>
      <c r="D21" s="249"/>
      <c r="E21" s="249"/>
      <c r="F21" s="249"/>
      <c r="G21" s="250"/>
    </row>
    <row r="22" spans="2:7" ht="17.25" customHeight="1" x14ac:dyDescent="0.25">
      <c r="B22" s="247" t="s">
        <v>364</v>
      </c>
      <c r="C22" s="248" t="s">
        <v>365</v>
      </c>
      <c r="D22" s="248" t="s">
        <v>366</v>
      </c>
      <c r="E22" s="619"/>
      <c r="F22" s="620"/>
      <c r="G22" s="621"/>
    </row>
    <row r="23" spans="2:7" ht="17.25" customHeight="1" x14ac:dyDescent="0.25">
      <c r="B23" s="606" t="s">
        <v>376</v>
      </c>
      <c r="C23" s="248" t="s">
        <v>1133</v>
      </c>
      <c r="D23" s="248" t="s">
        <v>1134</v>
      </c>
      <c r="E23" s="619"/>
      <c r="F23" s="620"/>
      <c r="G23" s="621"/>
    </row>
    <row r="24" spans="2:7" ht="17.25" customHeight="1" x14ac:dyDescent="0.25">
      <c r="B24" s="247" t="s">
        <v>63</v>
      </c>
      <c r="C24" s="248" t="s">
        <v>298</v>
      </c>
      <c r="D24" s="248" t="s">
        <v>299</v>
      </c>
      <c r="E24" s="619"/>
      <c r="F24" s="620"/>
      <c r="G24" s="621"/>
    </row>
    <row r="25" spans="2:7" ht="17.25" customHeight="1" x14ac:dyDescent="0.25">
      <c r="B25" s="247" t="s">
        <v>32</v>
      </c>
      <c r="C25" s="248" t="s">
        <v>300</v>
      </c>
      <c r="D25" s="248" t="s">
        <v>301</v>
      </c>
      <c r="E25" s="619"/>
      <c r="F25" s="620"/>
      <c r="G25" s="621"/>
    </row>
    <row r="26" spans="2:7" ht="31.5" customHeight="1" x14ac:dyDescent="0.25">
      <c r="B26" s="251" t="s">
        <v>302</v>
      </c>
      <c r="C26" s="636" t="s">
        <v>303</v>
      </c>
      <c r="D26" s="637"/>
      <c r="E26" s="637"/>
      <c r="F26" s="637"/>
      <c r="G26" s="638"/>
    </row>
    <row r="27" spans="2:7" ht="17.25" customHeight="1" x14ac:dyDescent="0.25">
      <c r="B27" s="247" t="s">
        <v>11</v>
      </c>
      <c r="C27" s="248" t="s">
        <v>304</v>
      </c>
      <c r="D27" s="248" t="s">
        <v>305</v>
      </c>
      <c r="E27" s="619"/>
      <c r="F27" s="620"/>
      <c r="G27" s="621"/>
    </row>
    <row r="28" spans="2:7" ht="17.25" customHeight="1" x14ac:dyDescent="0.25">
      <c r="B28" s="247" t="s">
        <v>62</v>
      </c>
      <c r="C28" s="248" t="s">
        <v>306</v>
      </c>
      <c r="D28" s="248" t="s">
        <v>307</v>
      </c>
      <c r="E28" s="619"/>
      <c r="F28" s="620"/>
      <c r="G28" s="621"/>
    </row>
    <row r="29" spans="2:7" ht="32.25" customHeight="1" x14ac:dyDescent="0.25">
      <c r="B29" s="247" t="s">
        <v>62</v>
      </c>
      <c r="C29" s="248" t="s">
        <v>308</v>
      </c>
      <c r="D29" s="248" t="s">
        <v>309</v>
      </c>
      <c r="E29" s="627" t="s">
        <v>369</v>
      </c>
      <c r="F29" s="628"/>
      <c r="G29" s="629"/>
    </row>
    <row r="30" spans="2:7" ht="17.25" customHeight="1" x14ac:dyDescent="0.25">
      <c r="B30" s="247" t="s">
        <v>55</v>
      </c>
      <c r="C30" s="248" t="s">
        <v>310</v>
      </c>
      <c r="D30" s="248" t="s">
        <v>311</v>
      </c>
      <c r="E30" s="639" t="s">
        <v>312</v>
      </c>
      <c r="F30" s="640"/>
      <c r="G30" s="641"/>
    </row>
    <row r="31" spans="2:7" x14ac:dyDescent="0.25">
      <c r="B31" s="247" t="s">
        <v>47</v>
      </c>
      <c r="C31" s="248" t="s">
        <v>313</v>
      </c>
      <c r="D31" s="248" t="s">
        <v>314</v>
      </c>
      <c r="E31" s="627"/>
      <c r="F31" s="628"/>
      <c r="G31" s="629"/>
    </row>
    <row r="32" spans="2:7" ht="17.25" customHeight="1" x14ac:dyDescent="0.25">
      <c r="B32" s="251" t="s">
        <v>315</v>
      </c>
      <c r="C32" s="252" t="s">
        <v>330</v>
      </c>
      <c r="D32" s="252"/>
      <c r="E32" s="616"/>
      <c r="F32" s="617"/>
      <c r="G32" s="618"/>
    </row>
    <row r="33" spans="2:7" ht="17.25" customHeight="1" x14ac:dyDescent="0.25">
      <c r="B33" s="247" t="s">
        <v>32</v>
      </c>
      <c r="C33" s="248" t="s">
        <v>316</v>
      </c>
      <c r="D33" s="248" t="s">
        <v>317</v>
      </c>
      <c r="E33" s="619"/>
      <c r="F33" s="620"/>
      <c r="G33" s="621"/>
    </row>
    <row r="34" spans="2:7" ht="17.25" customHeight="1" x14ac:dyDescent="0.25">
      <c r="B34" s="247" t="s">
        <v>51</v>
      </c>
      <c r="C34" s="253" t="s">
        <v>318</v>
      </c>
      <c r="D34" s="248" t="s">
        <v>319</v>
      </c>
      <c r="E34" s="625" t="s">
        <v>320</v>
      </c>
      <c r="F34" s="625"/>
      <c r="G34" s="626"/>
    </row>
    <row r="35" spans="2:7" ht="17.25" customHeight="1" thickBot="1" x14ac:dyDescent="0.3">
      <c r="B35" s="254" t="s">
        <v>57</v>
      </c>
      <c r="C35" s="255" t="s">
        <v>321</v>
      </c>
      <c r="D35" s="255" t="s">
        <v>322</v>
      </c>
      <c r="E35" s="622"/>
      <c r="F35" s="623"/>
      <c r="G35" s="624"/>
    </row>
    <row r="37" spans="2:7" x14ac:dyDescent="0.25">
      <c r="B37" s="244">
        <v>3</v>
      </c>
      <c r="C37" s="244" t="s">
        <v>323</v>
      </c>
    </row>
    <row r="38" spans="2:7" x14ac:dyDescent="0.25">
      <c r="C38" s="483" t="s">
        <v>331</v>
      </c>
      <c r="D38" s="483"/>
      <c r="E38" s="483"/>
      <c r="F38" s="483"/>
      <c r="G38" s="483"/>
    </row>
    <row r="40" spans="2:7" x14ac:dyDescent="0.25">
      <c r="B40" s="244">
        <v>4</v>
      </c>
      <c r="C40" s="244" t="s">
        <v>169</v>
      </c>
    </row>
    <row r="41" spans="2:7" x14ac:dyDescent="0.25">
      <c r="C41" s="483" t="s">
        <v>332</v>
      </c>
      <c r="D41" s="483"/>
      <c r="E41" s="483"/>
      <c r="F41" s="483"/>
      <c r="G41" s="483"/>
    </row>
    <row r="43" spans="2:7" x14ac:dyDescent="0.25">
      <c r="B43" s="244">
        <v>5</v>
      </c>
      <c r="C43" s="244" t="s">
        <v>324</v>
      </c>
    </row>
    <row r="44" spans="2:7" x14ac:dyDescent="0.25">
      <c r="C44" s="483" t="s">
        <v>372</v>
      </c>
      <c r="D44" s="483"/>
      <c r="E44" s="483"/>
      <c r="F44" s="483"/>
      <c r="G44" s="483"/>
    </row>
    <row r="45" spans="2:7" x14ac:dyDescent="0.25">
      <c r="C45" s="483" t="s">
        <v>333</v>
      </c>
      <c r="D45" s="483"/>
      <c r="E45" s="483"/>
      <c r="F45" s="483"/>
      <c r="G45" s="483"/>
    </row>
    <row r="46" spans="2:7" x14ac:dyDescent="0.25">
      <c r="C46" s="483" t="s">
        <v>334</v>
      </c>
      <c r="D46" s="483"/>
      <c r="E46" s="483"/>
      <c r="F46" s="483"/>
      <c r="G46" s="483"/>
    </row>
    <row r="48" spans="2:7" x14ac:dyDescent="0.25">
      <c r="B48" s="244">
        <v>6</v>
      </c>
      <c r="C48" s="244" t="s">
        <v>325</v>
      </c>
    </row>
    <row r="49" spans="2:7" ht="31.5" customHeight="1" x14ac:dyDescent="0.25">
      <c r="C49" s="613" t="s">
        <v>367</v>
      </c>
      <c r="D49" s="613"/>
      <c r="E49" s="613"/>
      <c r="F49" s="613"/>
      <c r="G49" s="613"/>
    </row>
    <row r="50" spans="2:7" ht="31.5" customHeight="1" x14ac:dyDescent="0.25">
      <c r="C50" s="613" t="s">
        <v>368</v>
      </c>
      <c r="D50" s="613"/>
      <c r="E50" s="613"/>
      <c r="F50" s="613"/>
      <c r="G50" s="613"/>
    </row>
    <row r="51" spans="2:7" ht="31.5" customHeight="1" x14ac:dyDescent="0.25">
      <c r="C51" s="613" t="s">
        <v>370</v>
      </c>
      <c r="D51" s="613"/>
      <c r="E51" s="613"/>
      <c r="F51" s="613"/>
      <c r="G51" s="613"/>
    </row>
    <row r="52" spans="2:7" x14ac:dyDescent="0.25">
      <c r="C52" s="483" t="s">
        <v>371</v>
      </c>
      <c r="D52" s="483"/>
      <c r="E52" s="483"/>
      <c r="F52" s="483"/>
      <c r="G52" s="483"/>
    </row>
    <row r="53" spans="2:7" x14ac:dyDescent="0.25">
      <c r="C53" s="484" t="s">
        <v>335</v>
      </c>
      <c r="D53" s="484"/>
      <c r="E53" s="484"/>
      <c r="F53" s="484"/>
      <c r="G53" s="484"/>
    </row>
    <row r="54" spans="2:7" x14ac:dyDescent="0.25">
      <c r="C54" s="485" t="s">
        <v>419</v>
      </c>
      <c r="D54" s="486"/>
      <c r="E54" s="486"/>
      <c r="F54" s="486"/>
      <c r="G54" s="486"/>
    </row>
    <row r="55" spans="2:7" x14ac:dyDescent="0.25">
      <c r="C55" s="484" t="s">
        <v>336</v>
      </c>
      <c r="D55" s="484"/>
      <c r="E55" s="484"/>
      <c r="F55" s="484"/>
      <c r="G55" s="484"/>
    </row>
    <row r="56" spans="2:7" x14ac:dyDescent="0.25">
      <c r="C56" s="486" t="s">
        <v>418</v>
      </c>
      <c r="D56" s="486"/>
      <c r="E56" s="486"/>
      <c r="F56" s="486"/>
      <c r="G56" s="486"/>
    </row>
    <row r="57" spans="2:7" x14ac:dyDescent="0.25">
      <c r="C57" s="483" t="s">
        <v>326</v>
      </c>
      <c r="D57" s="483"/>
      <c r="E57" s="483"/>
      <c r="F57" s="483"/>
      <c r="G57" s="483"/>
    </row>
    <row r="58" spans="2:7" x14ac:dyDescent="0.25">
      <c r="C58" s="484" t="s">
        <v>415</v>
      </c>
      <c r="D58" s="484"/>
      <c r="E58" s="484"/>
      <c r="F58" s="484"/>
      <c r="G58" s="484"/>
    </row>
    <row r="59" spans="2:7" x14ac:dyDescent="0.25">
      <c r="C59" s="487" t="s">
        <v>416</v>
      </c>
      <c r="D59" s="487"/>
      <c r="E59" s="487"/>
      <c r="F59" s="487"/>
      <c r="G59" s="487"/>
    </row>
    <row r="60" spans="2:7" x14ac:dyDescent="0.25">
      <c r="C60" s="486" t="s">
        <v>417</v>
      </c>
      <c r="D60" s="486"/>
      <c r="E60" s="486"/>
      <c r="F60" s="486"/>
      <c r="G60" s="486"/>
    </row>
    <row r="62" spans="2:7" x14ac:dyDescent="0.25">
      <c r="B62" s="244">
        <v>7</v>
      </c>
      <c r="C62" s="244" t="s">
        <v>327</v>
      </c>
    </row>
    <row r="63" spans="2:7" x14ac:dyDescent="0.25">
      <c r="C63" s="484" t="s">
        <v>373</v>
      </c>
      <c r="D63" s="484"/>
      <c r="E63" s="484"/>
      <c r="F63" s="484"/>
      <c r="G63" s="484"/>
    </row>
    <row r="64" spans="2:7" x14ac:dyDescent="0.25">
      <c r="C64" s="486" t="s">
        <v>420</v>
      </c>
      <c r="D64" s="486"/>
      <c r="E64" s="486"/>
      <c r="F64" s="486"/>
      <c r="G64" s="486"/>
    </row>
    <row r="65" spans="2:7" s="256" customFormat="1" ht="29.25" customHeight="1" x14ac:dyDescent="0.25">
      <c r="C65" s="614" t="s">
        <v>374</v>
      </c>
      <c r="D65" s="614"/>
      <c r="E65" s="614"/>
      <c r="F65" s="614"/>
      <c r="G65" s="614"/>
    </row>
    <row r="66" spans="2:7" x14ac:dyDescent="0.25">
      <c r="C66" s="486" t="s">
        <v>421</v>
      </c>
      <c r="D66" s="486"/>
      <c r="E66" s="486"/>
      <c r="F66" s="486"/>
      <c r="G66" s="486"/>
    </row>
    <row r="68" spans="2:7" x14ac:dyDescent="0.25">
      <c r="B68" s="257" t="s">
        <v>328</v>
      </c>
      <c r="C68" s="244" t="s">
        <v>329</v>
      </c>
    </row>
    <row r="69" spans="2:7" x14ac:dyDescent="0.25">
      <c r="C69" s="483" t="s">
        <v>375</v>
      </c>
      <c r="D69" s="483"/>
      <c r="E69" s="483"/>
      <c r="F69" s="483"/>
      <c r="G69" s="483"/>
    </row>
    <row r="70" spans="2:7" x14ac:dyDescent="0.25">
      <c r="C70" s="483" t="s">
        <v>423</v>
      </c>
      <c r="D70" s="483"/>
      <c r="E70" s="483"/>
      <c r="F70" s="483"/>
      <c r="G70" s="483"/>
    </row>
    <row r="71" spans="2:7" x14ac:dyDescent="0.25">
      <c r="C71" s="615" t="s">
        <v>424</v>
      </c>
      <c r="D71" s="615"/>
      <c r="E71" s="615"/>
      <c r="F71" s="615"/>
      <c r="G71" s="615"/>
    </row>
    <row r="72" spans="2:7" x14ac:dyDescent="0.25">
      <c r="C72" s="484" t="s">
        <v>425</v>
      </c>
      <c r="D72" s="484"/>
      <c r="E72" s="484"/>
      <c r="F72" s="484"/>
      <c r="G72" s="484"/>
    </row>
    <row r="73" spans="2:7" x14ac:dyDescent="0.25">
      <c r="C73" s="486" t="s">
        <v>426</v>
      </c>
      <c r="D73" s="486"/>
      <c r="E73" s="486"/>
      <c r="F73" s="486"/>
      <c r="G73" s="486"/>
    </row>
  </sheetData>
  <sheetProtection sheet="1" objects="1" scenarios="1"/>
  <mergeCells count="24">
    <mergeCell ref="B4:G4"/>
    <mergeCell ref="B8:G9"/>
    <mergeCell ref="E25:G25"/>
    <mergeCell ref="E27:G27"/>
    <mergeCell ref="E28:G28"/>
    <mergeCell ref="E29:G29"/>
    <mergeCell ref="E31:G31"/>
    <mergeCell ref="B6:G6"/>
    <mergeCell ref="B19:G19"/>
    <mergeCell ref="C26:G26"/>
    <mergeCell ref="E20:G20"/>
    <mergeCell ref="E22:G22"/>
    <mergeCell ref="E23:G23"/>
    <mergeCell ref="E24:G24"/>
    <mergeCell ref="E30:G30"/>
    <mergeCell ref="C50:G50"/>
    <mergeCell ref="C65:G65"/>
    <mergeCell ref="C71:G71"/>
    <mergeCell ref="E32:G32"/>
    <mergeCell ref="E33:G33"/>
    <mergeCell ref="E35:G35"/>
    <mergeCell ref="C49:G49"/>
    <mergeCell ref="E34:G34"/>
    <mergeCell ref="C51:G51"/>
  </mergeCells>
  <phoneticPr fontId="2"/>
  <pageMargins left="0.70866141732283472" right="0.51181102362204722" top="0.74803149606299213" bottom="0.74803149606299213" header="0.31496062992125984" footer="0.31496062992125984"/>
  <pageSetup paperSize="9"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sheetPr>
  <dimension ref="A1:BC72"/>
  <sheetViews>
    <sheetView showGridLines="0" showZeros="0" tabSelected="1" view="pageBreakPreview" topLeftCell="A40" zoomScaleNormal="100" zoomScaleSheetLayoutView="100" workbookViewId="0">
      <selection activeCell="B53" sqref="B53:L53"/>
    </sheetView>
  </sheetViews>
  <sheetFormatPr defaultColWidth="9" defaultRowHeight="12.75" x14ac:dyDescent="0.25"/>
  <cols>
    <col min="1" max="1" width="1.86328125" style="259" customWidth="1"/>
    <col min="2" max="2" width="2.46484375" style="260" customWidth="1"/>
    <col min="3" max="3" width="4" style="261" hidden="1" customWidth="1"/>
    <col min="4" max="5" width="6.59765625" style="259" customWidth="1"/>
    <col min="6" max="6" width="5.1328125" style="259" customWidth="1"/>
    <col min="7" max="7" width="1.265625" style="259" customWidth="1"/>
    <col min="8" max="8" width="2.1328125" style="262" customWidth="1"/>
    <col min="9" max="9" width="1.265625" style="259" customWidth="1"/>
    <col min="10" max="10" width="2.1328125" style="262" customWidth="1"/>
    <col min="11" max="11" width="3" style="259" customWidth="1"/>
    <col min="12" max="12" width="8.1328125" style="259" customWidth="1"/>
    <col min="13" max="13" width="2.46484375" style="259" customWidth="1"/>
    <col min="14" max="15" width="4.3984375" style="259" customWidth="1"/>
    <col min="16" max="16" width="8.265625" style="259" customWidth="1"/>
    <col min="17" max="17" width="4.59765625" style="259" bestFit="1" customWidth="1"/>
    <col min="18" max="18" width="5.265625" style="259" bestFit="1" customWidth="1"/>
    <col min="19" max="19" width="8.265625" style="259" customWidth="1"/>
    <col min="20" max="20" width="4.59765625" style="259" bestFit="1" customWidth="1"/>
    <col min="21" max="21" width="5.265625" style="259" bestFit="1" customWidth="1"/>
    <col min="22" max="22" width="8.265625" style="259" customWidth="1"/>
    <col min="23" max="23" width="7.59765625" style="259" customWidth="1"/>
    <col min="24" max="24" width="5.265625" style="263" hidden="1" customWidth="1"/>
    <col min="25" max="25" width="8.46484375" style="259" hidden="1" customWidth="1"/>
    <col min="26" max="26" width="8.3984375" style="259" hidden="1" customWidth="1"/>
    <col min="27" max="27" width="2.265625" style="259" hidden="1" customWidth="1"/>
    <col min="28" max="28" width="6" style="259" hidden="1" customWidth="1"/>
    <col min="29" max="29" width="10.46484375" style="259" hidden="1" customWidth="1"/>
    <col min="30" max="30" width="4.46484375" style="259" hidden="1" customWidth="1"/>
    <col min="31" max="31" width="2.46484375" style="263" hidden="1" customWidth="1"/>
    <col min="32" max="32" width="6" style="263" hidden="1" customWidth="1"/>
    <col min="33" max="33" width="7" style="263" hidden="1" customWidth="1"/>
    <col min="34" max="34" width="7.1328125" style="264" hidden="1" customWidth="1"/>
    <col min="35" max="35" width="7.46484375" style="259" hidden="1" customWidth="1"/>
    <col min="36" max="36" width="4.46484375" style="259" hidden="1" customWidth="1"/>
    <col min="37" max="37" width="5.1328125" style="259" hidden="1" customWidth="1"/>
    <col min="38" max="39" width="9" style="259" hidden="1" customWidth="1"/>
    <col min="40" max="40" width="3" style="263" hidden="1" customWidth="1"/>
    <col min="41" max="41" width="7.46484375" style="263" hidden="1" customWidth="1"/>
    <col min="42" max="42" width="9" style="259" hidden="1" customWidth="1"/>
    <col min="43" max="46" width="9" style="259"/>
    <col min="47" max="54" width="9" style="265"/>
    <col min="55" max="55" width="0" style="266" hidden="1" customWidth="1"/>
    <col min="56" max="16384" width="9" style="259"/>
  </cols>
  <sheetData>
    <row r="1" spans="1:55" ht="29.25" customHeight="1" x14ac:dyDescent="0.25"/>
    <row r="3" spans="1:55" ht="33.75" customHeight="1" x14ac:dyDescent="0.25">
      <c r="A3" s="265"/>
      <c r="B3" s="267"/>
      <c r="C3" s="268"/>
      <c r="D3" s="644" t="s">
        <v>1136</v>
      </c>
      <c r="E3" s="644"/>
      <c r="F3" s="644"/>
      <c r="G3" s="644"/>
      <c r="H3" s="644"/>
      <c r="I3" s="644"/>
      <c r="J3" s="644"/>
      <c r="K3" s="644"/>
      <c r="L3" s="644"/>
      <c r="M3" s="644"/>
      <c r="N3" s="644"/>
      <c r="O3" s="644"/>
      <c r="P3" s="644"/>
      <c r="Q3" s="644"/>
      <c r="R3" s="644"/>
      <c r="S3" s="644"/>
      <c r="T3" s="644"/>
      <c r="U3" s="644"/>
      <c r="V3" s="269"/>
      <c r="W3" s="270">
        <f>COUNTA($AN$3:AN50)</f>
        <v>1</v>
      </c>
      <c r="X3" s="271"/>
      <c r="Y3" s="272"/>
      <c r="Z3" s="270"/>
      <c r="AA3" s="272"/>
      <c r="AB3" s="272"/>
      <c r="AC3" s="272"/>
      <c r="AD3" s="272"/>
      <c r="AE3" s="273"/>
      <c r="AF3" s="273"/>
      <c r="AG3" s="273"/>
      <c r="AH3" s="274"/>
      <c r="AI3" s="272"/>
      <c r="AJ3" s="272"/>
      <c r="AK3" s="272"/>
      <c r="AL3" s="272"/>
      <c r="AM3" s="272"/>
      <c r="AN3" s="273"/>
      <c r="AO3" s="273"/>
      <c r="AP3" s="272"/>
      <c r="AQ3" s="272"/>
      <c r="AR3" s="272"/>
      <c r="AS3" s="272"/>
      <c r="AT3" s="272"/>
      <c r="AU3" s="272"/>
      <c r="AV3" s="272"/>
      <c r="AW3" s="272"/>
      <c r="AX3" s="272"/>
      <c r="AY3" s="272"/>
      <c r="AZ3" s="272"/>
      <c r="BA3" s="272"/>
      <c r="BB3" s="272"/>
    </row>
    <row r="4" spans="1:55" s="279" customFormat="1" ht="22.5" customHeight="1" x14ac:dyDescent="0.25">
      <c r="A4" s="275"/>
      <c r="B4" s="276"/>
      <c r="C4" s="277"/>
      <c r="D4" s="645" t="s">
        <v>1135</v>
      </c>
      <c r="E4" s="645"/>
      <c r="F4" s="645"/>
      <c r="G4" s="646" t="s">
        <v>6</v>
      </c>
      <c r="H4" s="646"/>
      <c r="I4" s="646"/>
      <c r="J4" s="646"/>
      <c r="K4" s="647" t="s">
        <v>65</v>
      </c>
      <c r="L4" s="647"/>
      <c r="M4" s="647"/>
      <c r="N4" s="278" t="s">
        <v>8</v>
      </c>
      <c r="P4" s="648" t="s">
        <v>9</v>
      </c>
      <c r="Q4" s="649"/>
      <c r="R4" s="650"/>
      <c r="S4" s="651" t="s">
        <v>1137</v>
      </c>
      <c r="T4" s="652"/>
      <c r="U4" s="652"/>
      <c r="V4" s="653"/>
      <c r="W4" s="280"/>
      <c r="X4" s="281"/>
      <c r="Y4" s="280"/>
      <c r="Z4" s="280"/>
      <c r="AA4" s="280"/>
      <c r="AB4" s="280"/>
      <c r="AC4" s="280"/>
      <c r="AD4" s="280"/>
      <c r="AE4" s="281"/>
      <c r="AF4" s="281"/>
      <c r="AG4" s="281"/>
      <c r="AH4" s="282"/>
      <c r="AI4" s="280"/>
      <c r="AJ4" s="280"/>
      <c r="AK4" s="280"/>
      <c r="AL4" s="280"/>
      <c r="AM4" s="280"/>
      <c r="AN4" s="281"/>
      <c r="AO4" s="281"/>
      <c r="AP4" s="280"/>
      <c r="AQ4" s="280"/>
      <c r="AR4" s="280"/>
      <c r="AS4" s="280"/>
      <c r="AT4" s="280"/>
      <c r="AU4" s="280"/>
      <c r="AV4" s="280"/>
      <c r="AW4" s="280"/>
      <c r="AX4" s="280"/>
      <c r="AY4" s="280"/>
      <c r="AZ4" s="280"/>
      <c r="BA4" s="280"/>
      <c r="BB4" s="280"/>
      <c r="BC4" s="283"/>
    </row>
    <row r="5" spans="1:55" s="279" customFormat="1" ht="22.5" customHeight="1" x14ac:dyDescent="0.25">
      <c r="A5" s="275"/>
      <c r="B5" s="276"/>
      <c r="C5" s="277"/>
      <c r="D5" s="654" t="s">
        <v>1139</v>
      </c>
      <c r="E5" s="654"/>
      <c r="F5" s="654"/>
      <c r="G5" s="655" t="s">
        <v>164</v>
      </c>
      <c r="H5" s="656"/>
      <c r="I5" s="656"/>
      <c r="J5" s="656"/>
      <c r="K5" s="657" t="s">
        <v>1140</v>
      </c>
      <c r="L5" s="657"/>
      <c r="M5" s="657"/>
      <c r="N5" s="284" t="s">
        <v>165</v>
      </c>
      <c r="P5" s="658" t="s">
        <v>104</v>
      </c>
      <c r="Q5" s="659"/>
      <c r="R5" s="660"/>
      <c r="S5" s="285" t="s">
        <v>103</v>
      </c>
      <c r="T5" s="661" t="s">
        <v>1148</v>
      </c>
      <c r="U5" s="661"/>
      <c r="V5" s="662"/>
      <c r="W5" s="286"/>
      <c r="X5" s="282"/>
      <c r="Y5" s="286"/>
      <c r="Z5" s="286"/>
      <c r="AA5" s="280"/>
      <c r="AB5" s="280"/>
      <c r="AC5" s="280"/>
      <c r="AD5" s="280"/>
      <c r="AE5" s="281"/>
      <c r="AF5" s="281"/>
      <c r="AG5" s="281"/>
      <c r="AH5" s="282"/>
      <c r="AI5" s="280"/>
      <c r="AJ5" s="280"/>
      <c r="AK5" s="280"/>
      <c r="AL5" s="280"/>
      <c r="AM5" s="280"/>
      <c r="AN5" s="281"/>
      <c r="AO5" s="281"/>
      <c r="AP5" s="280"/>
      <c r="AQ5" s="280"/>
      <c r="AR5" s="280"/>
      <c r="AS5" s="280"/>
      <c r="AT5" s="280"/>
      <c r="AU5" s="280"/>
      <c r="AV5" s="280"/>
      <c r="AW5" s="280"/>
      <c r="AX5" s="280"/>
      <c r="AY5" s="280"/>
      <c r="AZ5" s="280"/>
      <c r="BA5" s="280"/>
      <c r="BB5" s="280"/>
      <c r="BC5" s="283"/>
    </row>
    <row r="6" spans="1:55" s="279" customFormat="1" ht="22.5" customHeight="1" x14ac:dyDescent="0.4">
      <c r="A6" s="275"/>
      <c r="C6" s="287"/>
      <c r="G6" s="663" t="s">
        <v>10</v>
      </c>
      <c r="H6" s="663"/>
      <c r="I6" s="663"/>
      <c r="J6" s="663"/>
      <c r="K6" s="664" t="s">
        <v>1134</v>
      </c>
      <c r="L6" s="664"/>
      <c r="M6" s="664"/>
      <c r="N6" s="278" t="s">
        <v>12</v>
      </c>
      <c r="O6" s="288"/>
      <c r="P6" s="665" t="s">
        <v>150</v>
      </c>
      <c r="Q6" s="663"/>
      <c r="R6" s="666"/>
      <c r="S6" s="667" t="s">
        <v>289</v>
      </c>
      <c r="T6" s="668"/>
      <c r="U6" s="668"/>
      <c r="V6" s="669"/>
      <c r="W6" s="282"/>
      <c r="X6" s="282"/>
      <c r="Y6" s="282"/>
      <c r="Z6" s="282"/>
      <c r="AA6" s="280"/>
      <c r="AB6" s="280"/>
      <c r="AC6" s="280"/>
      <c r="AD6" s="280"/>
      <c r="AE6" s="281"/>
      <c r="AF6" s="281"/>
      <c r="AG6" s="281"/>
      <c r="AH6" s="282"/>
      <c r="AI6" s="280"/>
      <c r="AJ6" s="280"/>
      <c r="AK6" s="280"/>
      <c r="AL6" s="280"/>
      <c r="AM6" s="280"/>
      <c r="AN6" s="281"/>
      <c r="AO6" s="281"/>
      <c r="AP6" s="280"/>
      <c r="AQ6" s="280"/>
      <c r="AR6" s="280"/>
      <c r="AS6" s="280"/>
      <c r="AT6" s="280"/>
      <c r="AU6" s="280"/>
      <c r="AV6" s="280"/>
      <c r="AW6" s="280"/>
      <c r="AX6" s="280"/>
      <c r="AY6" s="280"/>
      <c r="AZ6" s="280"/>
      <c r="BA6" s="280"/>
      <c r="BB6" s="280"/>
      <c r="BC6" s="283"/>
    </row>
    <row r="7" spans="1:55" ht="6.75" customHeight="1" x14ac:dyDescent="0.4">
      <c r="A7" s="265"/>
      <c r="B7" s="681" t="s">
        <v>88</v>
      </c>
      <c r="C7" s="681"/>
      <c r="D7" s="681"/>
      <c r="E7" s="681"/>
      <c r="F7" s="681"/>
      <c r="G7" s="287"/>
      <c r="L7" s="289"/>
      <c r="M7" s="289"/>
      <c r="N7" s="263"/>
      <c r="O7" s="289"/>
      <c r="P7" s="683"/>
      <c r="Q7" s="683"/>
      <c r="R7" s="683"/>
      <c r="S7" s="683"/>
      <c r="T7" s="683"/>
      <c r="U7" s="683"/>
      <c r="V7" s="290"/>
      <c r="W7" s="274"/>
      <c r="X7" s="274"/>
      <c r="Y7" s="274"/>
      <c r="Z7" s="274"/>
      <c r="AA7" s="272"/>
      <c r="AB7" s="272"/>
      <c r="AC7" s="272"/>
      <c r="AD7" s="272"/>
      <c r="AE7" s="273"/>
      <c r="AF7" s="273"/>
      <c r="AG7" s="273"/>
      <c r="AH7" s="274"/>
      <c r="AI7" s="272"/>
      <c r="AJ7" s="272"/>
      <c r="AK7" s="272"/>
      <c r="AL7" s="272"/>
      <c r="AM7" s="272"/>
      <c r="AN7" s="273"/>
      <c r="AO7" s="273"/>
      <c r="AP7" s="272"/>
      <c r="AQ7" s="272"/>
      <c r="AR7" s="272"/>
      <c r="AS7" s="272"/>
      <c r="AT7" s="272"/>
      <c r="AU7" s="272"/>
      <c r="AV7" s="272"/>
      <c r="AW7" s="272"/>
      <c r="AX7" s="272"/>
      <c r="AY7" s="272"/>
      <c r="AZ7" s="272"/>
      <c r="BA7" s="272"/>
      <c r="BB7" s="272"/>
    </row>
    <row r="8" spans="1:55" ht="13.5" customHeight="1" x14ac:dyDescent="0.4">
      <c r="A8" s="265"/>
      <c r="B8" s="682"/>
      <c r="C8" s="682"/>
      <c r="D8" s="682"/>
      <c r="E8" s="682"/>
      <c r="F8" s="682"/>
      <c r="G8" s="291"/>
      <c r="O8" s="684" t="s">
        <v>13</v>
      </c>
      <c r="P8" s="685"/>
      <c r="Q8" s="685"/>
      <c r="R8" s="685"/>
      <c r="S8" s="685"/>
      <c r="T8" s="685"/>
      <c r="U8" s="685"/>
      <c r="V8" s="686"/>
      <c r="W8" s="292"/>
      <c r="X8" s="293"/>
      <c r="Y8" s="292"/>
      <c r="Z8" s="292"/>
      <c r="AA8" s="292"/>
      <c r="AB8" s="292"/>
      <c r="AC8" s="292"/>
      <c r="AD8" s="292"/>
      <c r="AE8" s="294" t="s">
        <v>80</v>
      </c>
      <c r="AF8" s="293"/>
      <c r="AG8" s="293"/>
      <c r="AH8" s="295"/>
      <c r="AI8" s="292"/>
      <c r="AJ8" s="292"/>
      <c r="AK8" s="292"/>
      <c r="AL8" s="296"/>
      <c r="AM8" s="292"/>
      <c r="AN8" s="293"/>
      <c r="AO8" s="293"/>
      <c r="AP8" s="272"/>
      <c r="AQ8" s="272"/>
      <c r="AR8" s="272"/>
      <c r="AS8" s="272"/>
      <c r="AT8" s="272"/>
      <c r="AU8" s="272"/>
      <c r="AV8" s="272"/>
      <c r="AW8" s="272"/>
      <c r="AX8" s="272"/>
      <c r="AY8" s="272"/>
      <c r="AZ8" s="272"/>
      <c r="BA8" s="272"/>
      <c r="BB8" s="272"/>
      <c r="BC8" s="266" t="s">
        <v>264</v>
      </c>
    </row>
    <row r="9" spans="1:55" s="263" customFormat="1" ht="24" customHeight="1" x14ac:dyDescent="0.25">
      <c r="A9" s="297"/>
      <c r="B9" s="298"/>
      <c r="C9" s="299" t="s">
        <v>89</v>
      </c>
      <c r="D9" s="300" t="s">
        <v>159</v>
      </c>
      <c r="E9" s="300" t="s">
        <v>160</v>
      </c>
      <c r="F9" s="687" t="s">
        <v>263</v>
      </c>
      <c r="G9" s="685"/>
      <c r="H9" s="685"/>
      <c r="I9" s="685"/>
      <c r="J9" s="685"/>
      <c r="K9" s="301"/>
      <c r="L9" s="687" t="s">
        <v>14</v>
      </c>
      <c r="M9" s="688"/>
      <c r="N9" s="302" t="s">
        <v>90</v>
      </c>
      <c r="O9" s="303" t="s">
        <v>16</v>
      </c>
      <c r="P9" s="304" t="s">
        <v>17</v>
      </c>
      <c r="Q9" s="305" t="s">
        <v>18</v>
      </c>
      <c r="R9" s="306" t="s">
        <v>91</v>
      </c>
      <c r="S9" s="304" t="s">
        <v>20</v>
      </c>
      <c r="T9" s="307" t="s">
        <v>18</v>
      </c>
      <c r="U9" s="308" t="s">
        <v>91</v>
      </c>
      <c r="V9" s="309" t="s">
        <v>17</v>
      </c>
      <c r="W9" s="310"/>
      <c r="X9" s="310"/>
      <c r="Y9" s="310"/>
      <c r="Z9" s="310"/>
      <c r="AA9" s="311"/>
      <c r="AB9" s="312"/>
      <c r="AC9" s="312"/>
      <c r="AD9" s="312"/>
      <c r="AE9" s="313"/>
      <c r="AF9" s="313" t="s">
        <v>21</v>
      </c>
      <c r="AG9" s="313" t="s">
        <v>22</v>
      </c>
      <c r="AH9" s="295" t="s">
        <v>151</v>
      </c>
      <c r="AI9" s="293" t="s">
        <v>8</v>
      </c>
      <c r="AJ9" s="293" t="s">
        <v>16</v>
      </c>
      <c r="AK9" s="293" t="s">
        <v>92</v>
      </c>
      <c r="AL9" s="293" t="s">
        <v>23</v>
      </c>
      <c r="AM9" s="293" t="s">
        <v>24</v>
      </c>
      <c r="AN9" s="293"/>
      <c r="AO9" s="293" t="s">
        <v>25</v>
      </c>
      <c r="AP9" s="273"/>
      <c r="AQ9" s="273"/>
      <c r="AR9" s="273"/>
      <c r="AS9" s="273"/>
      <c r="AT9" s="273"/>
      <c r="AU9" s="273"/>
      <c r="AV9" s="273"/>
      <c r="AW9" s="273"/>
      <c r="AX9" s="273"/>
      <c r="AY9" s="273"/>
      <c r="AZ9" s="273"/>
      <c r="BA9" s="273"/>
      <c r="BB9" s="273"/>
      <c r="BC9" s="266" t="s">
        <v>265</v>
      </c>
    </row>
    <row r="10" spans="1:55" ht="12" customHeight="1" x14ac:dyDescent="0.25">
      <c r="A10" s="265"/>
      <c r="B10" s="689">
        <v>1</v>
      </c>
      <c r="C10" s="691">
        <f>IF(D11="","",COUNTA($K$10:K10))</f>
        <v>1</v>
      </c>
      <c r="D10" s="314" t="s">
        <v>1142</v>
      </c>
      <c r="E10" s="315" t="s">
        <v>1143</v>
      </c>
      <c r="F10" s="693">
        <v>2007</v>
      </c>
      <c r="G10" s="695" t="s">
        <v>93</v>
      </c>
      <c r="H10" s="672">
        <v>4</v>
      </c>
      <c r="I10" s="670" t="s">
        <v>79</v>
      </c>
      <c r="J10" s="672">
        <v>2</v>
      </c>
      <c r="K10" s="673">
        <v>3</v>
      </c>
      <c r="L10" s="675" t="s">
        <v>0</v>
      </c>
      <c r="M10" s="676"/>
      <c r="N10" s="677" t="s">
        <v>337</v>
      </c>
      <c r="O10" s="316" t="s">
        <v>27</v>
      </c>
      <c r="P10" s="317" t="s">
        <v>338</v>
      </c>
      <c r="Q10" s="318">
        <v>3.5</v>
      </c>
      <c r="R10" s="319" t="s">
        <v>28</v>
      </c>
      <c r="S10" s="320" t="s">
        <v>1119</v>
      </c>
      <c r="T10" s="318">
        <v>-4.2</v>
      </c>
      <c r="U10" s="321" t="s">
        <v>31</v>
      </c>
      <c r="V10" s="322" t="str">
        <f t="shared" ref="V10:V49" si="0">IF(L10="","",IF(P10="",S10,IF(S10="",P10,IF(AE10="T",AF10,AG10))))</f>
        <v>11.74</v>
      </c>
      <c r="W10" s="323"/>
      <c r="X10" s="324">
        <f>C10</f>
        <v>1</v>
      </c>
      <c r="Y10" s="325" t="str">
        <f>D11</f>
        <v>大西</v>
      </c>
      <c r="Z10" s="325" t="str">
        <f>D10</f>
        <v>ｵｵﾆｼ</v>
      </c>
      <c r="AA10" s="326">
        <f t="shared" ref="AA10:AA38" si="1">K10</f>
        <v>3</v>
      </c>
      <c r="AB10" s="325" t="str">
        <f>K4</f>
        <v>網走</v>
      </c>
      <c r="AC10" s="325" t="str">
        <f>K6</f>
        <v>北見常呂</v>
      </c>
      <c r="AD10" s="327">
        <f>IF(V10=P10,Q10,T10)</f>
        <v>-4.2</v>
      </c>
      <c r="AE10" s="313" t="str">
        <f>IF(L10="","",IF(OR(L10=$AL$11,L10=$AL$12,L10=$AL$13,L10=$AL$14,L10=$AL$15,L10=$AL$16,L10=$AL$17),"T","F"))</f>
        <v>T</v>
      </c>
      <c r="AF10" s="328" t="str">
        <f t="shared" ref="AF10:AF49" si="2">IF(P10&gt;S10,S10,P10)</f>
        <v>11.74</v>
      </c>
      <c r="AG10" s="313" t="str">
        <f t="shared" ref="AG10:AG49" si="3">IF(P10&gt;S10,P10,S10)</f>
        <v>11.94</v>
      </c>
      <c r="AH10" s="295">
        <f>COUNTA(L10:M11)</f>
        <v>1</v>
      </c>
      <c r="AI10" s="329"/>
      <c r="AJ10" s="313"/>
      <c r="AK10" s="313"/>
      <c r="AL10" s="330"/>
      <c r="AM10" s="330"/>
      <c r="AN10" s="293"/>
      <c r="AO10" s="313"/>
      <c r="AP10" s="331"/>
      <c r="AQ10" s="272"/>
      <c r="AR10" s="272"/>
      <c r="AS10" s="272"/>
      <c r="AT10" s="272"/>
      <c r="AU10" s="272"/>
      <c r="AV10" s="272"/>
      <c r="AW10" s="272"/>
      <c r="AX10" s="272"/>
      <c r="AY10" s="272"/>
      <c r="AZ10" s="272"/>
      <c r="BA10" s="272"/>
      <c r="BB10" s="272"/>
      <c r="BC10" s="266" t="s">
        <v>58</v>
      </c>
    </row>
    <row r="11" spans="1:55" ht="12" customHeight="1" x14ac:dyDescent="0.25">
      <c r="A11" s="265"/>
      <c r="B11" s="690"/>
      <c r="C11" s="692"/>
      <c r="D11" s="332" t="s">
        <v>1141</v>
      </c>
      <c r="E11" s="333" t="s">
        <v>22</v>
      </c>
      <c r="F11" s="694"/>
      <c r="G11" s="695"/>
      <c r="H11" s="672"/>
      <c r="I11" s="671"/>
      <c r="J11" s="672"/>
      <c r="K11" s="674"/>
      <c r="L11" s="679"/>
      <c r="M11" s="680"/>
      <c r="N11" s="678"/>
      <c r="O11" s="334"/>
      <c r="P11" s="317"/>
      <c r="Q11" s="335"/>
      <c r="R11" s="336"/>
      <c r="S11" s="320"/>
      <c r="T11" s="335"/>
      <c r="U11" s="337"/>
      <c r="V11" s="338" t="str">
        <f t="shared" si="0"/>
        <v/>
      </c>
      <c r="W11" s="323"/>
      <c r="X11" s="339">
        <f>C10</f>
        <v>1</v>
      </c>
      <c r="Y11" s="340" t="str">
        <f>D11</f>
        <v>大西</v>
      </c>
      <c r="Z11" s="340" t="str">
        <f>D10</f>
        <v>ｵｵﾆｼ</v>
      </c>
      <c r="AA11" s="341">
        <f>K10</f>
        <v>3</v>
      </c>
      <c r="AB11" s="340" t="str">
        <f t="shared" ref="AB11:AC26" si="4">AB10</f>
        <v>網走</v>
      </c>
      <c r="AC11" s="340" t="str">
        <f t="shared" si="4"/>
        <v>北見常呂</v>
      </c>
      <c r="AD11" s="327">
        <f t="shared" ref="AD11:AD49" si="5">IF(V11=P11,Q11,T11)</f>
        <v>0</v>
      </c>
      <c r="AE11" s="313" t="str">
        <f t="shared" ref="AE11:AE49" si="6">IF(L11="","",IF(OR(L11=$AL$11,L11=$AL$12,L11=$AL$13,L11=$AL$14,L11=$AL$15,L11=$AL$16,L11=$AL$17),"T","F"))</f>
        <v/>
      </c>
      <c r="AF11" s="328">
        <f t="shared" si="2"/>
        <v>0</v>
      </c>
      <c r="AG11" s="313">
        <f t="shared" si="3"/>
        <v>0</v>
      </c>
      <c r="AH11" s="295"/>
      <c r="AI11" s="329" t="s">
        <v>32</v>
      </c>
      <c r="AJ11" s="313" t="s">
        <v>27</v>
      </c>
      <c r="AK11" s="313" t="s">
        <v>28</v>
      </c>
      <c r="AL11" s="342" t="s">
        <v>94</v>
      </c>
      <c r="AM11" s="330" t="s">
        <v>0</v>
      </c>
      <c r="AN11" s="293" t="s">
        <v>95</v>
      </c>
      <c r="AO11" s="313">
        <f>COUNTIF(L10:L39,AL11)</f>
        <v>1</v>
      </c>
      <c r="AP11" s="331" t="s">
        <v>105</v>
      </c>
      <c r="AQ11" s="272"/>
      <c r="AR11" s="272"/>
      <c r="AS11" s="272"/>
      <c r="AT11" s="272"/>
      <c r="AU11" s="272"/>
      <c r="AV11" s="272"/>
      <c r="AW11" s="272"/>
      <c r="AX11" s="272"/>
      <c r="AY11" s="272"/>
      <c r="AZ11" s="272"/>
      <c r="BA11" s="272"/>
      <c r="BB11" s="272"/>
      <c r="BC11" s="266" t="s">
        <v>59</v>
      </c>
    </row>
    <row r="12" spans="1:55" ht="12" customHeight="1" x14ac:dyDescent="0.25">
      <c r="A12" s="265"/>
      <c r="B12" s="698">
        <v>2</v>
      </c>
      <c r="C12" s="691" t="str">
        <f>IF(D13="","",COUNTA($K$10:K12))</f>
        <v/>
      </c>
      <c r="D12" s="343"/>
      <c r="E12" s="344"/>
      <c r="F12" s="693"/>
      <c r="G12" s="670" t="s">
        <v>93</v>
      </c>
      <c r="H12" s="696"/>
      <c r="I12" s="670" t="s">
        <v>79</v>
      </c>
      <c r="J12" s="696"/>
      <c r="K12" s="699"/>
      <c r="L12" s="675"/>
      <c r="M12" s="676"/>
      <c r="N12" s="677"/>
      <c r="O12" s="345"/>
      <c r="P12" s="346"/>
      <c r="Q12" s="347"/>
      <c r="R12" s="348"/>
      <c r="S12" s="349"/>
      <c r="T12" s="347"/>
      <c r="U12" s="321"/>
      <c r="V12" s="322" t="str">
        <f t="shared" si="0"/>
        <v/>
      </c>
      <c r="W12" s="323"/>
      <c r="X12" s="350" t="str">
        <f>C12</f>
        <v/>
      </c>
      <c r="Y12" s="351">
        <f>D13</f>
        <v>0</v>
      </c>
      <c r="Z12" s="351">
        <f>D12</f>
        <v>0</v>
      </c>
      <c r="AA12" s="352">
        <f t="shared" si="1"/>
        <v>0</v>
      </c>
      <c r="AB12" s="351" t="str">
        <f t="shared" si="4"/>
        <v>網走</v>
      </c>
      <c r="AC12" s="351" t="str">
        <f t="shared" si="4"/>
        <v>北見常呂</v>
      </c>
      <c r="AD12" s="327">
        <f t="shared" si="5"/>
        <v>0</v>
      </c>
      <c r="AE12" s="313" t="str">
        <f t="shared" si="6"/>
        <v/>
      </c>
      <c r="AF12" s="328">
        <f t="shared" si="2"/>
        <v>0</v>
      </c>
      <c r="AG12" s="313">
        <f t="shared" si="3"/>
        <v>0</v>
      </c>
      <c r="AH12" s="295">
        <f>COUNTA(L12:M13)</f>
        <v>0</v>
      </c>
      <c r="AI12" s="329" t="s">
        <v>35</v>
      </c>
      <c r="AJ12" s="313" t="s">
        <v>30</v>
      </c>
      <c r="AK12" s="313" t="s">
        <v>29</v>
      </c>
      <c r="AL12" s="342" t="s">
        <v>96</v>
      </c>
      <c r="AM12" s="330" t="s">
        <v>1</v>
      </c>
      <c r="AN12" s="293"/>
      <c r="AO12" s="313">
        <f t="shared" ref="AO12:AO22" si="7">COUNTIF(L11:L50,AL12)</f>
        <v>0</v>
      </c>
      <c r="AP12" s="331" t="s">
        <v>106</v>
      </c>
      <c r="AQ12" s="272"/>
      <c r="AR12" s="272"/>
      <c r="AS12" s="272"/>
      <c r="AT12" s="272"/>
      <c r="AU12" s="272"/>
      <c r="AV12" s="272"/>
      <c r="AW12" s="272"/>
      <c r="AX12" s="272"/>
      <c r="AY12" s="272"/>
      <c r="AZ12" s="272"/>
      <c r="BA12" s="272"/>
      <c r="BB12" s="272"/>
      <c r="BC12" s="266" t="s">
        <v>32</v>
      </c>
    </row>
    <row r="13" spans="1:55" ht="12" customHeight="1" x14ac:dyDescent="0.25">
      <c r="A13" s="265"/>
      <c r="B13" s="690"/>
      <c r="C13" s="692"/>
      <c r="D13" s="353"/>
      <c r="E13" s="354"/>
      <c r="F13" s="694"/>
      <c r="G13" s="671"/>
      <c r="H13" s="697"/>
      <c r="I13" s="671"/>
      <c r="J13" s="697"/>
      <c r="K13" s="674"/>
      <c r="L13" s="679"/>
      <c r="M13" s="680"/>
      <c r="N13" s="678"/>
      <c r="O13" s="334"/>
      <c r="P13" s="355"/>
      <c r="Q13" s="335"/>
      <c r="R13" s="336"/>
      <c r="S13" s="356"/>
      <c r="T13" s="335"/>
      <c r="U13" s="337"/>
      <c r="V13" s="357" t="str">
        <f t="shared" si="0"/>
        <v/>
      </c>
      <c r="W13" s="323"/>
      <c r="X13" s="339" t="str">
        <f>C12</f>
        <v/>
      </c>
      <c r="Y13" s="340">
        <f>D13</f>
        <v>0</v>
      </c>
      <c r="Z13" s="340">
        <f>D12</f>
        <v>0</v>
      </c>
      <c r="AA13" s="341">
        <f>K12</f>
        <v>0</v>
      </c>
      <c r="AB13" s="340" t="str">
        <f t="shared" si="4"/>
        <v>網走</v>
      </c>
      <c r="AC13" s="340" t="str">
        <f t="shared" si="4"/>
        <v>北見常呂</v>
      </c>
      <c r="AD13" s="327">
        <f t="shared" si="5"/>
        <v>0</v>
      </c>
      <c r="AE13" s="313" t="str">
        <f t="shared" si="6"/>
        <v/>
      </c>
      <c r="AF13" s="328">
        <f t="shared" si="2"/>
        <v>0</v>
      </c>
      <c r="AG13" s="313">
        <f t="shared" si="3"/>
        <v>0</v>
      </c>
      <c r="AH13" s="295"/>
      <c r="AI13" s="329" t="s">
        <v>37</v>
      </c>
      <c r="AJ13" s="313"/>
      <c r="AK13" s="313" t="s">
        <v>31</v>
      </c>
      <c r="AL13" s="342" t="s">
        <v>97</v>
      </c>
      <c r="AM13" s="330" t="s">
        <v>2</v>
      </c>
      <c r="AN13" s="293"/>
      <c r="AO13" s="313">
        <f t="shared" si="7"/>
        <v>0</v>
      </c>
      <c r="AP13" s="331" t="s">
        <v>103</v>
      </c>
      <c r="AQ13" s="272"/>
      <c r="AR13" s="272"/>
      <c r="AS13" s="272"/>
      <c r="AT13" s="272"/>
      <c r="AU13" s="272"/>
      <c r="AV13" s="272"/>
      <c r="AW13" s="272"/>
      <c r="AX13" s="272"/>
      <c r="AY13" s="272"/>
      <c r="AZ13" s="272"/>
      <c r="BA13" s="272"/>
      <c r="BB13" s="272"/>
      <c r="BC13" s="266" t="s">
        <v>269</v>
      </c>
    </row>
    <row r="14" spans="1:55" ht="12" customHeight="1" x14ac:dyDescent="0.25">
      <c r="A14" s="265"/>
      <c r="B14" s="689">
        <v>3</v>
      </c>
      <c r="C14" s="691" t="str">
        <f>IF(D15="","",COUNTA($K$10:K14))</f>
        <v/>
      </c>
      <c r="D14" s="314"/>
      <c r="E14" s="315"/>
      <c r="F14" s="693"/>
      <c r="G14" s="670" t="s">
        <v>93</v>
      </c>
      <c r="H14" s="696"/>
      <c r="I14" s="670" t="s">
        <v>79</v>
      </c>
      <c r="J14" s="696"/>
      <c r="K14" s="699"/>
      <c r="L14" s="675"/>
      <c r="M14" s="676"/>
      <c r="N14" s="677"/>
      <c r="O14" s="316"/>
      <c r="P14" s="317"/>
      <c r="Q14" s="358"/>
      <c r="R14" s="319"/>
      <c r="S14" s="320"/>
      <c r="T14" s="358"/>
      <c r="U14" s="321"/>
      <c r="V14" s="322" t="str">
        <f t="shared" si="0"/>
        <v/>
      </c>
      <c r="W14" s="323"/>
      <c r="X14" s="350" t="str">
        <f>C14</f>
        <v/>
      </c>
      <c r="Y14" s="351">
        <f>D15</f>
        <v>0</v>
      </c>
      <c r="Z14" s="351">
        <f>D14</f>
        <v>0</v>
      </c>
      <c r="AA14" s="352">
        <f t="shared" si="1"/>
        <v>0</v>
      </c>
      <c r="AB14" s="351" t="str">
        <f t="shared" si="4"/>
        <v>網走</v>
      </c>
      <c r="AC14" s="351" t="str">
        <f t="shared" si="4"/>
        <v>北見常呂</v>
      </c>
      <c r="AD14" s="327">
        <f t="shared" si="5"/>
        <v>0</v>
      </c>
      <c r="AE14" s="313" t="str">
        <f t="shared" si="6"/>
        <v/>
      </c>
      <c r="AF14" s="328">
        <f t="shared" si="2"/>
        <v>0</v>
      </c>
      <c r="AG14" s="313">
        <f t="shared" si="3"/>
        <v>0</v>
      </c>
      <c r="AH14" s="295">
        <f>COUNTA(L14:M15)</f>
        <v>0</v>
      </c>
      <c r="AI14" s="329" t="s">
        <v>38</v>
      </c>
      <c r="AJ14" s="359"/>
      <c r="AK14" s="360"/>
      <c r="AL14" s="342" t="s">
        <v>98</v>
      </c>
      <c r="AM14" s="330" t="s">
        <v>3</v>
      </c>
      <c r="AN14" s="293"/>
      <c r="AO14" s="313">
        <f t="shared" si="7"/>
        <v>0</v>
      </c>
      <c r="AP14" s="331" t="s">
        <v>107</v>
      </c>
      <c r="AQ14" s="272"/>
      <c r="AR14" s="272"/>
      <c r="AS14" s="272"/>
      <c r="AT14" s="272"/>
      <c r="AU14" s="272"/>
      <c r="AV14" s="272"/>
      <c r="AW14" s="272"/>
      <c r="AX14" s="272"/>
      <c r="AY14" s="272"/>
      <c r="AZ14" s="272"/>
      <c r="BA14" s="272"/>
      <c r="BB14" s="272"/>
      <c r="BC14" s="266" t="s">
        <v>270</v>
      </c>
    </row>
    <row r="15" spans="1:55" ht="12" customHeight="1" x14ac:dyDescent="0.25">
      <c r="A15" s="265"/>
      <c r="B15" s="690"/>
      <c r="C15" s="692"/>
      <c r="D15" s="332"/>
      <c r="E15" s="361"/>
      <c r="F15" s="694"/>
      <c r="G15" s="671"/>
      <c r="H15" s="697"/>
      <c r="I15" s="671"/>
      <c r="J15" s="697"/>
      <c r="K15" s="674"/>
      <c r="L15" s="679"/>
      <c r="M15" s="680"/>
      <c r="N15" s="678"/>
      <c r="O15" s="334"/>
      <c r="P15" s="355"/>
      <c r="Q15" s="335"/>
      <c r="R15" s="336"/>
      <c r="S15" s="356"/>
      <c r="T15" s="335"/>
      <c r="U15" s="337"/>
      <c r="V15" s="357" t="str">
        <f t="shared" si="0"/>
        <v/>
      </c>
      <c r="W15" s="323"/>
      <c r="X15" s="339" t="str">
        <f>C14</f>
        <v/>
      </c>
      <c r="Y15" s="340">
        <f>D15</f>
        <v>0</v>
      </c>
      <c r="Z15" s="340">
        <f>D14</f>
        <v>0</v>
      </c>
      <c r="AA15" s="341">
        <f>K14</f>
        <v>0</v>
      </c>
      <c r="AB15" s="340" t="str">
        <f t="shared" si="4"/>
        <v>網走</v>
      </c>
      <c r="AC15" s="340" t="str">
        <f t="shared" si="4"/>
        <v>北見常呂</v>
      </c>
      <c r="AD15" s="327">
        <f t="shared" si="5"/>
        <v>0</v>
      </c>
      <c r="AE15" s="313" t="str">
        <f t="shared" si="6"/>
        <v/>
      </c>
      <c r="AF15" s="328">
        <f t="shared" si="2"/>
        <v>0</v>
      </c>
      <c r="AG15" s="313">
        <f t="shared" si="3"/>
        <v>0</v>
      </c>
      <c r="AH15" s="295"/>
      <c r="AI15" s="329" t="s">
        <v>40</v>
      </c>
      <c r="AJ15" s="292"/>
      <c r="AK15" s="292"/>
      <c r="AL15" s="342" t="s">
        <v>99</v>
      </c>
      <c r="AM15" s="330" t="s">
        <v>4</v>
      </c>
      <c r="AN15" s="293"/>
      <c r="AO15" s="313">
        <f t="shared" si="7"/>
        <v>0</v>
      </c>
      <c r="AP15" s="331" t="s">
        <v>108</v>
      </c>
      <c r="AQ15" s="272"/>
      <c r="AR15" s="272"/>
      <c r="AS15" s="272"/>
      <c r="AT15" s="272"/>
      <c r="AU15" s="272"/>
      <c r="AV15" s="272"/>
      <c r="AW15" s="272"/>
      <c r="AX15" s="272"/>
      <c r="AY15" s="272"/>
      <c r="AZ15" s="272"/>
      <c r="BA15" s="272"/>
      <c r="BB15" s="272"/>
      <c r="BC15" s="266" t="s">
        <v>182</v>
      </c>
    </row>
    <row r="16" spans="1:55" ht="12" customHeight="1" x14ac:dyDescent="0.25">
      <c r="A16" s="265"/>
      <c r="B16" s="689">
        <v>4</v>
      </c>
      <c r="C16" s="691" t="str">
        <f>IF(D17="","",COUNTA($K$10:K16))</f>
        <v/>
      </c>
      <c r="D16" s="343"/>
      <c r="E16" s="344"/>
      <c r="F16" s="693"/>
      <c r="G16" s="670" t="s">
        <v>93</v>
      </c>
      <c r="H16" s="696"/>
      <c r="I16" s="670" t="s">
        <v>79</v>
      </c>
      <c r="J16" s="696"/>
      <c r="K16" s="699"/>
      <c r="L16" s="675"/>
      <c r="M16" s="676"/>
      <c r="N16" s="677"/>
      <c r="O16" s="316"/>
      <c r="P16" s="317"/>
      <c r="Q16" s="358"/>
      <c r="R16" s="319"/>
      <c r="S16" s="320"/>
      <c r="T16" s="358"/>
      <c r="U16" s="321"/>
      <c r="V16" s="322" t="str">
        <f t="shared" si="0"/>
        <v/>
      </c>
      <c r="W16" s="323"/>
      <c r="X16" s="350" t="str">
        <f>C16</f>
        <v/>
      </c>
      <c r="Y16" s="351">
        <f>D17</f>
        <v>0</v>
      </c>
      <c r="Z16" s="351">
        <f>D16</f>
        <v>0</v>
      </c>
      <c r="AA16" s="352">
        <f t="shared" si="1"/>
        <v>0</v>
      </c>
      <c r="AB16" s="351" t="str">
        <f t="shared" si="4"/>
        <v>網走</v>
      </c>
      <c r="AC16" s="351" t="str">
        <f t="shared" si="4"/>
        <v>北見常呂</v>
      </c>
      <c r="AD16" s="327">
        <f t="shared" si="5"/>
        <v>0</v>
      </c>
      <c r="AE16" s="313" t="str">
        <f t="shared" si="6"/>
        <v/>
      </c>
      <c r="AF16" s="328">
        <f t="shared" si="2"/>
        <v>0</v>
      </c>
      <c r="AG16" s="313">
        <f t="shared" si="3"/>
        <v>0</v>
      </c>
      <c r="AH16" s="295">
        <f>COUNTA(L16:M17)</f>
        <v>0</v>
      </c>
      <c r="AI16" s="329" t="s">
        <v>42</v>
      </c>
      <c r="AJ16" s="292">
        <v>1</v>
      </c>
      <c r="AK16" s="292"/>
      <c r="AL16" s="342" t="s">
        <v>100</v>
      </c>
      <c r="AM16" s="330" t="s">
        <v>44</v>
      </c>
      <c r="AN16" s="293"/>
      <c r="AO16" s="313">
        <f t="shared" si="7"/>
        <v>1</v>
      </c>
      <c r="AP16" s="272"/>
      <c r="AQ16" s="272"/>
      <c r="AR16" s="272"/>
      <c r="AS16" s="272"/>
      <c r="AT16" s="272"/>
      <c r="AU16" s="272"/>
      <c r="AV16" s="272"/>
      <c r="AW16" s="272"/>
      <c r="AX16" s="272"/>
      <c r="AY16" s="272"/>
      <c r="AZ16" s="272"/>
      <c r="BA16" s="272"/>
      <c r="BB16" s="272"/>
      <c r="BC16" s="266" t="s">
        <v>272</v>
      </c>
    </row>
    <row r="17" spans="1:55" ht="12" customHeight="1" x14ac:dyDescent="0.25">
      <c r="A17" s="265"/>
      <c r="B17" s="690"/>
      <c r="C17" s="692"/>
      <c r="D17" s="353"/>
      <c r="E17" s="354"/>
      <c r="F17" s="694"/>
      <c r="G17" s="671"/>
      <c r="H17" s="697"/>
      <c r="I17" s="671"/>
      <c r="J17" s="697"/>
      <c r="K17" s="674"/>
      <c r="L17" s="679"/>
      <c r="M17" s="680"/>
      <c r="N17" s="678"/>
      <c r="O17" s="334"/>
      <c r="P17" s="355"/>
      <c r="Q17" s="335"/>
      <c r="R17" s="336"/>
      <c r="S17" s="356"/>
      <c r="T17" s="335"/>
      <c r="U17" s="337"/>
      <c r="V17" s="357" t="str">
        <f t="shared" si="0"/>
        <v/>
      </c>
      <c r="W17" s="310"/>
      <c r="X17" s="339" t="str">
        <f>C16</f>
        <v/>
      </c>
      <c r="Y17" s="340">
        <f>D17</f>
        <v>0</v>
      </c>
      <c r="Z17" s="340">
        <f>D16</f>
        <v>0</v>
      </c>
      <c r="AA17" s="341">
        <f>K16</f>
        <v>0</v>
      </c>
      <c r="AB17" s="340" t="str">
        <f t="shared" si="4"/>
        <v>網走</v>
      </c>
      <c r="AC17" s="340" t="str">
        <f t="shared" si="4"/>
        <v>北見常呂</v>
      </c>
      <c r="AD17" s="327">
        <f t="shared" si="5"/>
        <v>0</v>
      </c>
      <c r="AE17" s="313" t="str">
        <f t="shared" si="6"/>
        <v/>
      </c>
      <c r="AF17" s="328">
        <f t="shared" si="2"/>
        <v>0</v>
      </c>
      <c r="AG17" s="313">
        <f t="shared" si="3"/>
        <v>0</v>
      </c>
      <c r="AH17" s="295"/>
      <c r="AI17" s="329" t="s">
        <v>45</v>
      </c>
      <c r="AJ17" s="292">
        <v>2</v>
      </c>
      <c r="AK17" s="292"/>
      <c r="AL17" s="342" t="s">
        <v>101</v>
      </c>
      <c r="AM17" s="330" t="s">
        <v>26</v>
      </c>
      <c r="AN17" s="293"/>
      <c r="AO17" s="313">
        <f t="shared" si="7"/>
        <v>0</v>
      </c>
      <c r="AP17" s="272"/>
      <c r="AQ17" s="272"/>
      <c r="AR17" s="272"/>
      <c r="AS17" s="272"/>
      <c r="AT17" s="272"/>
      <c r="AU17" s="272"/>
      <c r="AV17" s="272"/>
      <c r="AW17" s="272"/>
      <c r="AX17" s="272"/>
      <c r="AY17" s="272"/>
      <c r="AZ17" s="272"/>
      <c r="BA17" s="272"/>
      <c r="BB17" s="272"/>
      <c r="BC17" s="266" t="s">
        <v>63</v>
      </c>
    </row>
    <row r="18" spans="1:55" ht="12" customHeight="1" x14ac:dyDescent="0.25">
      <c r="A18" s="265"/>
      <c r="B18" s="689">
        <v>5</v>
      </c>
      <c r="C18" s="691">
        <f>IF(D19="","",COUNTA($K$10:K18))</f>
        <v>2</v>
      </c>
      <c r="D18" s="314" t="s">
        <v>1146</v>
      </c>
      <c r="E18" s="315" t="s">
        <v>1147</v>
      </c>
      <c r="F18" s="693">
        <v>2009</v>
      </c>
      <c r="G18" s="670" t="s">
        <v>93</v>
      </c>
      <c r="H18" s="696">
        <v>12</v>
      </c>
      <c r="I18" s="670" t="s">
        <v>79</v>
      </c>
      <c r="J18" s="696">
        <v>31</v>
      </c>
      <c r="K18" s="699">
        <v>1</v>
      </c>
      <c r="L18" s="675" t="s">
        <v>341</v>
      </c>
      <c r="M18" s="676"/>
      <c r="N18" s="677" t="s">
        <v>337</v>
      </c>
      <c r="O18" s="316" t="s">
        <v>27</v>
      </c>
      <c r="P18" s="317" t="s">
        <v>343</v>
      </c>
      <c r="Q18" s="358"/>
      <c r="R18" s="319" t="s">
        <v>29</v>
      </c>
      <c r="S18" s="320" t="s">
        <v>342</v>
      </c>
      <c r="T18" s="358"/>
      <c r="U18" s="321" t="s">
        <v>31</v>
      </c>
      <c r="V18" s="322" t="str">
        <f t="shared" si="0"/>
        <v>09.45.00</v>
      </c>
      <c r="W18" s="310"/>
      <c r="X18" s="350">
        <f>C18</f>
        <v>2</v>
      </c>
      <c r="Y18" s="351" t="str">
        <f>D19</f>
        <v>豊原</v>
      </c>
      <c r="Z18" s="351" t="str">
        <f>D18</f>
        <v>ﾄﾖﾊﾗ</v>
      </c>
      <c r="AA18" s="352">
        <f t="shared" si="1"/>
        <v>1</v>
      </c>
      <c r="AB18" s="351" t="str">
        <f t="shared" si="4"/>
        <v>網走</v>
      </c>
      <c r="AC18" s="351" t="str">
        <f t="shared" si="4"/>
        <v>北見常呂</v>
      </c>
      <c r="AD18" s="327">
        <f t="shared" si="5"/>
        <v>0</v>
      </c>
      <c r="AE18" s="313" t="str">
        <f t="shared" si="6"/>
        <v>T</v>
      </c>
      <c r="AF18" s="328" t="str">
        <f t="shared" si="2"/>
        <v>09.45.00</v>
      </c>
      <c r="AG18" s="313" t="str">
        <f t="shared" si="3"/>
        <v>10.12.34</v>
      </c>
      <c r="AH18" s="295">
        <f>COUNTA(L18:M19)</f>
        <v>1</v>
      </c>
      <c r="AI18" s="329" t="s">
        <v>46</v>
      </c>
      <c r="AJ18" s="292">
        <v>3</v>
      </c>
      <c r="AK18" s="292"/>
      <c r="AL18" s="342" t="s">
        <v>44</v>
      </c>
      <c r="AM18" s="330" t="s">
        <v>39</v>
      </c>
      <c r="AN18" s="293"/>
      <c r="AO18" s="313">
        <f t="shared" si="7"/>
        <v>1</v>
      </c>
      <c r="AP18" s="272"/>
      <c r="AQ18" s="272"/>
      <c r="AR18" s="272"/>
      <c r="AS18" s="272"/>
      <c r="AT18" s="272"/>
      <c r="AU18" s="272"/>
      <c r="AV18" s="272"/>
      <c r="AW18" s="272"/>
      <c r="AX18" s="272"/>
      <c r="AY18" s="272"/>
      <c r="AZ18" s="272"/>
      <c r="BA18" s="272"/>
      <c r="BB18" s="272"/>
      <c r="BC18" s="266" t="s">
        <v>274</v>
      </c>
    </row>
    <row r="19" spans="1:55" ht="12" customHeight="1" x14ac:dyDescent="0.25">
      <c r="A19" s="265"/>
      <c r="B19" s="690"/>
      <c r="C19" s="692"/>
      <c r="D19" s="332" t="s">
        <v>1144</v>
      </c>
      <c r="E19" s="361" t="s">
        <v>1145</v>
      </c>
      <c r="F19" s="694"/>
      <c r="G19" s="671"/>
      <c r="H19" s="697"/>
      <c r="I19" s="671"/>
      <c r="J19" s="697"/>
      <c r="K19" s="674"/>
      <c r="L19" s="679"/>
      <c r="M19" s="680"/>
      <c r="N19" s="678"/>
      <c r="O19" s="334"/>
      <c r="P19" s="355"/>
      <c r="Q19" s="335"/>
      <c r="R19" s="336"/>
      <c r="S19" s="356"/>
      <c r="T19" s="335"/>
      <c r="U19" s="337"/>
      <c r="V19" s="357" t="str">
        <f t="shared" si="0"/>
        <v/>
      </c>
      <c r="W19" s="310"/>
      <c r="X19" s="339">
        <f>C18</f>
        <v>2</v>
      </c>
      <c r="Y19" s="340" t="str">
        <f>D19</f>
        <v>豊原</v>
      </c>
      <c r="Z19" s="340" t="str">
        <f>D18</f>
        <v>ﾄﾖﾊﾗ</v>
      </c>
      <c r="AA19" s="341">
        <f>K18</f>
        <v>1</v>
      </c>
      <c r="AB19" s="340" t="str">
        <f t="shared" si="4"/>
        <v>網走</v>
      </c>
      <c r="AC19" s="340" t="str">
        <f t="shared" si="4"/>
        <v>北見常呂</v>
      </c>
      <c r="AD19" s="327">
        <f t="shared" si="5"/>
        <v>0</v>
      </c>
      <c r="AE19" s="313" t="str">
        <f t="shared" si="6"/>
        <v/>
      </c>
      <c r="AF19" s="328">
        <f t="shared" si="2"/>
        <v>0</v>
      </c>
      <c r="AG19" s="313">
        <f t="shared" si="3"/>
        <v>0</v>
      </c>
      <c r="AH19" s="295"/>
      <c r="AI19" s="329" t="s">
        <v>47</v>
      </c>
      <c r="AJ19" s="292"/>
      <c r="AK19" s="292"/>
      <c r="AL19" s="342" t="s">
        <v>48</v>
      </c>
      <c r="AM19" s="330" t="s">
        <v>49</v>
      </c>
      <c r="AN19" s="293"/>
      <c r="AO19" s="313">
        <f t="shared" si="7"/>
        <v>0</v>
      </c>
      <c r="AP19" s="272"/>
      <c r="AQ19" s="272"/>
      <c r="AR19" s="272"/>
      <c r="AS19" s="272"/>
      <c r="AT19" s="272"/>
      <c r="AU19" s="272"/>
      <c r="AV19" s="272"/>
      <c r="AW19" s="272"/>
      <c r="AX19" s="272"/>
      <c r="AY19" s="272"/>
      <c r="AZ19" s="272"/>
      <c r="BA19" s="272"/>
      <c r="BB19" s="272"/>
    </row>
    <row r="20" spans="1:55" ht="12" customHeight="1" x14ac:dyDescent="0.25">
      <c r="A20" s="265"/>
      <c r="B20" s="689">
        <v>6</v>
      </c>
      <c r="C20" s="691">
        <f>IF(D21="","",COUNTA($K$10:K20))</f>
        <v>3</v>
      </c>
      <c r="D20" s="343" t="s">
        <v>394</v>
      </c>
      <c r="E20" s="344" t="s">
        <v>384</v>
      </c>
      <c r="F20" s="693">
        <v>2008</v>
      </c>
      <c r="G20" s="670" t="s">
        <v>93</v>
      </c>
      <c r="H20" s="696">
        <v>8</v>
      </c>
      <c r="I20" s="670" t="s">
        <v>79</v>
      </c>
      <c r="J20" s="696">
        <v>1</v>
      </c>
      <c r="K20" s="699">
        <v>2</v>
      </c>
      <c r="L20" s="675" t="s">
        <v>26</v>
      </c>
      <c r="M20" s="676"/>
      <c r="N20" s="677" t="s">
        <v>337</v>
      </c>
      <c r="O20" s="316" t="s">
        <v>30</v>
      </c>
      <c r="P20" s="317" t="s">
        <v>395</v>
      </c>
      <c r="Q20" s="358">
        <v>2</v>
      </c>
      <c r="R20" s="319" t="s">
        <v>31</v>
      </c>
      <c r="S20" s="320" t="s">
        <v>340</v>
      </c>
      <c r="T20" s="358">
        <v>5.5</v>
      </c>
      <c r="U20" s="321" t="s">
        <v>31</v>
      </c>
      <c r="V20" s="322" t="str">
        <f t="shared" si="0"/>
        <v>5m35</v>
      </c>
      <c r="W20" s="310"/>
      <c r="X20" s="350">
        <f>C20</f>
        <v>3</v>
      </c>
      <c r="Y20" s="351" t="str">
        <f>D21</f>
        <v>○</v>
      </c>
      <c r="Z20" s="351" t="str">
        <f>D20</f>
        <v>ﾏﾙ</v>
      </c>
      <c r="AA20" s="352">
        <f t="shared" si="1"/>
        <v>2</v>
      </c>
      <c r="AB20" s="351" t="str">
        <f t="shared" si="4"/>
        <v>網走</v>
      </c>
      <c r="AC20" s="351" t="str">
        <f t="shared" si="4"/>
        <v>北見常呂</v>
      </c>
      <c r="AD20" s="327">
        <f t="shared" si="5"/>
        <v>2</v>
      </c>
      <c r="AE20" s="313" t="str">
        <f t="shared" si="6"/>
        <v>F</v>
      </c>
      <c r="AF20" s="328" t="str">
        <f t="shared" si="2"/>
        <v>5m20</v>
      </c>
      <c r="AG20" s="313" t="str">
        <f t="shared" si="3"/>
        <v>5m35</v>
      </c>
      <c r="AH20" s="295">
        <f>COUNTA(L20:M21)</f>
        <v>2</v>
      </c>
      <c r="AI20" s="329" t="s">
        <v>50</v>
      </c>
      <c r="AJ20" s="292"/>
      <c r="AK20" s="292"/>
      <c r="AL20" s="342" t="s">
        <v>26</v>
      </c>
      <c r="AM20" s="330"/>
      <c r="AN20" s="293"/>
      <c r="AO20" s="313">
        <f t="shared" si="7"/>
        <v>1</v>
      </c>
      <c r="AP20" s="272"/>
      <c r="AQ20" s="272"/>
      <c r="AR20" s="272"/>
      <c r="AS20" s="272"/>
      <c r="AT20" s="272"/>
      <c r="AU20" s="272"/>
      <c r="AV20" s="272"/>
      <c r="AW20" s="272"/>
      <c r="AX20" s="272"/>
      <c r="AY20" s="272"/>
      <c r="AZ20" s="272"/>
      <c r="BA20" s="272"/>
      <c r="BB20" s="272"/>
    </row>
    <row r="21" spans="1:55" ht="12" customHeight="1" x14ac:dyDescent="0.25">
      <c r="A21" s="265"/>
      <c r="B21" s="690"/>
      <c r="C21" s="692"/>
      <c r="D21" s="353" t="s">
        <v>393</v>
      </c>
      <c r="E21" s="354" t="s">
        <v>383</v>
      </c>
      <c r="F21" s="694"/>
      <c r="G21" s="671"/>
      <c r="H21" s="697"/>
      <c r="I21" s="671"/>
      <c r="J21" s="697"/>
      <c r="K21" s="674"/>
      <c r="L21" s="679" t="s">
        <v>44</v>
      </c>
      <c r="M21" s="680"/>
      <c r="N21" s="678"/>
      <c r="O21" s="334" t="s">
        <v>30</v>
      </c>
      <c r="P21" s="355" t="s">
        <v>396</v>
      </c>
      <c r="Q21" s="335"/>
      <c r="R21" s="336" t="s">
        <v>31</v>
      </c>
      <c r="S21" s="356" t="s">
        <v>339</v>
      </c>
      <c r="T21" s="335"/>
      <c r="U21" s="337" t="s">
        <v>31</v>
      </c>
      <c r="V21" s="357" t="str">
        <f t="shared" si="0"/>
        <v>1m55</v>
      </c>
      <c r="W21" s="310"/>
      <c r="X21" s="339">
        <f>C20</f>
        <v>3</v>
      </c>
      <c r="Y21" s="340" t="str">
        <f>D21</f>
        <v>○</v>
      </c>
      <c r="Z21" s="340" t="str">
        <f>D20</f>
        <v>ﾏﾙ</v>
      </c>
      <c r="AA21" s="341">
        <f>K20</f>
        <v>2</v>
      </c>
      <c r="AB21" s="340" t="str">
        <f t="shared" si="4"/>
        <v>網走</v>
      </c>
      <c r="AC21" s="340" t="str">
        <f t="shared" si="4"/>
        <v>北見常呂</v>
      </c>
      <c r="AD21" s="327">
        <f t="shared" si="5"/>
        <v>0</v>
      </c>
      <c r="AE21" s="313" t="str">
        <f t="shared" si="6"/>
        <v>F</v>
      </c>
      <c r="AF21" s="328" t="str">
        <f t="shared" si="2"/>
        <v>1m50</v>
      </c>
      <c r="AG21" s="313" t="str">
        <f t="shared" si="3"/>
        <v>1m55</v>
      </c>
      <c r="AH21" s="295"/>
      <c r="AI21" s="329" t="s">
        <v>11</v>
      </c>
      <c r="AJ21" s="292"/>
      <c r="AK21" s="292"/>
      <c r="AL21" s="342" t="s">
        <v>39</v>
      </c>
      <c r="AM21" s="362"/>
      <c r="AN21" s="293"/>
      <c r="AO21" s="313">
        <f t="shared" si="7"/>
        <v>1</v>
      </c>
      <c r="AP21" s="272"/>
      <c r="AQ21" s="272"/>
      <c r="AR21" s="272"/>
      <c r="AS21" s="272"/>
      <c r="AT21" s="272"/>
      <c r="AU21" s="272"/>
      <c r="AV21" s="272"/>
      <c r="AW21" s="272"/>
      <c r="AX21" s="272"/>
      <c r="AY21" s="272"/>
      <c r="AZ21" s="272"/>
      <c r="BA21" s="272"/>
      <c r="BB21" s="272"/>
    </row>
    <row r="22" spans="1:55" ht="12" customHeight="1" x14ac:dyDescent="0.25">
      <c r="A22" s="265"/>
      <c r="B22" s="689">
        <v>7</v>
      </c>
      <c r="C22" s="691">
        <f>IF(D23="","",COUNTA($K$10:K22))</f>
        <v>4</v>
      </c>
      <c r="D22" s="314" t="s">
        <v>392</v>
      </c>
      <c r="E22" s="315" t="s">
        <v>386</v>
      </c>
      <c r="F22" s="693">
        <v>2007</v>
      </c>
      <c r="G22" s="670" t="s">
        <v>93</v>
      </c>
      <c r="H22" s="696">
        <v>5</v>
      </c>
      <c r="I22" s="670" t="s">
        <v>79</v>
      </c>
      <c r="J22" s="696">
        <v>6</v>
      </c>
      <c r="K22" s="699">
        <v>3</v>
      </c>
      <c r="L22" s="675" t="s">
        <v>39</v>
      </c>
      <c r="M22" s="676"/>
      <c r="N22" s="677"/>
      <c r="O22" s="316" t="s">
        <v>27</v>
      </c>
      <c r="P22" s="317" t="s">
        <v>344</v>
      </c>
      <c r="Q22" s="358"/>
      <c r="R22" s="319" t="s">
        <v>31</v>
      </c>
      <c r="S22" s="320" t="s">
        <v>345</v>
      </c>
      <c r="T22" s="358"/>
      <c r="U22" s="321" t="s">
        <v>31</v>
      </c>
      <c r="V22" s="322" t="str">
        <f t="shared" si="0"/>
        <v>10m30</v>
      </c>
      <c r="W22" s="310"/>
      <c r="X22" s="350">
        <f>C22</f>
        <v>4</v>
      </c>
      <c r="Y22" s="351" t="str">
        <f>D23</f>
        <v>◇◇</v>
      </c>
      <c r="Z22" s="351" t="str">
        <f>D22</f>
        <v>ｼｶｸｼｶｸ</v>
      </c>
      <c r="AA22" s="352">
        <f t="shared" si="1"/>
        <v>3</v>
      </c>
      <c r="AB22" s="351" t="str">
        <f t="shared" si="4"/>
        <v>網走</v>
      </c>
      <c r="AC22" s="351" t="str">
        <f t="shared" si="4"/>
        <v>北見常呂</v>
      </c>
      <c r="AD22" s="327">
        <f t="shared" si="5"/>
        <v>0</v>
      </c>
      <c r="AE22" s="313" t="str">
        <f t="shared" si="6"/>
        <v>F</v>
      </c>
      <c r="AF22" s="328" t="str">
        <f t="shared" si="2"/>
        <v>09m90</v>
      </c>
      <c r="AG22" s="313" t="str">
        <f t="shared" si="3"/>
        <v>10m30</v>
      </c>
      <c r="AH22" s="295">
        <f>COUNTA(L22:M23)</f>
        <v>1</v>
      </c>
      <c r="AI22" s="329" t="s">
        <v>51</v>
      </c>
      <c r="AJ22" s="292"/>
      <c r="AK22" s="292"/>
      <c r="AL22" s="342" t="s">
        <v>52</v>
      </c>
      <c r="AM22" s="363"/>
      <c r="AN22" s="293"/>
      <c r="AO22" s="313">
        <f t="shared" si="7"/>
        <v>1</v>
      </c>
      <c r="AP22" s="272"/>
      <c r="AQ22" s="272"/>
      <c r="AR22" s="272"/>
      <c r="AS22" s="272"/>
      <c r="AT22" s="272"/>
      <c r="AU22" s="272"/>
      <c r="AV22" s="272"/>
      <c r="AW22" s="272"/>
      <c r="AX22" s="272"/>
      <c r="AY22" s="272"/>
      <c r="AZ22" s="272"/>
      <c r="BA22" s="272"/>
      <c r="BB22" s="272"/>
    </row>
    <row r="23" spans="1:55" ht="12" customHeight="1" x14ac:dyDescent="0.25">
      <c r="A23" s="265"/>
      <c r="B23" s="690"/>
      <c r="C23" s="692"/>
      <c r="D23" s="332" t="s">
        <v>385</v>
      </c>
      <c r="E23" s="361" t="s">
        <v>391</v>
      </c>
      <c r="F23" s="694"/>
      <c r="G23" s="671"/>
      <c r="H23" s="697"/>
      <c r="I23" s="671"/>
      <c r="J23" s="697"/>
      <c r="K23" s="674"/>
      <c r="L23" s="679"/>
      <c r="M23" s="680"/>
      <c r="N23" s="678"/>
      <c r="O23" s="334"/>
      <c r="P23" s="355"/>
      <c r="Q23" s="335"/>
      <c r="R23" s="336"/>
      <c r="S23" s="356"/>
      <c r="T23" s="335"/>
      <c r="U23" s="337"/>
      <c r="V23" s="357" t="str">
        <f t="shared" si="0"/>
        <v/>
      </c>
      <c r="W23" s="310"/>
      <c r="X23" s="339">
        <f>C22</f>
        <v>4</v>
      </c>
      <c r="Y23" s="340" t="str">
        <f>D23</f>
        <v>◇◇</v>
      </c>
      <c r="Z23" s="340" t="str">
        <f>D22</f>
        <v>ｼｶｸｼｶｸ</v>
      </c>
      <c r="AA23" s="341">
        <f>K22</f>
        <v>3</v>
      </c>
      <c r="AB23" s="340" t="str">
        <f t="shared" si="4"/>
        <v>網走</v>
      </c>
      <c r="AC23" s="340" t="str">
        <f t="shared" si="4"/>
        <v>北見常呂</v>
      </c>
      <c r="AD23" s="327">
        <f t="shared" si="5"/>
        <v>0</v>
      </c>
      <c r="AE23" s="313" t="str">
        <f t="shared" si="6"/>
        <v/>
      </c>
      <c r="AF23" s="328">
        <f t="shared" si="2"/>
        <v>0</v>
      </c>
      <c r="AG23" s="313">
        <f t="shared" si="3"/>
        <v>0</v>
      </c>
      <c r="AH23" s="295"/>
      <c r="AI23" s="329" t="s">
        <v>53</v>
      </c>
      <c r="AJ23" s="292"/>
      <c r="AK23" s="292"/>
      <c r="AL23" s="342"/>
      <c r="AM23" s="363"/>
      <c r="AN23" s="293"/>
      <c r="AO23" s="295"/>
      <c r="AP23" s="272"/>
      <c r="AQ23" s="272"/>
      <c r="AR23" s="272"/>
      <c r="AS23" s="272"/>
      <c r="AT23" s="272"/>
      <c r="AU23" s="272"/>
      <c r="AV23" s="272"/>
      <c r="AW23" s="272"/>
      <c r="AX23" s="272"/>
      <c r="AY23" s="272"/>
      <c r="AZ23" s="272"/>
      <c r="BA23" s="272"/>
      <c r="BB23" s="272"/>
    </row>
    <row r="24" spans="1:55" ht="12" customHeight="1" x14ac:dyDescent="0.25">
      <c r="A24" s="265"/>
      <c r="B24" s="689">
        <v>8</v>
      </c>
      <c r="C24" s="691">
        <f>IF(D25="","",COUNTA($K$10:K24))</f>
        <v>5</v>
      </c>
      <c r="D24" s="422" t="s">
        <v>390</v>
      </c>
      <c r="E24" s="344" t="s">
        <v>387</v>
      </c>
      <c r="F24" s="693">
        <v>2008</v>
      </c>
      <c r="G24" s="670" t="s">
        <v>93</v>
      </c>
      <c r="H24" s="696">
        <v>10</v>
      </c>
      <c r="I24" s="670" t="s">
        <v>79</v>
      </c>
      <c r="J24" s="696">
        <v>20</v>
      </c>
      <c r="K24" s="699">
        <v>2</v>
      </c>
      <c r="L24" s="675" t="s">
        <v>52</v>
      </c>
      <c r="M24" s="676"/>
      <c r="N24" s="677" t="s">
        <v>337</v>
      </c>
      <c r="O24" s="316" t="s">
        <v>27</v>
      </c>
      <c r="P24" s="317" t="s">
        <v>1118</v>
      </c>
      <c r="Q24" s="358"/>
      <c r="R24" s="319" t="s">
        <v>31</v>
      </c>
      <c r="S24" s="320" t="s">
        <v>346</v>
      </c>
      <c r="T24" s="358"/>
      <c r="U24" s="321" t="s">
        <v>31</v>
      </c>
      <c r="V24" s="322" t="str">
        <f t="shared" si="0"/>
        <v>1850</v>
      </c>
      <c r="W24" s="310"/>
      <c r="X24" s="350">
        <f>C24</f>
        <v>5</v>
      </c>
      <c r="Y24" s="351" t="str">
        <f>D25</f>
        <v>△△</v>
      </c>
      <c r="Z24" s="351" t="str">
        <f>D24</f>
        <v>ｻﾝｶｸｻﾝｶｸ</v>
      </c>
      <c r="AA24" s="352">
        <f t="shared" si="1"/>
        <v>2</v>
      </c>
      <c r="AB24" s="351" t="str">
        <f t="shared" si="4"/>
        <v>網走</v>
      </c>
      <c r="AC24" s="351" t="str">
        <f t="shared" si="4"/>
        <v>北見常呂</v>
      </c>
      <c r="AD24" s="327">
        <f t="shared" si="5"/>
        <v>0</v>
      </c>
      <c r="AE24" s="313" t="str">
        <f t="shared" si="6"/>
        <v>F</v>
      </c>
      <c r="AF24" s="328" t="str">
        <f t="shared" si="2"/>
        <v>1652</v>
      </c>
      <c r="AG24" s="313" t="str">
        <f t="shared" si="3"/>
        <v>1850</v>
      </c>
      <c r="AH24" s="295">
        <f>COUNTA(L24:M25)</f>
        <v>1</v>
      </c>
      <c r="AI24" s="329" t="s">
        <v>54</v>
      </c>
      <c r="AJ24" s="292"/>
      <c r="AK24" s="292"/>
      <c r="AL24" s="364"/>
      <c r="AM24" s="363"/>
      <c r="AN24" s="293"/>
      <c r="AO24" s="295"/>
      <c r="AP24" s="272"/>
      <c r="AQ24" s="272"/>
      <c r="AR24" s="272"/>
      <c r="AS24" s="272"/>
      <c r="AT24" s="272"/>
      <c r="AU24" s="272"/>
      <c r="AV24" s="272"/>
      <c r="AW24" s="272"/>
      <c r="AX24" s="272"/>
      <c r="AY24" s="272"/>
      <c r="AZ24" s="272"/>
      <c r="BA24" s="272"/>
      <c r="BB24" s="272"/>
    </row>
    <row r="25" spans="1:55" ht="12" customHeight="1" x14ac:dyDescent="0.25">
      <c r="A25" s="265"/>
      <c r="B25" s="690"/>
      <c r="C25" s="692"/>
      <c r="D25" s="353" t="s">
        <v>389</v>
      </c>
      <c r="E25" s="354" t="s">
        <v>388</v>
      </c>
      <c r="F25" s="694"/>
      <c r="G25" s="671"/>
      <c r="H25" s="697"/>
      <c r="I25" s="671"/>
      <c r="J25" s="697"/>
      <c r="K25" s="674"/>
      <c r="L25" s="679"/>
      <c r="M25" s="680"/>
      <c r="N25" s="678"/>
      <c r="O25" s="334"/>
      <c r="P25" s="355"/>
      <c r="Q25" s="335"/>
      <c r="R25" s="336"/>
      <c r="S25" s="356"/>
      <c r="T25" s="335"/>
      <c r="U25" s="337"/>
      <c r="V25" s="357" t="str">
        <f t="shared" si="0"/>
        <v/>
      </c>
      <c r="W25" s="310"/>
      <c r="X25" s="339">
        <f>C24</f>
        <v>5</v>
      </c>
      <c r="Y25" s="340" t="str">
        <f>D25</f>
        <v>△△</v>
      </c>
      <c r="Z25" s="340" t="str">
        <f>D24</f>
        <v>ｻﾝｶｸｻﾝｶｸ</v>
      </c>
      <c r="AA25" s="341">
        <f>K24</f>
        <v>2</v>
      </c>
      <c r="AB25" s="340" t="str">
        <f t="shared" si="4"/>
        <v>網走</v>
      </c>
      <c r="AC25" s="340" t="str">
        <f t="shared" si="4"/>
        <v>北見常呂</v>
      </c>
      <c r="AD25" s="327">
        <f t="shared" si="5"/>
        <v>0</v>
      </c>
      <c r="AE25" s="313" t="str">
        <f t="shared" si="6"/>
        <v/>
      </c>
      <c r="AF25" s="328">
        <f t="shared" si="2"/>
        <v>0</v>
      </c>
      <c r="AG25" s="313">
        <f t="shared" si="3"/>
        <v>0</v>
      </c>
      <c r="AH25" s="295"/>
      <c r="AI25" s="329" t="s">
        <v>55</v>
      </c>
      <c r="AJ25" s="292"/>
      <c r="AK25" s="292"/>
      <c r="AL25" s="364"/>
      <c r="AM25" s="363"/>
      <c r="AN25" s="293"/>
      <c r="AO25" s="295"/>
      <c r="AP25" s="272"/>
      <c r="AQ25" s="272"/>
      <c r="AR25" s="272"/>
      <c r="AS25" s="272"/>
      <c r="AT25" s="272"/>
      <c r="AU25" s="272"/>
      <c r="AV25" s="272"/>
      <c r="AW25" s="272"/>
      <c r="AX25" s="272"/>
      <c r="AY25" s="272"/>
      <c r="AZ25" s="272"/>
      <c r="BA25" s="272"/>
      <c r="BB25" s="272"/>
    </row>
    <row r="26" spans="1:55" ht="12" customHeight="1" x14ac:dyDescent="0.25">
      <c r="A26" s="265"/>
      <c r="B26" s="689">
        <v>9</v>
      </c>
      <c r="C26" s="691" t="str">
        <f>IF(D27="","",COUNTA($K$10:K26))</f>
        <v/>
      </c>
      <c r="D26" s="314"/>
      <c r="E26" s="315"/>
      <c r="F26" s="693"/>
      <c r="G26" s="670" t="s">
        <v>93</v>
      </c>
      <c r="H26" s="696"/>
      <c r="I26" s="670" t="s">
        <v>79</v>
      </c>
      <c r="J26" s="696"/>
      <c r="K26" s="699"/>
      <c r="L26" s="675"/>
      <c r="M26" s="676"/>
      <c r="N26" s="677"/>
      <c r="O26" s="316"/>
      <c r="P26" s="317"/>
      <c r="Q26" s="358"/>
      <c r="R26" s="319"/>
      <c r="S26" s="320"/>
      <c r="T26" s="358"/>
      <c r="U26" s="321"/>
      <c r="V26" s="322" t="str">
        <f t="shared" si="0"/>
        <v/>
      </c>
      <c r="W26" s="310"/>
      <c r="X26" s="350" t="str">
        <f>C26</f>
        <v/>
      </c>
      <c r="Y26" s="351">
        <f>D27</f>
        <v>0</v>
      </c>
      <c r="Z26" s="351">
        <f>D26</f>
        <v>0</v>
      </c>
      <c r="AA26" s="352">
        <f t="shared" si="1"/>
        <v>0</v>
      </c>
      <c r="AB26" s="351" t="str">
        <f t="shared" si="4"/>
        <v>網走</v>
      </c>
      <c r="AC26" s="351" t="str">
        <f t="shared" si="4"/>
        <v>北見常呂</v>
      </c>
      <c r="AD26" s="327">
        <f t="shared" si="5"/>
        <v>0</v>
      </c>
      <c r="AE26" s="313" t="str">
        <f t="shared" si="6"/>
        <v/>
      </c>
      <c r="AF26" s="328">
        <f t="shared" si="2"/>
        <v>0</v>
      </c>
      <c r="AG26" s="313">
        <f t="shared" si="3"/>
        <v>0</v>
      </c>
      <c r="AH26" s="295">
        <f>COUNTA(L26:M27)</f>
        <v>0</v>
      </c>
      <c r="AI26" s="329" t="s">
        <v>56</v>
      </c>
      <c r="AJ26" s="292"/>
      <c r="AK26" s="292"/>
      <c r="AL26" s="364"/>
      <c r="AM26" s="365"/>
      <c r="AN26" s="293"/>
      <c r="AO26" s="293"/>
      <c r="AP26" s="272"/>
      <c r="AQ26" s="272"/>
      <c r="AR26" s="272"/>
      <c r="AS26" s="272"/>
      <c r="AT26" s="272"/>
      <c r="AU26" s="272"/>
      <c r="AV26" s="272"/>
      <c r="AW26" s="272"/>
      <c r="AX26" s="272"/>
      <c r="AY26" s="272"/>
      <c r="AZ26" s="272"/>
      <c r="BA26" s="272"/>
      <c r="BB26" s="272"/>
    </row>
    <row r="27" spans="1:55" ht="12" customHeight="1" x14ac:dyDescent="0.25">
      <c r="A27" s="265"/>
      <c r="B27" s="690"/>
      <c r="C27" s="692"/>
      <c r="D27" s="332"/>
      <c r="E27" s="361"/>
      <c r="F27" s="694"/>
      <c r="G27" s="671"/>
      <c r="H27" s="697"/>
      <c r="I27" s="671"/>
      <c r="J27" s="697"/>
      <c r="K27" s="674"/>
      <c r="L27" s="679"/>
      <c r="M27" s="680"/>
      <c r="N27" s="678"/>
      <c r="O27" s="334"/>
      <c r="P27" s="355"/>
      <c r="Q27" s="335"/>
      <c r="R27" s="336"/>
      <c r="S27" s="356"/>
      <c r="T27" s="335"/>
      <c r="U27" s="337"/>
      <c r="V27" s="357" t="str">
        <f t="shared" si="0"/>
        <v/>
      </c>
      <c r="W27" s="310"/>
      <c r="X27" s="339" t="str">
        <f>C26</f>
        <v/>
      </c>
      <c r="Y27" s="340">
        <f>D27</f>
        <v>0</v>
      </c>
      <c r="Z27" s="340">
        <f>D26</f>
        <v>0</v>
      </c>
      <c r="AA27" s="341">
        <f>K26</f>
        <v>0</v>
      </c>
      <c r="AB27" s="340" t="str">
        <f t="shared" ref="AB27:AC42" si="8">AB26</f>
        <v>網走</v>
      </c>
      <c r="AC27" s="340" t="str">
        <f t="shared" si="8"/>
        <v>北見常呂</v>
      </c>
      <c r="AD27" s="327">
        <f t="shared" si="5"/>
        <v>0</v>
      </c>
      <c r="AE27" s="313" t="str">
        <f t="shared" si="6"/>
        <v/>
      </c>
      <c r="AF27" s="328">
        <f t="shared" si="2"/>
        <v>0</v>
      </c>
      <c r="AG27" s="313">
        <f t="shared" si="3"/>
        <v>0</v>
      </c>
      <c r="AH27" s="295"/>
      <c r="AI27" s="329" t="s">
        <v>7</v>
      </c>
      <c r="AJ27" s="292"/>
      <c r="AK27" s="292"/>
      <c r="AL27" s="364"/>
      <c r="AM27" s="365"/>
      <c r="AN27" s="293"/>
      <c r="AO27" s="293"/>
      <c r="AP27" s="272"/>
      <c r="AQ27" s="272"/>
      <c r="AR27" s="272"/>
      <c r="AS27" s="272"/>
      <c r="AT27" s="272"/>
      <c r="AU27" s="272"/>
      <c r="AV27" s="272"/>
      <c r="AW27" s="272"/>
      <c r="AX27" s="272"/>
      <c r="AY27" s="272"/>
      <c r="AZ27" s="272"/>
      <c r="BA27" s="272"/>
      <c r="BB27" s="272"/>
    </row>
    <row r="28" spans="1:55" ht="12" customHeight="1" x14ac:dyDescent="0.25">
      <c r="A28" s="265"/>
      <c r="B28" s="689">
        <v>10</v>
      </c>
      <c r="C28" s="691" t="str">
        <f>IF(D29="","",COUNTA($K$10:K28))</f>
        <v/>
      </c>
      <c r="D28" s="343"/>
      <c r="E28" s="344"/>
      <c r="F28" s="693"/>
      <c r="G28" s="670" t="s">
        <v>93</v>
      </c>
      <c r="H28" s="696"/>
      <c r="I28" s="670" t="s">
        <v>79</v>
      </c>
      <c r="J28" s="696"/>
      <c r="K28" s="699"/>
      <c r="L28" s="675"/>
      <c r="M28" s="676"/>
      <c r="N28" s="677"/>
      <c r="O28" s="316"/>
      <c r="P28" s="317"/>
      <c r="Q28" s="358"/>
      <c r="R28" s="319"/>
      <c r="S28" s="320"/>
      <c r="T28" s="358"/>
      <c r="U28" s="321"/>
      <c r="V28" s="322" t="str">
        <f t="shared" si="0"/>
        <v/>
      </c>
      <c r="W28" s="310"/>
      <c r="X28" s="350" t="str">
        <f>C28</f>
        <v/>
      </c>
      <c r="Y28" s="351">
        <f>D29</f>
        <v>0</v>
      </c>
      <c r="Z28" s="351">
        <f>D28</f>
        <v>0</v>
      </c>
      <c r="AA28" s="352">
        <f t="shared" si="1"/>
        <v>0</v>
      </c>
      <c r="AB28" s="351" t="str">
        <f t="shared" si="8"/>
        <v>網走</v>
      </c>
      <c r="AC28" s="351" t="str">
        <f t="shared" si="8"/>
        <v>北見常呂</v>
      </c>
      <c r="AD28" s="327">
        <f t="shared" si="5"/>
        <v>0</v>
      </c>
      <c r="AE28" s="313" t="str">
        <f t="shared" si="6"/>
        <v/>
      </c>
      <c r="AF28" s="328">
        <f t="shared" si="2"/>
        <v>0</v>
      </c>
      <c r="AG28" s="313">
        <f t="shared" si="3"/>
        <v>0</v>
      </c>
      <c r="AH28" s="295">
        <f>COUNTA(L28:M29)</f>
        <v>0</v>
      </c>
      <c r="AI28" s="329" t="s">
        <v>57</v>
      </c>
      <c r="AJ28" s="292"/>
      <c r="AK28" s="292"/>
      <c r="AL28" s="365"/>
      <c r="AM28" s="365"/>
      <c r="AN28" s="293"/>
      <c r="AO28" s="293"/>
      <c r="AP28" s="272"/>
      <c r="AQ28" s="272"/>
      <c r="AR28" s="272"/>
      <c r="AS28" s="272"/>
      <c r="AT28" s="272"/>
      <c r="AU28" s="272"/>
      <c r="AV28" s="272"/>
      <c r="AW28" s="272"/>
      <c r="AX28" s="272"/>
      <c r="AY28" s="272"/>
      <c r="AZ28" s="272"/>
      <c r="BA28" s="272"/>
      <c r="BB28" s="272"/>
    </row>
    <row r="29" spans="1:55" ht="12" customHeight="1" x14ac:dyDescent="0.25">
      <c r="A29" s="265"/>
      <c r="B29" s="690"/>
      <c r="C29" s="692"/>
      <c r="D29" s="353"/>
      <c r="E29" s="354"/>
      <c r="F29" s="694"/>
      <c r="G29" s="671"/>
      <c r="H29" s="697"/>
      <c r="I29" s="671"/>
      <c r="J29" s="697"/>
      <c r="K29" s="674"/>
      <c r="L29" s="679"/>
      <c r="M29" s="680"/>
      <c r="N29" s="678"/>
      <c r="O29" s="334"/>
      <c r="P29" s="355"/>
      <c r="Q29" s="335"/>
      <c r="R29" s="336"/>
      <c r="S29" s="356"/>
      <c r="T29" s="335"/>
      <c r="U29" s="337"/>
      <c r="V29" s="357" t="str">
        <f t="shared" si="0"/>
        <v/>
      </c>
      <c r="W29" s="310"/>
      <c r="X29" s="339" t="str">
        <f>C28</f>
        <v/>
      </c>
      <c r="Y29" s="340">
        <f>D29</f>
        <v>0</v>
      </c>
      <c r="Z29" s="340">
        <f>D28</f>
        <v>0</v>
      </c>
      <c r="AA29" s="341">
        <f>K28</f>
        <v>0</v>
      </c>
      <c r="AB29" s="340" t="str">
        <f t="shared" si="8"/>
        <v>網走</v>
      </c>
      <c r="AC29" s="340" t="str">
        <f t="shared" si="8"/>
        <v>北見常呂</v>
      </c>
      <c r="AD29" s="327">
        <f t="shared" si="5"/>
        <v>0</v>
      </c>
      <c r="AE29" s="313" t="str">
        <f t="shared" si="6"/>
        <v/>
      </c>
      <c r="AF29" s="328">
        <f t="shared" si="2"/>
        <v>0</v>
      </c>
      <c r="AG29" s="313">
        <f t="shared" si="3"/>
        <v>0</v>
      </c>
      <c r="AH29" s="295"/>
      <c r="AI29" s="329" t="s">
        <v>58</v>
      </c>
      <c r="AJ29" s="292"/>
      <c r="AK29" s="292"/>
      <c r="AL29" s="292"/>
      <c r="AM29" s="292"/>
      <c r="AN29" s="293"/>
      <c r="AO29" s="293"/>
      <c r="AP29" s="272"/>
      <c r="AQ29" s="272"/>
      <c r="AR29" s="272"/>
      <c r="AS29" s="272"/>
      <c r="AT29" s="272"/>
      <c r="AU29" s="272"/>
      <c r="AV29" s="272"/>
      <c r="AW29" s="272"/>
      <c r="AX29" s="272"/>
      <c r="AY29" s="272"/>
      <c r="AZ29" s="272"/>
      <c r="BA29" s="272"/>
      <c r="BB29" s="272"/>
    </row>
    <row r="30" spans="1:55" ht="12" customHeight="1" x14ac:dyDescent="0.25">
      <c r="A30" s="265"/>
      <c r="B30" s="689">
        <v>11</v>
      </c>
      <c r="C30" s="691" t="str">
        <f>IF(D31="","",COUNTA($K$10:K30))</f>
        <v/>
      </c>
      <c r="D30" s="314"/>
      <c r="E30" s="315"/>
      <c r="F30" s="693"/>
      <c r="G30" s="670" t="s">
        <v>93</v>
      </c>
      <c r="H30" s="696"/>
      <c r="I30" s="670" t="s">
        <v>79</v>
      </c>
      <c r="J30" s="696"/>
      <c r="K30" s="699"/>
      <c r="L30" s="675"/>
      <c r="M30" s="676"/>
      <c r="N30" s="677"/>
      <c r="O30" s="316"/>
      <c r="P30" s="317"/>
      <c r="Q30" s="358"/>
      <c r="R30" s="319"/>
      <c r="S30" s="320"/>
      <c r="T30" s="358"/>
      <c r="U30" s="321"/>
      <c r="V30" s="322" t="str">
        <f t="shared" si="0"/>
        <v/>
      </c>
      <c r="W30" s="310"/>
      <c r="X30" s="350" t="str">
        <f>C30</f>
        <v/>
      </c>
      <c r="Y30" s="351">
        <f>D31</f>
        <v>0</v>
      </c>
      <c r="Z30" s="351">
        <f>D30</f>
        <v>0</v>
      </c>
      <c r="AA30" s="352">
        <f t="shared" si="1"/>
        <v>0</v>
      </c>
      <c r="AB30" s="351" t="str">
        <f t="shared" si="8"/>
        <v>網走</v>
      </c>
      <c r="AC30" s="351" t="str">
        <f t="shared" si="8"/>
        <v>北見常呂</v>
      </c>
      <c r="AD30" s="327">
        <f t="shared" si="5"/>
        <v>0</v>
      </c>
      <c r="AE30" s="313" t="str">
        <f t="shared" si="6"/>
        <v/>
      </c>
      <c r="AF30" s="328">
        <f t="shared" si="2"/>
        <v>0</v>
      </c>
      <c r="AG30" s="313">
        <f t="shared" si="3"/>
        <v>0</v>
      </c>
      <c r="AH30" s="295">
        <f>COUNTA(L30:M31)</f>
        <v>0</v>
      </c>
      <c r="AI30" s="329" t="s">
        <v>59</v>
      </c>
      <c r="AJ30" s="292"/>
      <c r="AK30" s="292"/>
      <c r="AL30" s="292"/>
      <c r="AM30" s="292"/>
      <c r="AN30" s="293"/>
      <c r="AO30" s="293"/>
      <c r="AP30" s="272"/>
      <c r="AQ30" s="272"/>
      <c r="AR30" s="272"/>
      <c r="AS30" s="272"/>
      <c r="AT30" s="272"/>
      <c r="AU30" s="272"/>
      <c r="AV30" s="272"/>
      <c r="AW30" s="272"/>
      <c r="AX30" s="272"/>
      <c r="AY30" s="272"/>
      <c r="AZ30" s="272"/>
      <c r="BA30" s="272"/>
      <c r="BB30" s="272"/>
    </row>
    <row r="31" spans="1:55" ht="12" customHeight="1" x14ac:dyDescent="0.25">
      <c r="A31" s="265"/>
      <c r="B31" s="690"/>
      <c r="C31" s="692"/>
      <c r="D31" s="332"/>
      <c r="E31" s="361"/>
      <c r="F31" s="694"/>
      <c r="G31" s="671"/>
      <c r="H31" s="697"/>
      <c r="I31" s="671"/>
      <c r="J31" s="697"/>
      <c r="K31" s="674"/>
      <c r="L31" s="679"/>
      <c r="M31" s="680"/>
      <c r="N31" s="678"/>
      <c r="O31" s="334"/>
      <c r="P31" s="355"/>
      <c r="Q31" s="335"/>
      <c r="R31" s="336"/>
      <c r="S31" s="356"/>
      <c r="T31" s="335"/>
      <c r="U31" s="337"/>
      <c r="V31" s="357" t="str">
        <f t="shared" si="0"/>
        <v/>
      </c>
      <c r="W31" s="292"/>
      <c r="X31" s="339" t="str">
        <f>C30</f>
        <v/>
      </c>
      <c r="Y31" s="340">
        <f>D31</f>
        <v>0</v>
      </c>
      <c r="Z31" s="340">
        <f>D30</f>
        <v>0</v>
      </c>
      <c r="AA31" s="341">
        <f>K30</f>
        <v>0</v>
      </c>
      <c r="AB31" s="340" t="str">
        <f t="shared" si="8"/>
        <v>網走</v>
      </c>
      <c r="AC31" s="340" t="str">
        <f t="shared" si="8"/>
        <v>北見常呂</v>
      </c>
      <c r="AD31" s="327">
        <f t="shared" si="5"/>
        <v>0</v>
      </c>
      <c r="AE31" s="313" t="str">
        <f t="shared" si="6"/>
        <v/>
      </c>
      <c r="AF31" s="328">
        <f t="shared" si="2"/>
        <v>0</v>
      </c>
      <c r="AG31" s="313">
        <f t="shared" si="3"/>
        <v>0</v>
      </c>
      <c r="AH31" s="295"/>
      <c r="AI31" s="329" t="s">
        <v>60</v>
      </c>
      <c r="AJ31" s="292"/>
      <c r="AK31" s="292"/>
      <c r="AL31" s="292"/>
      <c r="AM31" s="292"/>
      <c r="AN31" s="293"/>
      <c r="AO31" s="293"/>
      <c r="AP31" s="272"/>
      <c r="AQ31" s="272"/>
      <c r="AR31" s="272"/>
      <c r="AS31" s="272"/>
      <c r="AT31" s="272"/>
      <c r="AU31" s="272"/>
      <c r="AV31" s="272"/>
      <c r="AW31" s="272"/>
      <c r="AX31" s="272"/>
      <c r="AY31" s="272"/>
      <c r="AZ31" s="272"/>
      <c r="BA31" s="272"/>
      <c r="BB31" s="272"/>
    </row>
    <row r="32" spans="1:55" ht="12" customHeight="1" x14ac:dyDescent="0.25">
      <c r="A32" s="265"/>
      <c r="B32" s="689">
        <v>12</v>
      </c>
      <c r="C32" s="691" t="str">
        <f>IF(D33="","",COUNTA($K$10:K32))</f>
        <v/>
      </c>
      <c r="D32" s="343"/>
      <c r="E32" s="344"/>
      <c r="F32" s="693"/>
      <c r="G32" s="670" t="s">
        <v>93</v>
      </c>
      <c r="H32" s="696"/>
      <c r="I32" s="670" t="s">
        <v>79</v>
      </c>
      <c r="J32" s="696"/>
      <c r="K32" s="699"/>
      <c r="L32" s="675"/>
      <c r="M32" s="676"/>
      <c r="N32" s="677"/>
      <c r="O32" s="316"/>
      <c r="P32" s="317"/>
      <c r="Q32" s="358"/>
      <c r="R32" s="319"/>
      <c r="S32" s="320"/>
      <c r="T32" s="358"/>
      <c r="U32" s="321"/>
      <c r="V32" s="322" t="str">
        <f t="shared" si="0"/>
        <v/>
      </c>
      <c r="W32" s="295"/>
      <c r="X32" s="350" t="str">
        <f>C32</f>
        <v/>
      </c>
      <c r="Y32" s="351">
        <f>D33</f>
        <v>0</v>
      </c>
      <c r="Z32" s="351">
        <f>D32</f>
        <v>0</v>
      </c>
      <c r="AA32" s="352">
        <f t="shared" si="1"/>
        <v>0</v>
      </c>
      <c r="AB32" s="351" t="str">
        <f t="shared" si="8"/>
        <v>網走</v>
      </c>
      <c r="AC32" s="351" t="str">
        <f t="shared" si="8"/>
        <v>北見常呂</v>
      </c>
      <c r="AD32" s="327">
        <f t="shared" si="5"/>
        <v>0</v>
      </c>
      <c r="AE32" s="313" t="str">
        <f t="shared" si="6"/>
        <v/>
      </c>
      <c r="AF32" s="328">
        <f t="shared" si="2"/>
        <v>0</v>
      </c>
      <c r="AG32" s="313">
        <f t="shared" si="3"/>
        <v>0</v>
      </c>
      <c r="AH32" s="295">
        <f>COUNTA(L32:M33)</f>
        <v>0</v>
      </c>
      <c r="AI32" s="329" t="s">
        <v>61</v>
      </c>
      <c r="AJ32" s="292"/>
      <c r="AK32" s="292"/>
      <c r="AL32" s="292"/>
      <c r="AM32" s="292"/>
      <c r="AN32" s="293"/>
      <c r="AO32" s="293"/>
      <c r="AP32" s="272"/>
      <c r="AQ32" s="272"/>
      <c r="AR32" s="272"/>
      <c r="AS32" s="272"/>
      <c r="AT32" s="272"/>
      <c r="AU32" s="272"/>
      <c r="AV32" s="272"/>
      <c r="AW32" s="272"/>
      <c r="AX32" s="272"/>
      <c r="AY32" s="272"/>
      <c r="AZ32" s="272"/>
      <c r="BA32" s="272"/>
      <c r="BB32" s="272"/>
    </row>
    <row r="33" spans="1:54" ht="12" customHeight="1" x14ac:dyDescent="0.25">
      <c r="A33" s="265"/>
      <c r="B33" s="690"/>
      <c r="C33" s="692"/>
      <c r="D33" s="353"/>
      <c r="E33" s="354"/>
      <c r="F33" s="694"/>
      <c r="G33" s="671"/>
      <c r="H33" s="697"/>
      <c r="I33" s="671"/>
      <c r="J33" s="697"/>
      <c r="K33" s="674"/>
      <c r="L33" s="679"/>
      <c r="M33" s="680"/>
      <c r="N33" s="678"/>
      <c r="O33" s="334"/>
      <c r="P33" s="355"/>
      <c r="Q33" s="335"/>
      <c r="R33" s="336"/>
      <c r="S33" s="356"/>
      <c r="T33" s="335"/>
      <c r="U33" s="337"/>
      <c r="V33" s="357" t="str">
        <f t="shared" si="0"/>
        <v/>
      </c>
      <c r="W33" s="295"/>
      <c r="X33" s="339" t="str">
        <f>C32</f>
        <v/>
      </c>
      <c r="Y33" s="340">
        <f>D33</f>
        <v>0</v>
      </c>
      <c r="Z33" s="340">
        <f>D32</f>
        <v>0</v>
      </c>
      <c r="AA33" s="341">
        <f>K32</f>
        <v>0</v>
      </c>
      <c r="AB33" s="340" t="str">
        <f t="shared" si="8"/>
        <v>網走</v>
      </c>
      <c r="AC33" s="340" t="str">
        <f t="shared" si="8"/>
        <v>北見常呂</v>
      </c>
      <c r="AD33" s="327">
        <f t="shared" si="5"/>
        <v>0</v>
      </c>
      <c r="AE33" s="313" t="str">
        <f t="shared" si="6"/>
        <v/>
      </c>
      <c r="AF33" s="328">
        <f t="shared" si="2"/>
        <v>0</v>
      </c>
      <c r="AG33" s="313">
        <f t="shared" si="3"/>
        <v>0</v>
      </c>
      <c r="AH33" s="295"/>
      <c r="AI33" s="329" t="s">
        <v>62</v>
      </c>
      <c r="AJ33" s="292"/>
      <c r="AK33" s="292"/>
      <c r="AL33" s="292"/>
      <c r="AM33" s="292"/>
      <c r="AN33" s="293"/>
      <c r="AO33" s="293"/>
      <c r="AP33" s="272"/>
      <c r="AQ33" s="272"/>
      <c r="AR33" s="272"/>
      <c r="AS33" s="272"/>
      <c r="AT33" s="272"/>
      <c r="AU33" s="272"/>
      <c r="AV33" s="272"/>
      <c r="AW33" s="272"/>
      <c r="AX33" s="272"/>
      <c r="AY33" s="272"/>
      <c r="AZ33" s="272"/>
      <c r="BA33" s="272"/>
      <c r="BB33" s="272"/>
    </row>
    <row r="34" spans="1:54" ht="12" customHeight="1" x14ac:dyDescent="0.25">
      <c r="A34" s="265"/>
      <c r="B34" s="689">
        <v>13</v>
      </c>
      <c r="C34" s="691" t="str">
        <f>IF(D35="","",COUNTA($K$10:K34))</f>
        <v/>
      </c>
      <c r="D34" s="314"/>
      <c r="E34" s="315"/>
      <c r="F34" s="693"/>
      <c r="G34" s="670" t="s">
        <v>93</v>
      </c>
      <c r="H34" s="696"/>
      <c r="I34" s="670" t="s">
        <v>79</v>
      </c>
      <c r="J34" s="696"/>
      <c r="K34" s="699"/>
      <c r="L34" s="675"/>
      <c r="M34" s="676"/>
      <c r="N34" s="677"/>
      <c r="O34" s="316"/>
      <c r="P34" s="317"/>
      <c r="Q34" s="358"/>
      <c r="R34" s="319"/>
      <c r="S34" s="320"/>
      <c r="T34" s="358"/>
      <c r="U34" s="321"/>
      <c r="V34" s="322" t="str">
        <f t="shared" si="0"/>
        <v/>
      </c>
      <c r="W34" s="295"/>
      <c r="X34" s="350" t="str">
        <f>C34</f>
        <v/>
      </c>
      <c r="Y34" s="351">
        <f>D35</f>
        <v>0</v>
      </c>
      <c r="Z34" s="351">
        <f>D34</f>
        <v>0</v>
      </c>
      <c r="AA34" s="352">
        <f t="shared" si="1"/>
        <v>0</v>
      </c>
      <c r="AB34" s="351" t="str">
        <f t="shared" si="8"/>
        <v>網走</v>
      </c>
      <c r="AC34" s="351" t="str">
        <f t="shared" si="8"/>
        <v>北見常呂</v>
      </c>
      <c r="AD34" s="327">
        <f t="shared" si="5"/>
        <v>0</v>
      </c>
      <c r="AE34" s="313" t="str">
        <f t="shared" si="6"/>
        <v/>
      </c>
      <c r="AF34" s="328">
        <f t="shared" si="2"/>
        <v>0</v>
      </c>
      <c r="AG34" s="313">
        <f t="shared" si="3"/>
        <v>0</v>
      </c>
      <c r="AH34" s="295">
        <f>COUNTA(L34:M35)</f>
        <v>0</v>
      </c>
      <c r="AI34" s="329" t="s">
        <v>63</v>
      </c>
      <c r="AJ34" s="292"/>
      <c r="AK34" s="292"/>
      <c r="AL34" s="292"/>
      <c r="AM34" s="292"/>
      <c r="AN34" s="293"/>
      <c r="AO34" s="293"/>
      <c r="AP34" s="272"/>
      <c r="AQ34" s="272"/>
      <c r="AR34" s="272"/>
      <c r="AS34" s="272"/>
      <c r="AT34" s="272"/>
      <c r="AU34" s="272"/>
      <c r="AV34" s="272"/>
      <c r="AW34" s="272"/>
      <c r="AX34" s="272"/>
      <c r="AY34" s="272"/>
      <c r="AZ34" s="272"/>
      <c r="BA34" s="272"/>
      <c r="BB34" s="272"/>
    </row>
    <row r="35" spans="1:54" ht="12" customHeight="1" x14ac:dyDescent="0.25">
      <c r="A35" s="265"/>
      <c r="B35" s="690"/>
      <c r="C35" s="692"/>
      <c r="D35" s="332"/>
      <c r="E35" s="361"/>
      <c r="F35" s="694"/>
      <c r="G35" s="671"/>
      <c r="H35" s="697"/>
      <c r="I35" s="671"/>
      <c r="J35" s="697"/>
      <c r="K35" s="674"/>
      <c r="L35" s="679"/>
      <c r="M35" s="680"/>
      <c r="N35" s="678"/>
      <c r="O35" s="334"/>
      <c r="P35" s="355"/>
      <c r="Q35" s="335"/>
      <c r="R35" s="336"/>
      <c r="S35" s="356"/>
      <c r="T35" s="335"/>
      <c r="U35" s="337"/>
      <c r="V35" s="357" t="str">
        <f t="shared" si="0"/>
        <v/>
      </c>
      <c r="W35" s="295"/>
      <c r="X35" s="339" t="str">
        <f>C34</f>
        <v/>
      </c>
      <c r="Y35" s="340">
        <f>D35</f>
        <v>0</v>
      </c>
      <c r="Z35" s="340">
        <f>D34</f>
        <v>0</v>
      </c>
      <c r="AA35" s="341">
        <f>K34</f>
        <v>0</v>
      </c>
      <c r="AB35" s="340" t="str">
        <f t="shared" si="8"/>
        <v>網走</v>
      </c>
      <c r="AC35" s="340" t="str">
        <f t="shared" si="8"/>
        <v>北見常呂</v>
      </c>
      <c r="AD35" s="327">
        <f t="shared" si="5"/>
        <v>0</v>
      </c>
      <c r="AE35" s="313" t="str">
        <f t="shared" si="6"/>
        <v/>
      </c>
      <c r="AF35" s="328">
        <f t="shared" si="2"/>
        <v>0</v>
      </c>
      <c r="AG35" s="313">
        <f t="shared" si="3"/>
        <v>0</v>
      </c>
      <c r="AH35" s="295"/>
      <c r="AI35" s="329" t="s">
        <v>64</v>
      </c>
      <c r="AJ35" s="292"/>
      <c r="AK35" s="292"/>
      <c r="AL35" s="292"/>
      <c r="AM35" s="292"/>
      <c r="AN35" s="293"/>
      <c r="AO35" s="293"/>
      <c r="AP35" s="272"/>
      <c r="AQ35" s="272"/>
      <c r="AR35" s="272"/>
      <c r="AS35" s="272"/>
      <c r="AT35" s="272"/>
      <c r="AU35" s="272"/>
      <c r="AV35" s="272"/>
      <c r="AW35" s="272"/>
      <c r="AX35" s="272"/>
      <c r="AY35" s="272"/>
      <c r="AZ35" s="272"/>
      <c r="BA35" s="272"/>
      <c r="BB35" s="272"/>
    </row>
    <row r="36" spans="1:54" ht="12" customHeight="1" x14ac:dyDescent="0.25">
      <c r="A36" s="265"/>
      <c r="B36" s="689">
        <v>14</v>
      </c>
      <c r="C36" s="691" t="str">
        <f>IF(D37="","",COUNTA($K$10:K36))</f>
        <v/>
      </c>
      <c r="D36" s="343"/>
      <c r="E36" s="344"/>
      <c r="F36" s="693"/>
      <c r="G36" s="670" t="s">
        <v>93</v>
      </c>
      <c r="H36" s="696"/>
      <c r="I36" s="670" t="s">
        <v>79</v>
      </c>
      <c r="J36" s="696"/>
      <c r="K36" s="699"/>
      <c r="L36" s="675"/>
      <c r="M36" s="676"/>
      <c r="N36" s="677"/>
      <c r="O36" s="316"/>
      <c r="P36" s="317"/>
      <c r="Q36" s="358"/>
      <c r="R36" s="319"/>
      <c r="S36" s="320"/>
      <c r="T36" s="358"/>
      <c r="U36" s="321"/>
      <c r="V36" s="322" t="str">
        <f t="shared" si="0"/>
        <v/>
      </c>
      <c r="W36" s="295"/>
      <c r="X36" s="350" t="str">
        <f>C36</f>
        <v/>
      </c>
      <c r="Y36" s="351">
        <f>D37</f>
        <v>0</v>
      </c>
      <c r="Z36" s="351">
        <f>D36</f>
        <v>0</v>
      </c>
      <c r="AA36" s="352">
        <f t="shared" si="1"/>
        <v>0</v>
      </c>
      <c r="AB36" s="351" t="str">
        <f t="shared" si="8"/>
        <v>網走</v>
      </c>
      <c r="AC36" s="351" t="str">
        <f t="shared" si="8"/>
        <v>北見常呂</v>
      </c>
      <c r="AD36" s="327">
        <f t="shared" si="5"/>
        <v>0</v>
      </c>
      <c r="AE36" s="313" t="str">
        <f t="shared" si="6"/>
        <v/>
      </c>
      <c r="AF36" s="328">
        <f t="shared" si="2"/>
        <v>0</v>
      </c>
      <c r="AG36" s="313">
        <f t="shared" si="3"/>
        <v>0</v>
      </c>
      <c r="AH36" s="295">
        <f>COUNTA(L36:M37)</f>
        <v>0</v>
      </c>
      <c r="AI36" s="329" t="s">
        <v>65</v>
      </c>
      <c r="AJ36" s="292"/>
      <c r="AK36" s="292"/>
      <c r="AL36" s="292"/>
      <c r="AM36" s="292"/>
      <c r="AN36" s="293"/>
      <c r="AO36" s="293"/>
      <c r="AP36" s="272"/>
      <c r="AQ36" s="272"/>
      <c r="AR36" s="272"/>
      <c r="AS36" s="272"/>
      <c r="AT36" s="272"/>
      <c r="AU36" s="272"/>
      <c r="AV36" s="272"/>
      <c r="AW36" s="272"/>
      <c r="AX36" s="272"/>
      <c r="AY36" s="272"/>
      <c r="AZ36" s="272"/>
      <c r="BA36" s="272"/>
      <c r="BB36" s="272"/>
    </row>
    <row r="37" spans="1:54" ht="12" customHeight="1" x14ac:dyDescent="0.25">
      <c r="A37" s="265"/>
      <c r="B37" s="690"/>
      <c r="C37" s="692"/>
      <c r="D37" s="353"/>
      <c r="E37" s="354"/>
      <c r="F37" s="694"/>
      <c r="G37" s="671"/>
      <c r="H37" s="697"/>
      <c r="I37" s="671"/>
      <c r="J37" s="697"/>
      <c r="K37" s="674"/>
      <c r="L37" s="679"/>
      <c r="M37" s="680"/>
      <c r="N37" s="678"/>
      <c r="O37" s="334"/>
      <c r="P37" s="355"/>
      <c r="Q37" s="335"/>
      <c r="R37" s="336"/>
      <c r="S37" s="356"/>
      <c r="T37" s="335"/>
      <c r="U37" s="337"/>
      <c r="V37" s="357" t="str">
        <f t="shared" si="0"/>
        <v/>
      </c>
      <c r="W37" s="295"/>
      <c r="X37" s="339" t="str">
        <f>C36</f>
        <v/>
      </c>
      <c r="Y37" s="340">
        <f>D37</f>
        <v>0</v>
      </c>
      <c r="Z37" s="340">
        <f>D36</f>
        <v>0</v>
      </c>
      <c r="AA37" s="341">
        <f>K36</f>
        <v>0</v>
      </c>
      <c r="AB37" s="340" t="str">
        <f t="shared" si="8"/>
        <v>網走</v>
      </c>
      <c r="AC37" s="340" t="str">
        <f t="shared" si="8"/>
        <v>北見常呂</v>
      </c>
      <c r="AD37" s="327">
        <f t="shared" si="5"/>
        <v>0</v>
      </c>
      <c r="AE37" s="313" t="str">
        <f t="shared" si="6"/>
        <v/>
      </c>
      <c r="AF37" s="328">
        <f t="shared" si="2"/>
        <v>0</v>
      </c>
      <c r="AG37" s="313">
        <f t="shared" si="3"/>
        <v>0</v>
      </c>
      <c r="AH37" s="295"/>
      <c r="AI37" s="329"/>
      <c r="AJ37" s="292"/>
      <c r="AK37" s="292"/>
      <c r="AL37" s="292"/>
      <c r="AM37" s="292"/>
      <c r="AN37" s="293"/>
      <c r="AO37" s="293"/>
      <c r="AP37" s="272"/>
      <c r="AQ37" s="272"/>
      <c r="AR37" s="272"/>
      <c r="AS37" s="272"/>
      <c r="AT37" s="272"/>
      <c r="AU37" s="272"/>
      <c r="AV37" s="272"/>
      <c r="AW37" s="272"/>
      <c r="AX37" s="272"/>
      <c r="AY37" s="272"/>
      <c r="AZ37" s="272"/>
      <c r="BA37" s="272"/>
      <c r="BB37" s="272"/>
    </row>
    <row r="38" spans="1:54" ht="12" customHeight="1" x14ac:dyDescent="0.25">
      <c r="A38" s="265"/>
      <c r="B38" s="689">
        <v>15</v>
      </c>
      <c r="C38" s="691" t="str">
        <f>IF(D39="","",COUNTA($K$10:K38))</f>
        <v/>
      </c>
      <c r="D38" s="314"/>
      <c r="E38" s="315"/>
      <c r="F38" s="693"/>
      <c r="G38" s="670" t="s">
        <v>93</v>
      </c>
      <c r="H38" s="696"/>
      <c r="I38" s="670" t="s">
        <v>79</v>
      </c>
      <c r="J38" s="696"/>
      <c r="K38" s="699"/>
      <c r="L38" s="675"/>
      <c r="M38" s="676"/>
      <c r="N38" s="677"/>
      <c r="O38" s="316"/>
      <c r="P38" s="317"/>
      <c r="Q38" s="358"/>
      <c r="R38" s="319"/>
      <c r="S38" s="320"/>
      <c r="T38" s="358"/>
      <c r="U38" s="321"/>
      <c r="V38" s="322" t="str">
        <f t="shared" si="0"/>
        <v/>
      </c>
      <c r="W38" s="292"/>
      <c r="X38" s="350" t="str">
        <f>C38</f>
        <v/>
      </c>
      <c r="Y38" s="351">
        <f>D39</f>
        <v>0</v>
      </c>
      <c r="Z38" s="351">
        <f>D38</f>
        <v>0</v>
      </c>
      <c r="AA38" s="352">
        <f t="shared" si="1"/>
        <v>0</v>
      </c>
      <c r="AB38" s="351" t="str">
        <f t="shared" si="8"/>
        <v>網走</v>
      </c>
      <c r="AC38" s="351" t="str">
        <f t="shared" si="8"/>
        <v>北見常呂</v>
      </c>
      <c r="AD38" s="327">
        <f t="shared" si="5"/>
        <v>0</v>
      </c>
      <c r="AE38" s="313" t="str">
        <f t="shared" si="6"/>
        <v/>
      </c>
      <c r="AF38" s="328">
        <f t="shared" si="2"/>
        <v>0</v>
      </c>
      <c r="AG38" s="313">
        <f t="shared" si="3"/>
        <v>0</v>
      </c>
      <c r="AH38" s="295">
        <f>COUNTA(L38:M39)</f>
        <v>0</v>
      </c>
      <c r="AI38" s="292"/>
      <c r="AJ38" s="366"/>
      <c r="AK38" s="292"/>
      <c r="AL38" s="292"/>
      <c r="AM38" s="292"/>
      <c r="AN38" s="293"/>
      <c r="AO38" s="293"/>
      <c r="AP38" s="272"/>
      <c r="AQ38" s="272"/>
      <c r="AR38" s="272"/>
      <c r="AS38" s="272"/>
      <c r="AT38" s="272"/>
      <c r="AU38" s="272"/>
      <c r="AV38" s="272"/>
      <c r="AW38" s="272"/>
      <c r="AX38" s="272"/>
      <c r="AY38" s="272"/>
      <c r="AZ38" s="272"/>
      <c r="BA38" s="272"/>
      <c r="BB38" s="272"/>
    </row>
    <row r="39" spans="1:54" ht="12" customHeight="1" x14ac:dyDescent="0.25">
      <c r="A39" s="265"/>
      <c r="B39" s="690"/>
      <c r="C39" s="692"/>
      <c r="D39" s="332"/>
      <c r="E39" s="361"/>
      <c r="F39" s="694"/>
      <c r="G39" s="671"/>
      <c r="H39" s="697"/>
      <c r="I39" s="671"/>
      <c r="J39" s="697"/>
      <c r="K39" s="674"/>
      <c r="L39" s="679"/>
      <c r="M39" s="680"/>
      <c r="N39" s="678"/>
      <c r="O39" s="334"/>
      <c r="P39" s="355"/>
      <c r="Q39" s="335"/>
      <c r="R39" s="336"/>
      <c r="S39" s="356"/>
      <c r="T39" s="335"/>
      <c r="U39" s="337"/>
      <c r="V39" s="357" t="str">
        <f t="shared" si="0"/>
        <v/>
      </c>
      <c r="W39" s="292"/>
      <c r="X39" s="324" t="str">
        <f>C38</f>
        <v/>
      </c>
      <c r="Y39" s="325">
        <f>D39</f>
        <v>0</v>
      </c>
      <c r="Z39" s="325">
        <f>D38</f>
        <v>0</v>
      </c>
      <c r="AA39" s="326">
        <f>K38</f>
        <v>0</v>
      </c>
      <c r="AB39" s="325" t="str">
        <f t="shared" si="8"/>
        <v>網走</v>
      </c>
      <c r="AC39" s="325" t="str">
        <f t="shared" si="8"/>
        <v>北見常呂</v>
      </c>
      <c r="AD39" s="327">
        <f t="shared" si="5"/>
        <v>0</v>
      </c>
      <c r="AE39" s="313" t="str">
        <f t="shared" si="6"/>
        <v/>
      </c>
      <c r="AF39" s="328">
        <f t="shared" si="2"/>
        <v>0</v>
      </c>
      <c r="AG39" s="313">
        <f t="shared" si="3"/>
        <v>0</v>
      </c>
      <c r="AH39" s="295"/>
      <c r="AI39" s="292"/>
      <c r="AJ39" s="292"/>
      <c r="AK39" s="292"/>
      <c r="AL39" s="292"/>
      <c r="AM39" s="292"/>
      <c r="AN39" s="293"/>
      <c r="AO39" s="293"/>
      <c r="AP39" s="272"/>
      <c r="AQ39" s="272"/>
      <c r="AR39" s="272"/>
      <c r="AS39" s="272"/>
      <c r="AT39" s="272"/>
      <c r="AU39" s="272"/>
      <c r="AV39" s="272"/>
      <c r="AW39" s="272"/>
      <c r="AX39" s="272"/>
      <c r="AY39" s="272"/>
      <c r="AZ39" s="272"/>
      <c r="BA39" s="272"/>
      <c r="BB39" s="272"/>
    </row>
    <row r="40" spans="1:54" ht="12" customHeight="1" x14ac:dyDescent="0.25">
      <c r="A40" s="265"/>
      <c r="B40" s="689">
        <v>16</v>
      </c>
      <c r="C40" s="691" t="str">
        <f>IF(D41="","",COUNTA($K$10:K40))</f>
        <v/>
      </c>
      <c r="D40" s="314"/>
      <c r="E40" s="315"/>
      <c r="F40" s="693"/>
      <c r="G40" s="670" t="s">
        <v>84</v>
      </c>
      <c r="H40" s="696"/>
      <c r="I40" s="670" t="s">
        <v>79</v>
      </c>
      <c r="J40" s="696"/>
      <c r="K40" s="699"/>
      <c r="L40" s="675"/>
      <c r="M40" s="676"/>
      <c r="N40" s="677"/>
      <c r="O40" s="316"/>
      <c r="P40" s="317"/>
      <c r="Q40" s="358"/>
      <c r="R40" s="319"/>
      <c r="S40" s="320"/>
      <c r="T40" s="358"/>
      <c r="U40" s="321"/>
      <c r="V40" s="322" t="str">
        <f t="shared" si="0"/>
        <v/>
      </c>
      <c r="W40" s="310"/>
      <c r="X40" s="350" t="str">
        <f>C40</f>
        <v/>
      </c>
      <c r="Y40" s="351">
        <f>D41</f>
        <v>0</v>
      </c>
      <c r="Z40" s="351">
        <f>D40</f>
        <v>0</v>
      </c>
      <c r="AA40" s="352">
        <f t="shared" ref="AA40" si="9">K40</f>
        <v>0</v>
      </c>
      <c r="AB40" s="351" t="str">
        <f t="shared" si="8"/>
        <v>網走</v>
      </c>
      <c r="AC40" s="351" t="str">
        <f t="shared" si="8"/>
        <v>北見常呂</v>
      </c>
      <c r="AD40" s="327">
        <f t="shared" si="5"/>
        <v>0</v>
      </c>
      <c r="AE40" s="313" t="str">
        <f t="shared" si="6"/>
        <v/>
      </c>
      <c r="AF40" s="328">
        <f t="shared" si="2"/>
        <v>0</v>
      </c>
      <c r="AG40" s="313">
        <f t="shared" si="3"/>
        <v>0</v>
      </c>
      <c r="AH40" s="295">
        <f>COUNTA(L40:M41)</f>
        <v>0</v>
      </c>
      <c r="AI40" s="329" t="s">
        <v>59</v>
      </c>
      <c r="AJ40" s="292"/>
      <c r="AK40" s="292"/>
      <c r="AL40" s="292"/>
      <c r="AM40" s="292"/>
      <c r="AN40" s="293"/>
      <c r="AO40" s="293"/>
      <c r="AP40" s="272"/>
      <c r="AQ40" s="272"/>
      <c r="AR40" s="272"/>
      <c r="AS40" s="272"/>
      <c r="AT40" s="272"/>
      <c r="AU40" s="272"/>
      <c r="AV40" s="272"/>
      <c r="AW40" s="272"/>
      <c r="AX40" s="272"/>
      <c r="AY40" s="272"/>
      <c r="AZ40" s="272"/>
      <c r="BA40" s="272"/>
      <c r="BB40" s="272"/>
    </row>
    <row r="41" spans="1:54" ht="12" customHeight="1" x14ac:dyDescent="0.25">
      <c r="A41" s="265"/>
      <c r="B41" s="690"/>
      <c r="C41" s="692"/>
      <c r="D41" s="332"/>
      <c r="E41" s="361"/>
      <c r="F41" s="694"/>
      <c r="G41" s="671"/>
      <c r="H41" s="697"/>
      <c r="I41" s="671"/>
      <c r="J41" s="697"/>
      <c r="K41" s="674"/>
      <c r="L41" s="679"/>
      <c r="M41" s="680"/>
      <c r="N41" s="678"/>
      <c r="O41" s="334"/>
      <c r="P41" s="355"/>
      <c r="Q41" s="335"/>
      <c r="R41" s="336"/>
      <c r="S41" s="356"/>
      <c r="T41" s="335"/>
      <c r="U41" s="337"/>
      <c r="V41" s="357" t="str">
        <f t="shared" si="0"/>
        <v/>
      </c>
      <c r="W41" s="292"/>
      <c r="X41" s="339" t="str">
        <f>C40</f>
        <v/>
      </c>
      <c r="Y41" s="340">
        <f>D41</f>
        <v>0</v>
      </c>
      <c r="Z41" s="340">
        <f>D40</f>
        <v>0</v>
      </c>
      <c r="AA41" s="341">
        <f>K40</f>
        <v>0</v>
      </c>
      <c r="AB41" s="340" t="str">
        <f t="shared" si="8"/>
        <v>網走</v>
      </c>
      <c r="AC41" s="340" t="str">
        <f t="shared" si="8"/>
        <v>北見常呂</v>
      </c>
      <c r="AD41" s="327">
        <f t="shared" si="5"/>
        <v>0</v>
      </c>
      <c r="AE41" s="313" t="str">
        <f t="shared" si="6"/>
        <v/>
      </c>
      <c r="AF41" s="328">
        <f t="shared" si="2"/>
        <v>0</v>
      </c>
      <c r="AG41" s="313">
        <f t="shared" si="3"/>
        <v>0</v>
      </c>
      <c r="AH41" s="295"/>
      <c r="AI41" s="329" t="s">
        <v>60</v>
      </c>
      <c r="AJ41" s="292"/>
      <c r="AK41" s="292"/>
      <c r="AL41" s="292"/>
      <c r="AM41" s="292"/>
      <c r="AN41" s="293"/>
      <c r="AO41" s="293"/>
      <c r="AP41" s="272"/>
      <c r="AQ41" s="272"/>
      <c r="AR41" s="272"/>
      <c r="AS41" s="272"/>
      <c r="AT41" s="272"/>
      <c r="AU41" s="272"/>
      <c r="AV41" s="272"/>
      <c r="AW41" s="272"/>
      <c r="AX41" s="272"/>
      <c r="AY41" s="272"/>
      <c r="AZ41" s="272"/>
      <c r="BA41" s="272"/>
      <c r="BB41" s="272"/>
    </row>
    <row r="42" spans="1:54" ht="12" customHeight="1" x14ac:dyDescent="0.25">
      <c r="A42" s="265"/>
      <c r="B42" s="689">
        <v>17</v>
      </c>
      <c r="C42" s="691" t="str">
        <f>IF(D43="","",COUNTA($K$10:K42))</f>
        <v/>
      </c>
      <c r="D42" s="343"/>
      <c r="E42" s="344"/>
      <c r="F42" s="693"/>
      <c r="G42" s="670" t="s">
        <v>84</v>
      </c>
      <c r="H42" s="696"/>
      <c r="I42" s="670" t="s">
        <v>79</v>
      </c>
      <c r="J42" s="696"/>
      <c r="K42" s="699"/>
      <c r="L42" s="675"/>
      <c r="M42" s="676"/>
      <c r="N42" s="677"/>
      <c r="O42" s="316"/>
      <c r="P42" s="317"/>
      <c r="Q42" s="358"/>
      <c r="R42" s="319"/>
      <c r="S42" s="320"/>
      <c r="T42" s="358"/>
      <c r="U42" s="321"/>
      <c r="V42" s="322" t="str">
        <f t="shared" si="0"/>
        <v/>
      </c>
      <c r="W42" s="295"/>
      <c r="X42" s="350" t="str">
        <f>C42</f>
        <v/>
      </c>
      <c r="Y42" s="351">
        <f>D43</f>
        <v>0</v>
      </c>
      <c r="Z42" s="351">
        <f>D42</f>
        <v>0</v>
      </c>
      <c r="AA42" s="352">
        <f t="shared" ref="AA42" si="10">K42</f>
        <v>0</v>
      </c>
      <c r="AB42" s="351" t="str">
        <f t="shared" si="8"/>
        <v>網走</v>
      </c>
      <c r="AC42" s="351" t="str">
        <f t="shared" si="8"/>
        <v>北見常呂</v>
      </c>
      <c r="AD42" s="327">
        <f t="shared" si="5"/>
        <v>0</v>
      </c>
      <c r="AE42" s="313" t="str">
        <f t="shared" si="6"/>
        <v/>
      </c>
      <c r="AF42" s="328">
        <f t="shared" si="2"/>
        <v>0</v>
      </c>
      <c r="AG42" s="313">
        <f t="shared" si="3"/>
        <v>0</v>
      </c>
      <c r="AH42" s="295">
        <f>COUNTA(L42:M43)</f>
        <v>0</v>
      </c>
      <c r="AI42" s="329" t="s">
        <v>61</v>
      </c>
      <c r="AJ42" s="292"/>
      <c r="AK42" s="292"/>
      <c r="AL42" s="292"/>
      <c r="AM42" s="292"/>
      <c r="AN42" s="293"/>
      <c r="AO42" s="293"/>
      <c r="AP42" s="272"/>
      <c r="AQ42" s="272"/>
      <c r="AR42" s="272"/>
      <c r="AS42" s="272"/>
      <c r="AT42" s="272"/>
      <c r="AU42" s="272"/>
      <c r="AV42" s="272"/>
      <c r="AW42" s="272"/>
      <c r="AX42" s="272"/>
      <c r="AY42" s="272"/>
      <c r="AZ42" s="272"/>
      <c r="BA42" s="272"/>
      <c r="BB42" s="272"/>
    </row>
    <row r="43" spans="1:54" ht="12" customHeight="1" x14ac:dyDescent="0.25">
      <c r="A43" s="265"/>
      <c r="B43" s="690"/>
      <c r="C43" s="692"/>
      <c r="D43" s="353"/>
      <c r="E43" s="354"/>
      <c r="F43" s="694"/>
      <c r="G43" s="671"/>
      <c r="H43" s="697"/>
      <c r="I43" s="671"/>
      <c r="J43" s="697"/>
      <c r="K43" s="674"/>
      <c r="L43" s="679"/>
      <c r="M43" s="680"/>
      <c r="N43" s="678"/>
      <c r="O43" s="334"/>
      <c r="P43" s="355"/>
      <c r="Q43" s="335"/>
      <c r="R43" s="336"/>
      <c r="S43" s="356"/>
      <c r="T43" s="335"/>
      <c r="U43" s="337"/>
      <c r="V43" s="357" t="str">
        <f t="shared" si="0"/>
        <v/>
      </c>
      <c r="W43" s="295"/>
      <c r="X43" s="339" t="str">
        <f>C42</f>
        <v/>
      </c>
      <c r="Y43" s="340">
        <f>D43</f>
        <v>0</v>
      </c>
      <c r="Z43" s="340">
        <f>D42</f>
        <v>0</v>
      </c>
      <c r="AA43" s="341">
        <f>K42</f>
        <v>0</v>
      </c>
      <c r="AB43" s="340" t="str">
        <f t="shared" ref="AB43:AC49" si="11">AB42</f>
        <v>網走</v>
      </c>
      <c r="AC43" s="340" t="str">
        <f t="shared" si="11"/>
        <v>北見常呂</v>
      </c>
      <c r="AD43" s="327">
        <f t="shared" si="5"/>
        <v>0</v>
      </c>
      <c r="AE43" s="313" t="str">
        <f t="shared" si="6"/>
        <v/>
      </c>
      <c r="AF43" s="328">
        <f t="shared" si="2"/>
        <v>0</v>
      </c>
      <c r="AG43" s="313">
        <f t="shared" si="3"/>
        <v>0</v>
      </c>
      <c r="AH43" s="295"/>
      <c r="AI43" s="329" t="s">
        <v>62</v>
      </c>
      <c r="AJ43" s="292"/>
      <c r="AK43" s="292"/>
      <c r="AL43" s="292"/>
      <c r="AM43" s="292"/>
      <c r="AN43" s="293"/>
      <c r="AO43" s="293"/>
      <c r="AP43" s="272"/>
      <c r="AQ43" s="272"/>
      <c r="AR43" s="272"/>
      <c r="AS43" s="272"/>
      <c r="AT43" s="272"/>
      <c r="AU43" s="272"/>
      <c r="AV43" s="272"/>
      <c r="AW43" s="272"/>
      <c r="AX43" s="272"/>
      <c r="AY43" s="272"/>
      <c r="AZ43" s="272"/>
      <c r="BA43" s="272"/>
      <c r="BB43" s="272"/>
    </row>
    <row r="44" spans="1:54" ht="12" customHeight="1" x14ac:dyDescent="0.25">
      <c r="A44" s="265"/>
      <c r="B44" s="689">
        <v>18</v>
      </c>
      <c r="C44" s="691" t="str">
        <f>IF(D45="","",COUNTA($K$10:K44))</f>
        <v/>
      </c>
      <c r="D44" s="314"/>
      <c r="E44" s="315"/>
      <c r="F44" s="693"/>
      <c r="G44" s="670" t="s">
        <v>84</v>
      </c>
      <c r="H44" s="696"/>
      <c r="I44" s="670" t="s">
        <v>79</v>
      </c>
      <c r="J44" s="696"/>
      <c r="K44" s="699"/>
      <c r="L44" s="675"/>
      <c r="M44" s="676"/>
      <c r="N44" s="677"/>
      <c r="O44" s="316"/>
      <c r="P44" s="317"/>
      <c r="Q44" s="358"/>
      <c r="R44" s="319"/>
      <c r="S44" s="320"/>
      <c r="T44" s="358"/>
      <c r="U44" s="321"/>
      <c r="V44" s="322" t="str">
        <f t="shared" si="0"/>
        <v/>
      </c>
      <c r="W44" s="295"/>
      <c r="X44" s="350" t="str">
        <f>C44</f>
        <v/>
      </c>
      <c r="Y44" s="351">
        <f>D45</f>
        <v>0</v>
      </c>
      <c r="Z44" s="351">
        <f>D44</f>
        <v>0</v>
      </c>
      <c r="AA44" s="352">
        <f t="shared" ref="AA44" si="12">K44</f>
        <v>0</v>
      </c>
      <c r="AB44" s="351" t="str">
        <f t="shared" si="11"/>
        <v>網走</v>
      </c>
      <c r="AC44" s="351" t="str">
        <f t="shared" si="11"/>
        <v>北見常呂</v>
      </c>
      <c r="AD44" s="327">
        <f t="shared" si="5"/>
        <v>0</v>
      </c>
      <c r="AE44" s="313" t="str">
        <f t="shared" si="6"/>
        <v/>
      </c>
      <c r="AF44" s="328">
        <f t="shared" si="2"/>
        <v>0</v>
      </c>
      <c r="AG44" s="313">
        <f t="shared" si="3"/>
        <v>0</v>
      </c>
      <c r="AH44" s="295">
        <f>COUNTA(L44:M45)</f>
        <v>0</v>
      </c>
      <c r="AI44" s="329" t="s">
        <v>63</v>
      </c>
      <c r="AJ44" s="292"/>
      <c r="AK44" s="292"/>
      <c r="AL44" s="292"/>
      <c r="AM44" s="292"/>
      <c r="AN44" s="293"/>
      <c r="AO44" s="293"/>
      <c r="AP44" s="272"/>
      <c r="AQ44" s="272"/>
      <c r="AR44" s="272"/>
      <c r="AS44" s="272"/>
      <c r="AT44" s="272"/>
      <c r="AU44" s="272"/>
      <c r="AV44" s="272"/>
      <c r="AW44" s="272"/>
      <c r="AX44" s="272"/>
      <c r="AY44" s="272"/>
      <c r="AZ44" s="272"/>
      <c r="BA44" s="272"/>
      <c r="BB44" s="272"/>
    </row>
    <row r="45" spans="1:54" ht="12" customHeight="1" x14ac:dyDescent="0.25">
      <c r="A45" s="265"/>
      <c r="B45" s="690"/>
      <c r="C45" s="692"/>
      <c r="D45" s="332"/>
      <c r="E45" s="361"/>
      <c r="F45" s="694"/>
      <c r="G45" s="671"/>
      <c r="H45" s="697"/>
      <c r="I45" s="671"/>
      <c r="J45" s="697"/>
      <c r="K45" s="674"/>
      <c r="L45" s="679"/>
      <c r="M45" s="680"/>
      <c r="N45" s="678"/>
      <c r="O45" s="334"/>
      <c r="P45" s="355"/>
      <c r="Q45" s="335"/>
      <c r="R45" s="336"/>
      <c r="S45" s="356"/>
      <c r="T45" s="335"/>
      <c r="U45" s="337"/>
      <c r="V45" s="357" t="str">
        <f t="shared" si="0"/>
        <v/>
      </c>
      <c r="W45" s="295"/>
      <c r="X45" s="339" t="str">
        <f>C44</f>
        <v/>
      </c>
      <c r="Y45" s="340">
        <f>D45</f>
        <v>0</v>
      </c>
      <c r="Z45" s="340">
        <f>D44</f>
        <v>0</v>
      </c>
      <c r="AA45" s="341">
        <f>K44</f>
        <v>0</v>
      </c>
      <c r="AB45" s="340" t="str">
        <f t="shared" si="11"/>
        <v>網走</v>
      </c>
      <c r="AC45" s="340" t="str">
        <f t="shared" si="11"/>
        <v>北見常呂</v>
      </c>
      <c r="AD45" s="327">
        <f t="shared" si="5"/>
        <v>0</v>
      </c>
      <c r="AE45" s="313" t="str">
        <f t="shared" si="6"/>
        <v/>
      </c>
      <c r="AF45" s="328">
        <f t="shared" si="2"/>
        <v>0</v>
      </c>
      <c r="AG45" s="313">
        <f t="shared" si="3"/>
        <v>0</v>
      </c>
      <c r="AH45" s="295"/>
      <c r="AI45" s="329" t="s">
        <v>64</v>
      </c>
      <c r="AJ45" s="292"/>
      <c r="AK45" s="292"/>
      <c r="AL45" s="292"/>
      <c r="AM45" s="292"/>
      <c r="AN45" s="293"/>
      <c r="AO45" s="293"/>
      <c r="AP45" s="272"/>
      <c r="AQ45" s="272"/>
      <c r="AR45" s="272"/>
      <c r="AS45" s="272"/>
      <c r="AT45" s="272"/>
      <c r="AU45" s="272"/>
      <c r="AV45" s="272"/>
      <c r="AW45" s="272"/>
      <c r="AX45" s="272"/>
      <c r="AY45" s="272"/>
      <c r="AZ45" s="272"/>
      <c r="BA45" s="272"/>
      <c r="BB45" s="272"/>
    </row>
    <row r="46" spans="1:54" ht="12" customHeight="1" x14ac:dyDescent="0.25">
      <c r="A46" s="265"/>
      <c r="B46" s="689">
        <v>19</v>
      </c>
      <c r="C46" s="691" t="str">
        <f>IF(D47="","",COUNTA($K$10:K46))</f>
        <v/>
      </c>
      <c r="D46" s="343"/>
      <c r="E46" s="344"/>
      <c r="F46" s="693"/>
      <c r="G46" s="670" t="s">
        <v>84</v>
      </c>
      <c r="H46" s="696"/>
      <c r="I46" s="670" t="s">
        <v>79</v>
      </c>
      <c r="J46" s="696"/>
      <c r="K46" s="699"/>
      <c r="L46" s="675"/>
      <c r="M46" s="676"/>
      <c r="N46" s="677"/>
      <c r="O46" s="316"/>
      <c r="P46" s="317"/>
      <c r="Q46" s="358"/>
      <c r="R46" s="319"/>
      <c r="S46" s="320"/>
      <c r="T46" s="358"/>
      <c r="U46" s="321"/>
      <c r="V46" s="322" t="str">
        <f t="shared" si="0"/>
        <v/>
      </c>
      <c r="W46" s="295"/>
      <c r="X46" s="350" t="str">
        <f>C46</f>
        <v/>
      </c>
      <c r="Y46" s="351">
        <f>D47</f>
        <v>0</v>
      </c>
      <c r="Z46" s="351">
        <f>D46</f>
        <v>0</v>
      </c>
      <c r="AA46" s="352">
        <f t="shared" ref="AA46" si="13">K46</f>
        <v>0</v>
      </c>
      <c r="AB46" s="351" t="str">
        <f t="shared" si="11"/>
        <v>網走</v>
      </c>
      <c r="AC46" s="351" t="str">
        <f t="shared" si="11"/>
        <v>北見常呂</v>
      </c>
      <c r="AD46" s="327">
        <f t="shared" si="5"/>
        <v>0</v>
      </c>
      <c r="AE46" s="313" t="str">
        <f t="shared" si="6"/>
        <v/>
      </c>
      <c r="AF46" s="328">
        <f t="shared" si="2"/>
        <v>0</v>
      </c>
      <c r="AG46" s="313">
        <f t="shared" si="3"/>
        <v>0</v>
      </c>
      <c r="AH46" s="295">
        <f>COUNTA(L46:M47)</f>
        <v>0</v>
      </c>
      <c r="AI46" s="329" t="s">
        <v>65</v>
      </c>
      <c r="AJ46" s="292"/>
      <c r="AK46" s="292"/>
      <c r="AL46" s="292"/>
      <c r="AM46" s="292"/>
      <c r="AN46" s="293"/>
      <c r="AO46" s="293"/>
      <c r="AP46" s="272"/>
      <c r="AQ46" s="272"/>
      <c r="AR46" s="272"/>
      <c r="AS46" s="272"/>
      <c r="AT46" s="272"/>
      <c r="AU46" s="272"/>
      <c r="AV46" s="272"/>
      <c r="AW46" s="272"/>
      <c r="AX46" s="272"/>
      <c r="AY46" s="272"/>
      <c r="AZ46" s="272"/>
      <c r="BA46" s="272"/>
      <c r="BB46" s="272"/>
    </row>
    <row r="47" spans="1:54" ht="12" customHeight="1" x14ac:dyDescent="0.25">
      <c r="A47" s="265"/>
      <c r="B47" s="690"/>
      <c r="C47" s="692"/>
      <c r="D47" s="353"/>
      <c r="E47" s="354"/>
      <c r="F47" s="694"/>
      <c r="G47" s="671"/>
      <c r="H47" s="697"/>
      <c r="I47" s="671"/>
      <c r="J47" s="697"/>
      <c r="K47" s="674"/>
      <c r="L47" s="679"/>
      <c r="M47" s="680"/>
      <c r="N47" s="678"/>
      <c r="O47" s="334"/>
      <c r="P47" s="355"/>
      <c r="Q47" s="335"/>
      <c r="R47" s="336"/>
      <c r="S47" s="356"/>
      <c r="T47" s="335"/>
      <c r="U47" s="337"/>
      <c r="V47" s="357" t="str">
        <f t="shared" si="0"/>
        <v/>
      </c>
      <c r="W47" s="295"/>
      <c r="X47" s="339" t="str">
        <f>C46</f>
        <v/>
      </c>
      <c r="Y47" s="340">
        <f>D47</f>
        <v>0</v>
      </c>
      <c r="Z47" s="340">
        <f>D46</f>
        <v>0</v>
      </c>
      <c r="AA47" s="341">
        <f>K46</f>
        <v>0</v>
      </c>
      <c r="AB47" s="340" t="str">
        <f t="shared" si="11"/>
        <v>網走</v>
      </c>
      <c r="AC47" s="340" t="str">
        <f t="shared" si="11"/>
        <v>北見常呂</v>
      </c>
      <c r="AD47" s="327">
        <f t="shared" si="5"/>
        <v>0</v>
      </c>
      <c r="AE47" s="313" t="str">
        <f t="shared" si="6"/>
        <v/>
      </c>
      <c r="AF47" s="328">
        <f t="shared" si="2"/>
        <v>0</v>
      </c>
      <c r="AG47" s="313">
        <f t="shared" si="3"/>
        <v>0</v>
      </c>
      <c r="AH47" s="295"/>
      <c r="AI47" s="329"/>
      <c r="AJ47" s="292"/>
      <c r="AK47" s="292"/>
      <c r="AL47" s="292"/>
      <c r="AM47" s="292"/>
      <c r="AN47" s="293"/>
      <c r="AO47" s="293"/>
      <c r="AP47" s="272"/>
      <c r="AQ47" s="272"/>
      <c r="AR47" s="272"/>
      <c r="AS47" s="272"/>
      <c r="AT47" s="272"/>
      <c r="AU47" s="272"/>
      <c r="AV47" s="272"/>
      <c r="AW47" s="272"/>
      <c r="AX47" s="272"/>
      <c r="AY47" s="272"/>
      <c r="AZ47" s="272"/>
      <c r="BA47" s="272"/>
      <c r="BB47" s="272"/>
    </row>
    <row r="48" spans="1:54" ht="12" customHeight="1" x14ac:dyDescent="0.25">
      <c r="A48" s="265"/>
      <c r="B48" s="689">
        <v>20</v>
      </c>
      <c r="C48" s="691" t="str">
        <f>IF(D49="","",COUNTA($K$10:K48))</f>
        <v/>
      </c>
      <c r="D48" s="314"/>
      <c r="E48" s="315"/>
      <c r="F48" s="693"/>
      <c r="G48" s="670" t="s">
        <v>84</v>
      </c>
      <c r="H48" s="696"/>
      <c r="I48" s="670" t="s">
        <v>79</v>
      </c>
      <c r="J48" s="696"/>
      <c r="K48" s="699"/>
      <c r="L48" s="675"/>
      <c r="M48" s="676"/>
      <c r="N48" s="677"/>
      <c r="O48" s="316"/>
      <c r="P48" s="317"/>
      <c r="Q48" s="358"/>
      <c r="R48" s="319"/>
      <c r="S48" s="320"/>
      <c r="T48" s="358"/>
      <c r="U48" s="321"/>
      <c r="V48" s="322" t="str">
        <f t="shared" si="0"/>
        <v/>
      </c>
      <c r="W48" s="292"/>
      <c r="X48" s="350" t="str">
        <f>C48</f>
        <v/>
      </c>
      <c r="Y48" s="351">
        <f>D49</f>
        <v>0</v>
      </c>
      <c r="Z48" s="351">
        <f>D48</f>
        <v>0</v>
      </c>
      <c r="AA48" s="352">
        <f t="shared" ref="AA48" si="14">K48</f>
        <v>0</v>
      </c>
      <c r="AB48" s="351" t="str">
        <f t="shared" si="11"/>
        <v>網走</v>
      </c>
      <c r="AC48" s="351" t="str">
        <f t="shared" si="11"/>
        <v>北見常呂</v>
      </c>
      <c r="AD48" s="327">
        <f t="shared" si="5"/>
        <v>0</v>
      </c>
      <c r="AE48" s="313" t="str">
        <f t="shared" si="6"/>
        <v/>
      </c>
      <c r="AF48" s="328">
        <f t="shared" si="2"/>
        <v>0</v>
      </c>
      <c r="AG48" s="313">
        <f t="shared" si="3"/>
        <v>0</v>
      </c>
      <c r="AH48" s="295">
        <f>COUNTA(L48:M49)</f>
        <v>0</v>
      </c>
      <c r="AI48" s="292"/>
      <c r="AJ48" s="366"/>
      <c r="AK48" s="292"/>
      <c r="AL48" s="292"/>
      <c r="AM48" s="292"/>
      <c r="AN48" s="293"/>
      <c r="AO48" s="293"/>
      <c r="AP48" s="272"/>
      <c r="AQ48" s="272"/>
      <c r="AR48" s="272"/>
      <c r="AS48" s="272"/>
      <c r="AT48" s="272"/>
      <c r="AU48" s="272"/>
      <c r="AV48" s="272"/>
      <c r="AW48" s="272"/>
      <c r="AX48" s="272"/>
      <c r="AY48" s="272"/>
      <c r="AZ48" s="272"/>
      <c r="BA48" s="272"/>
      <c r="BB48" s="272"/>
    </row>
    <row r="49" spans="1:55" ht="12" customHeight="1" x14ac:dyDescent="0.25">
      <c r="A49" s="265"/>
      <c r="B49" s="690"/>
      <c r="C49" s="692"/>
      <c r="D49" s="332"/>
      <c r="E49" s="361"/>
      <c r="F49" s="694"/>
      <c r="G49" s="671"/>
      <c r="H49" s="697"/>
      <c r="I49" s="671"/>
      <c r="J49" s="697"/>
      <c r="K49" s="674"/>
      <c r="L49" s="679"/>
      <c r="M49" s="680"/>
      <c r="N49" s="678"/>
      <c r="O49" s="334"/>
      <c r="P49" s="355"/>
      <c r="Q49" s="335"/>
      <c r="R49" s="336"/>
      <c r="S49" s="356"/>
      <c r="T49" s="335"/>
      <c r="U49" s="337"/>
      <c r="V49" s="357" t="str">
        <f t="shared" si="0"/>
        <v/>
      </c>
      <c r="W49" s="292"/>
      <c r="X49" s="324" t="str">
        <f>C48</f>
        <v/>
      </c>
      <c r="Y49" s="325">
        <f>D49</f>
        <v>0</v>
      </c>
      <c r="Z49" s="325">
        <f>D48</f>
        <v>0</v>
      </c>
      <c r="AA49" s="326">
        <f>K48</f>
        <v>0</v>
      </c>
      <c r="AB49" s="325" t="str">
        <f t="shared" si="11"/>
        <v>網走</v>
      </c>
      <c r="AC49" s="325" t="str">
        <f t="shared" si="11"/>
        <v>北見常呂</v>
      </c>
      <c r="AD49" s="327">
        <f t="shared" si="5"/>
        <v>0</v>
      </c>
      <c r="AE49" s="313" t="str">
        <f t="shared" si="6"/>
        <v/>
      </c>
      <c r="AF49" s="328">
        <f t="shared" si="2"/>
        <v>0</v>
      </c>
      <c r="AG49" s="313">
        <f t="shared" si="3"/>
        <v>0</v>
      </c>
      <c r="AH49" s="295"/>
      <c r="AI49" s="292"/>
      <c r="AJ49" s="292"/>
      <c r="AK49" s="292"/>
      <c r="AL49" s="292"/>
      <c r="AM49" s="292"/>
      <c r="AN49" s="293"/>
      <c r="AO49" s="293"/>
      <c r="AP49" s="272"/>
      <c r="AQ49" s="272"/>
      <c r="AR49" s="272"/>
      <c r="AS49" s="272"/>
      <c r="AT49" s="272"/>
      <c r="AU49" s="272"/>
      <c r="AV49" s="272"/>
      <c r="AW49" s="272"/>
      <c r="AX49" s="272"/>
      <c r="AY49" s="272"/>
      <c r="AZ49" s="272"/>
      <c r="BA49" s="272"/>
      <c r="BB49" s="272"/>
    </row>
    <row r="50" spans="1:55" ht="15" customHeight="1" x14ac:dyDescent="0.25">
      <c r="A50" s="265"/>
      <c r="O50" s="367"/>
      <c r="V50" s="368" t="s">
        <v>115</v>
      </c>
      <c r="W50" s="292"/>
      <c r="X50" s="293"/>
      <c r="Y50" s="292"/>
      <c r="Z50" s="292"/>
      <c r="AA50" s="310"/>
      <c r="AB50" s="310"/>
      <c r="AC50" s="310"/>
      <c r="AD50" s="310"/>
      <c r="AE50" s="369"/>
      <c r="AF50" s="370"/>
      <c r="AG50" s="370"/>
      <c r="AH50" s="295"/>
      <c r="AI50" s="292"/>
      <c r="AJ50" s="292"/>
      <c r="AK50" s="292"/>
      <c r="AL50" s="292"/>
      <c r="AM50" s="292"/>
      <c r="AN50" s="293"/>
      <c r="AO50" s="293"/>
      <c r="AP50" s="272"/>
      <c r="AQ50" s="272"/>
      <c r="AR50" s="272"/>
      <c r="AS50" s="272"/>
      <c r="AT50" s="272"/>
      <c r="AU50" s="272"/>
      <c r="AV50" s="272"/>
      <c r="AW50" s="272"/>
      <c r="AX50" s="272"/>
      <c r="AY50" s="272"/>
      <c r="AZ50" s="272"/>
      <c r="BA50" s="272"/>
      <c r="BB50" s="272"/>
    </row>
    <row r="51" spans="1:55" ht="12" customHeight="1" x14ac:dyDescent="0.2">
      <c r="A51" s="265"/>
      <c r="B51" s="712" t="s">
        <v>66</v>
      </c>
      <c r="C51" s="713"/>
      <c r="D51" s="713"/>
      <c r="E51" s="713"/>
      <c r="F51" s="713"/>
      <c r="G51" s="713"/>
      <c r="H51" s="713"/>
      <c r="I51" s="713"/>
      <c r="J51" s="713"/>
      <c r="K51" s="713"/>
      <c r="L51" s="714"/>
      <c r="O51" s="284" t="s">
        <v>81</v>
      </c>
      <c r="W51" s="292"/>
      <c r="X51" s="293"/>
      <c r="Y51" s="292"/>
      <c r="Z51" s="292"/>
      <c r="AA51" s="292"/>
      <c r="AB51" s="292"/>
      <c r="AC51" s="292"/>
      <c r="AD51" s="292"/>
      <c r="AE51" s="293"/>
      <c r="AF51" s="293"/>
      <c r="AG51" s="293"/>
      <c r="AH51" s="295"/>
      <c r="AI51" s="292"/>
      <c r="AJ51" s="292"/>
      <c r="AK51" s="292"/>
      <c r="AL51" s="292"/>
      <c r="AM51" s="292"/>
      <c r="AN51" s="293"/>
      <c r="AO51" s="293"/>
      <c r="AP51" s="272"/>
      <c r="AQ51" s="272"/>
      <c r="AR51" s="272"/>
      <c r="AS51" s="272"/>
      <c r="AT51" s="272"/>
      <c r="AU51" s="272"/>
      <c r="AV51" s="272"/>
      <c r="AW51" s="272"/>
      <c r="AX51" s="272"/>
      <c r="AY51" s="272"/>
      <c r="AZ51" s="272"/>
      <c r="BA51" s="272"/>
      <c r="BB51" s="272"/>
    </row>
    <row r="52" spans="1:55" ht="24" customHeight="1" x14ac:dyDescent="0.25">
      <c r="A52" s="265"/>
      <c r="B52" s="700" t="s">
        <v>1152</v>
      </c>
      <c r="C52" s="701"/>
      <c r="D52" s="701"/>
      <c r="E52" s="701"/>
      <c r="F52" s="701"/>
      <c r="G52" s="701"/>
      <c r="H52" s="701"/>
      <c r="I52" s="701"/>
      <c r="J52" s="701"/>
      <c r="K52" s="701"/>
      <c r="L52" s="702"/>
      <c r="O52" s="303" t="s">
        <v>16</v>
      </c>
      <c r="P52" s="703" t="s">
        <v>17</v>
      </c>
      <c r="Q52" s="704"/>
      <c r="R52" s="306" t="s">
        <v>92</v>
      </c>
      <c r="S52" s="703" t="s">
        <v>20</v>
      </c>
      <c r="T52" s="704"/>
      <c r="U52" s="308" t="s">
        <v>92</v>
      </c>
      <c r="V52" s="309" t="s">
        <v>17</v>
      </c>
      <c r="W52" s="292"/>
      <c r="X52" s="293"/>
      <c r="Y52" s="292"/>
      <c r="Z52" s="292"/>
      <c r="AA52" s="292"/>
      <c r="AB52" s="292"/>
      <c r="AC52" s="292"/>
      <c r="AD52" s="292"/>
      <c r="AE52" s="293"/>
      <c r="AF52" s="293"/>
      <c r="AG52" s="293"/>
      <c r="AH52" s="295"/>
      <c r="AI52" s="292"/>
      <c r="AJ52" s="292"/>
      <c r="AK52" s="292"/>
      <c r="AL52" s="292"/>
      <c r="AM52" s="292"/>
      <c r="AN52" s="293"/>
      <c r="AO52" s="293"/>
      <c r="AP52" s="272"/>
      <c r="AQ52" s="272"/>
      <c r="AR52" s="272"/>
      <c r="AS52" s="272"/>
      <c r="AT52" s="272"/>
      <c r="AU52" s="272"/>
      <c r="AV52" s="272"/>
      <c r="AW52" s="272"/>
      <c r="AX52" s="272"/>
      <c r="AY52" s="272"/>
      <c r="AZ52" s="272"/>
      <c r="BA52" s="272"/>
      <c r="BB52" s="272"/>
    </row>
    <row r="53" spans="1:55" ht="15" customHeight="1" x14ac:dyDescent="0.2">
      <c r="A53" s="265"/>
      <c r="B53" s="705" t="s">
        <v>1149</v>
      </c>
      <c r="C53" s="706"/>
      <c r="D53" s="706"/>
      <c r="E53" s="706"/>
      <c r="F53" s="706"/>
      <c r="G53" s="706"/>
      <c r="H53" s="706"/>
      <c r="I53" s="706"/>
      <c r="J53" s="706"/>
      <c r="K53" s="706"/>
      <c r="L53" s="707"/>
      <c r="O53" s="371" t="s">
        <v>27</v>
      </c>
      <c r="P53" s="708" t="s">
        <v>1116</v>
      </c>
      <c r="Q53" s="709"/>
      <c r="R53" s="372" t="s">
        <v>28</v>
      </c>
      <c r="S53" s="710" t="s">
        <v>1117</v>
      </c>
      <c r="T53" s="711"/>
      <c r="U53" s="373" t="s">
        <v>29</v>
      </c>
      <c r="V53" s="374" t="str">
        <f>IF(O53="","",IF(P53="",S53,IF(S53="",P53,IF(P53&gt;S53,S53,P53))))</f>
        <v>47.13</v>
      </c>
      <c r="W53" s="292"/>
      <c r="X53" s="293"/>
      <c r="Y53" s="292"/>
      <c r="Z53" s="292"/>
      <c r="AA53" s="292"/>
      <c r="AB53" s="292"/>
      <c r="AC53" s="292"/>
      <c r="AD53" s="292"/>
      <c r="AE53" s="293"/>
      <c r="AF53" s="375"/>
      <c r="AG53" s="295"/>
      <c r="AH53" s="295"/>
      <c r="AI53" s="292"/>
      <c r="AJ53" s="292"/>
      <c r="AK53" s="292"/>
      <c r="AL53" s="292"/>
      <c r="AM53" s="292"/>
      <c r="AN53" s="293"/>
      <c r="AO53" s="293"/>
      <c r="AP53" s="272"/>
      <c r="AQ53" s="272"/>
      <c r="AR53" s="272"/>
      <c r="AS53" s="272"/>
      <c r="AT53" s="272"/>
      <c r="AU53" s="272"/>
      <c r="AV53" s="272"/>
      <c r="AW53" s="272"/>
      <c r="AX53" s="272"/>
      <c r="AY53" s="272"/>
      <c r="AZ53" s="272"/>
      <c r="BA53" s="272"/>
      <c r="BB53" s="272"/>
    </row>
    <row r="54" spans="1:55" ht="18.75" customHeight="1" x14ac:dyDescent="0.25">
      <c r="A54" s="265"/>
      <c r="B54" s="736" t="s">
        <v>1151</v>
      </c>
      <c r="C54" s="737"/>
      <c r="D54" s="737"/>
      <c r="E54" s="737"/>
      <c r="F54" s="724" t="s">
        <v>1150</v>
      </c>
      <c r="G54" s="724"/>
      <c r="H54" s="724"/>
      <c r="I54" s="725" t="s">
        <v>1138</v>
      </c>
      <c r="J54" s="725"/>
      <c r="K54" s="725"/>
      <c r="L54" s="726"/>
      <c r="W54" s="292"/>
      <c r="X54" s="293"/>
      <c r="Y54" s="292"/>
      <c r="Z54" s="292"/>
      <c r="AA54" s="292"/>
      <c r="AB54" s="292"/>
      <c r="AC54" s="292"/>
      <c r="AD54" s="292"/>
      <c r="AE54" s="293"/>
      <c r="AF54" s="293"/>
      <c r="AG54" s="293"/>
      <c r="AH54" s="295"/>
      <c r="AI54" s="292"/>
      <c r="AJ54" s="292"/>
      <c r="AK54" s="292"/>
      <c r="AL54" s="292"/>
      <c r="AM54" s="292"/>
      <c r="AN54" s="293"/>
      <c r="AO54" s="293"/>
      <c r="AP54" s="272"/>
      <c r="AQ54" s="272"/>
      <c r="AR54" s="272"/>
      <c r="AS54" s="272"/>
      <c r="AT54" s="272"/>
      <c r="AU54" s="272"/>
      <c r="AV54" s="272"/>
      <c r="AW54" s="272"/>
      <c r="AX54" s="272"/>
      <c r="AY54" s="272"/>
      <c r="AZ54" s="272"/>
      <c r="BA54" s="272"/>
      <c r="BB54" s="272"/>
    </row>
    <row r="55" spans="1:55" ht="15" customHeight="1" x14ac:dyDescent="0.25">
      <c r="A55" s="265"/>
      <c r="N55" s="727" t="s">
        <v>67</v>
      </c>
      <c r="O55" s="728"/>
      <c r="P55" s="376" t="s">
        <v>68</v>
      </c>
      <c r="Q55" s="961" t="s">
        <v>1171</v>
      </c>
      <c r="R55" s="961"/>
      <c r="S55" s="377" t="s">
        <v>69</v>
      </c>
      <c r="T55" s="729" t="s">
        <v>70</v>
      </c>
      <c r="U55" s="730"/>
      <c r="V55" s="378" t="s">
        <v>71</v>
      </c>
      <c r="W55" s="292"/>
      <c r="X55" s="293"/>
      <c r="Y55" s="292"/>
      <c r="Z55" s="292"/>
      <c r="AA55" s="292"/>
      <c r="AB55" s="292"/>
      <c r="AC55" s="292"/>
      <c r="AD55" s="292"/>
      <c r="AE55" s="293"/>
      <c r="AF55" s="293"/>
      <c r="AG55" s="293"/>
      <c r="AH55" s="295"/>
      <c r="AI55" s="292"/>
      <c r="AJ55" s="292"/>
      <c r="AK55" s="292"/>
      <c r="AL55" s="292"/>
      <c r="AM55" s="292"/>
      <c r="AN55" s="293"/>
      <c r="AO55" s="293"/>
      <c r="AP55" s="272"/>
      <c r="AQ55" s="272"/>
      <c r="AR55" s="272"/>
      <c r="AS55" s="272"/>
      <c r="AT55" s="272"/>
      <c r="AU55" s="272"/>
      <c r="AV55" s="272"/>
      <c r="AW55" s="272"/>
      <c r="AX55" s="272"/>
      <c r="AY55" s="272"/>
      <c r="AZ55" s="272"/>
      <c r="BA55" s="272"/>
      <c r="BB55" s="272"/>
    </row>
    <row r="56" spans="1:55" ht="15" customHeight="1" x14ac:dyDescent="0.2">
      <c r="A56" s="265"/>
      <c r="B56" s="712" t="s">
        <v>72</v>
      </c>
      <c r="C56" s="713"/>
      <c r="D56" s="713"/>
      <c r="E56" s="713"/>
      <c r="F56" s="713"/>
      <c r="G56" s="713"/>
      <c r="H56" s="713"/>
      <c r="I56" s="713"/>
      <c r="J56" s="713"/>
      <c r="K56" s="713"/>
      <c r="L56" s="714"/>
      <c r="N56" s="731" t="s">
        <v>73</v>
      </c>
      <c r="O56" s="732"/>
      <c r="P56" s="379">
        <v>2000</v>
      </c>
      <c r="Q56" s="733">
        <v>400</v>
      </c>
      <c r="R56" s="733"/>
      <c r="S56" s="380">
        <f>P56+Q56</f>
        <v>2400</v>
      </c>
      <c r="T56" s="734">
        <f>COUNTIF(AH10:AH39,1)</f>
        <v>4</v>
      </c>
      <c r="U56" s="735"/>
      <c r="V56" s="381">
        <f>S56*T56</f>
        <v>9600</v>
      </c>
      <c r="W56" s="292"/>
      <c r="X56" s="293"/>
      <c r="Y56" s="292"/>
      <c r="Z56" s="292"/>
      <c r="AA56" s="292"/>
      <c r="AB56" s="292"/>
      <c r="AC56" s="292"/>
      <c r="AD56" s="292"/>
      <c r="AE56" s="293"/>
      <c r="AF56" s="293"/>
      <c r="AG56" s="293"/>
      <c r="AH56" s="295"/>
      <c r="AI56" s="292"/>
      <c r="AJ56" s="292"/>
      <c r="AK56" s="292"/>
      <c r="AL56" s="292"/>
      <c r="AM56" s="292"/>
      <c r="AN56" s="293"/>
      <c r="AO56" s="293"/>
      <c r="AP56" s="272"/>
      <c r="AQ56" s="272"/>
      <c r="AR56" s="272"/>
      <c r="AS56" s="272"/>
      <c r="AT56" s="272"/>
      <c r="AU56" s="272"/>
      <c r="AV56" s="272"/>
      <c r="AW56" s="272"/>
      <c r="AX56" s="272"/>
      <c r="AY56" s="272"/>
      <c r="AZ56" s="272"/>
      <c r="BA56" s="272"/>
      <c r="BB56" s="272"/>
    </row>
    <row r="57" spans="1:55" ht="15" customHeight="1" x14ac:dyDescent="0.25">
      <c r="A57" s="265"/>
      <c r="B57" s="700" t="s">
        <v>1152</v>
      </c>
      <c r="C57" s="701"/>
      <c r="D57" s="701"/>
      <c r="E57" s="701"/>
      <c r="F57" s="701"/>
      <c r="G57" s="701"/>
      <c r="H57" s="701"/>
      <c r="I57" s="701"/>
      <c r="J57" s="701"/>
      <c r="K57" s="701"/>
      <c r="L57" s="702"/>
      <c r="N57" s="718" t="s">
        <v>74</v>
      </c>
      <c r="O57" s="719"/>
      <c r="P57" s="382">
        <v>3000</v>
      </c>
      <c r="Q57" s="720">
        <v>400</v>
      </c>
      <c r="R57" s="720"/>
      <c r="S57" s="383">
        <f>P57+Q57</f>
        <v>3400</v>
      </c>
      <c r="T57" s="721">
        <f>COUNTIF(AH10:AH49,2)</f>
        <v>1</v>
      </c>
      <c r="U57" s="722"/>
      <c r="V57" s="384">
        <f>S57*T57</f>
        <v>3400</v>
      </c>
      <c r="W57" s="292"/>
      <c r="X57" s="293"/>
      <c r="Y57" s="292"/>
      <c r="Z57" s="292"/>
      <c r="AA57" s="292"/>
      <c r="AB57" s="292"/>
      <c r="AC57" s="292"/>
      <c r="AD57" s="292"/>
      <c r="AE57" s="293"/>
      <c r="AF57" s="293"/>
      <c r="AG57" s="293"/>
      <c r="AH57" s="295"/>
      <c r="AI57" s="292"/>
      <c r="AJ57" s="292"/>
      <c r="AK57" s="292"/>
      <c r="AL57" s="292"/>
      <c r="AM57" s="292"/>
      <c r="AN57" s="293"/>
      <c r="AO57" s="293"/>
      <c r="AP57" s="272"/>
      <c r="AQ57" s="272"/>
      <c r="AR57" s="272"/>
      <c r="AS57" s="272"/>
      <c r="AT57" s="272"/>
      <c r="AU57" s="272"/>
      <c r="AV57" s="272"/>
      <c r="AW57" s="272"/>
      <c r="AX57" s="272"/>
      <c r="AY57" s="272"/>
      <c r="AZ57" s="272"/>
      <c r="BA57" s="272"/>
      <c r="BB57" s="272"/>
    </row>
    <row r="58" spans="1:55" s="386" customFormat="1" ht="15" customHeight="1" x14ac:dyDescent="0.25">
      <c r="A58" s="385"/>
      <c r="B58" s="715"/>
      <c r="C58" s="716"/>
      <c r="D58" s="716"/>
      <c r="E58" s="716"/>
      <c r="F58" s="716"/>
      <c r="G58" s="716"/>
      <c r="H58" s="716"/>
      <c r="I58" s="716"/>
      <c r="J58" s="716"/>
      <c r="K58" s="716"/>
      <c r="L58" s="717"/>
      <c r="N58" s="718" t="s">
        <v>75</v>
      </c>
      <c r="O58" s="719"/>
      <c r="P58" s="387"/>
      <c r="Q58" s="723">
        <v>400</v>
      </c>
      <c r="R58" s="723"/>
      <c r="S58" s="383">
        <f>P58+Q58</f>
        <v>400</v>
      </c>
      <c r="T58" s="721">
        <f>COUNTA(K10:K49)-T56-T57</f>
        <v>0</v>
      </c>
      <c r="U58" s="722"/>
      <c r="V58" s="384">
        <f>S58*T58</f>
        <v>0</v>
      </c>
      <c r="W58" s="388"/>
      <c r="X58" s="389"/>
      <c r="Y58" s="388"/>
      <c r="Z58" s="388"/>
      <c r="AA58" s="388"/>
      <c r="AB58" s="388"/>
      <c r="AC58" s="388"/>
      <c r="AD58" s="388"/>
      <c r="AE58" s="389"/>
      <c r="AF58" s="389"/>
      <c r="AG58" s="389"/>
      <c r="AH58" s="375"/>
      <c r="AI58" s="388"/>
      <c r="AJ58" s="388"/>
      <c r="AK58" s="388"/>
      <c r="AL58" s="388"/>
      <c r="AM58" s="388"/>
      <c r="AN58" s="389"/>
      <c r="AO58" s="389"/>
      <c r="AP58" s="390"/>
      <c r="AQ58" s="390"/>
      <c r="AR58" s="390"/>
      <c r="AS58" s="390"/>
      <c r="AT58" s="390"/>
      <c r="AU58" s="390"/>
      <c r="AV58" s="390"/>
      <c r="AW58" s="390"/>
      <c r="AX58" s="390"/>
      <c r="AY58" s="390"/>
      <c r="AZ58" s="390"/>
      <c r="BA58" s="390"/>
      <c r="BB58" s="390"/>
      <c r="BC58" s="391"/>
    </row>
    <row r="59" spans="1:55" s="393" customFormat="1" ht="15" customHeight="1" x14ac:dyDescent="0.25">
      <c r="A59" s="392"/>
      <c r="B59" s="705" t="s">
        <v>1149</v>
      </c>
      <c r="C59" s="706"/>
      <c r="D59" s="706"/>
      <c r="E59" s="706"/>
      <c r="F59" s="706"/>
      <c r="G59" s="706"/>
      <c r="H59" s="706"/>
      <c r="I59" s="706"/>
      <c r="J59" s="706"/>
      <c r="K59" s="706"/>
      <c r="L59" s="707"/>
      <c r="N59" s="741" t="s">
        <v>76</v>
      </c>
      <c r="O59" s="742"/>
      <c r="P59" s="394">
        <v>7000</v>
      </c>
      <c r="Q59" s="743"/>
      <c r="R59" s="743"/>
      <c r="S59" s="395">
        <v>7000</v>
      </c>
      <c r="T59" s="744">
        <f>IF(COUNTA(N10:N49)=0,0,1)</f>
        <v>1</v>
      </c>
      <c r="U59" s="745"/>
      <c r="V59" s="396">
        <f>S59*T59</f>
        <v>7000</v>
      </c>
      <c r="W59" s="397"/>
      <c r="X59" s="398"/>
      <c r="Y59" s="397"/>
      <c r="Z59" s="397"/>
      <c r="AA59" s="397"/>
      <c r="AB59" s="397"/>
      <c r="AC59" s="397"/>
      <c r="AD59" s="397"/>
      <c r="AE59" s="398"/>
      <c r="AF59" s="398"/>
      <c r="AG59" s="398"/>
      <c r="AH59" s="399"/>
      <c r="AI59" s="397"/>
      <c r="AJ59" s="397"/>
      <c r="AK59" s="397"/>
      <c r="AL59" s="397"/>
      <c r="AM59" s="397"/>
      <c r="AN59" s="398"/>
      <c r="AO59" s="398"/>
      <c r="AP59" s="400"/>
      <c r="AQ59" s="400"/>
      <c r="AR59" s="400"/>
      <c r="AS59" s="400"/>
      <c r="AT59" s="400"/>
      <c r="AU59" s="400"/>
      <c r="AV59" s="400"/>
      <c r="AW59" s="400"/>
      <c r="AX59" s="400"/>
      <c r="AY59" s="400"/>
      <c r="AZ59" s="400"/>
      <c r="BA59" s="400"/>
      <c r="BB59" s="400"/>
      <c r="BC59" s="401"/>
    </row>
    <row r="60" spans="1:55" s="393" customFormat="1" ht="18.75" customHeight="1" x14ac:dyDescent="0.25">
      <c r="A60" s="392"/>
      <c r="B60" s="746"/>
      <c r="C60" s="747"/>
      <c r="D60" s="747"/>
      <c r="E60" s="402"/>
      <c r="F60" s="748" t="s">
        <v>77</v>
      </c>
      <c r="G60" s="748"/>
      <c r="H60" s="748"/>
      <c r="I60" s="725"/>
      <c r="J60" s="725"/>
      <c r="K60" s="725"/>
      <c r="L60" s="726"/>
      <c r="N60" s="749" t="s">
        <v>78</v>
      </c>
      <c r="O60" s="749"/>
      <c r="P60" s="403">
        <f>V60-Q60</f>
        <v>18000</v>
      </c>
      <c r="Q60" s="750">
        <f>Q56*T60</f>
        <v>2000</v>
      </c>
      <c r="R60" s="750"/>
      <c r="S60" s="404" t="s">
        <v>78</v>
      </c>
      <c r="T60" s="751">
        <f>SUM(T56:T58)</f>
        <v>5</v>
      </c>
      <c r="U60" s="752"/>
      <c r="V60" s="405">
        <f>SUM(V56:V59)</f>
        <v>20000</v>
      </c>
      <c r="W60" s="397"/>
      <c r="X60" s="398"/>
      <c r="Y60" s="397"/>
      <c r="Z60" s="397"/>
      <c r="AA60" s="397"/>
      <c r="AB60" s="397"/>
      <c r="AC60" s="397"/>
      <c r="AD60" s="397"/>
      <c r="AE60" s="398"/>
      <c r="AF60" s="398"/>
      <c r="AG60" s="398"/>
      <c r="AH60" s="399"/>
      <c r="AI60" s="397"/>
      <c r="AJ60" s="397"/>
      <c r="AK60" s="397"/>
      <c r="AL60" s="397"/>
      <c r="AM60" s="397"/>
      <c r="AN60" s="398"/>
      <c r="AO60" s="398"/>
      <c r="AP60" s="400"/>
      <c r="AQ60" s="400"/>
      <c r="AR60" s="400"/>
      <c r="AS60" s="400"/>
      <c r="AT60" s="400"/>
      <c r="AU60" s="400"/>
      <c r="AV60" s="400"/>
      <c r="AW60" s="400"/>
      <c r="AX60" s="400"/>
      <c r="AY60" s="400"/>
      <c r="AZ60" s="400"/>
      <c r="BA60" s="400"/>
      <c r="BB60" s="400"/>
      <c r="BC60" s="401"/>
    </row>
    <row r="61" spans="1:55" s="393" customFormat="1" x14ac:dyDescent="0.25">
      <c r="A61" s="392"/>
      <c r="H61" s="406"/>
      <c r="J61" s="406"/>
      <c r="N61" s="407" t="s">
        <v>5</v>
      </c>
      <c r="W61" s="397"/>
      <c r="X61" s="398"/>
      <c r="Y61" s="397"/>
      <c r="Z61" s="397"/>
      <c r="AA61" s="397"/>
      <c r="AB61" s="397"/>
      <c r="AC61" s="397"/>
      <c r="AD61" s="397"/>
      <c r="AE61" s="398"/>
      <c r="AF61" s="398"/>
      <c r="AG61" s="398"/>
      <c r="AH61" s="399"/>
      <c r="AI61" s="397"/>
      <c r="AJ61" s="397"/>
      <c r="AK61" s="397"/>
      <c r="AL61" s="397"/>
      <c r="AM61" s="397"/>
      <c r="AN61" s="398"/>
      <c r="AO61" s="398"/>
      <c r="AP61" s="400"/>
      <c r="AQ61" s="400"/>
      <c r="AR61" s="400"/>
      <c r="AS61" s="400"/>
      <c r="AT61" s="400"/>
      <c r="AU61" s="400"/>
      <c r="AV61" s="400"/>
      <c r="AW61" s="400"/>
      <c r="AX61" s="400"/>
      <c r="AY61" s="400"/>
      <c r="AZ61" s="400"/>
      <c r="BA61" s="400"/>
      <c r="BB61" s="400"/>
      <c r="BC61" s="401"/>
    </row>
    <row r="62" spans="1:55" s="279" customFormat="1" x14ac:dyDescent="0.25">
      <c r="A62" s="280"/>
      <c r="B62" s="408"/>
      <c r="C62" s="409"/>
      <c r="D62" s="410"/>
      <c r="E62" s="410"/>
      <c r="F62" s="410"/>
      <c r="G62" s="410"/>
      <c r="H62" s="411"/>
      <c r="I62" s="410"/>
      <c r="J62" s="411"/>
      <c r="K62" s="410"/>
      <c r="L62" s="410"/>
      <c r="M62" s="272"/>
      <c r="N62" s="272"/>
      <c r="O62" s="272"/>
      <c r="P62" s="272"/>
      <c r="Q62" s="272"/>
      <c r="R62" s="272"/>
      <c r="S62" s="272"/>
      <c r="T62" s="272"/>
      <c r="U62" s="272"/>
      <c r="V62" s="272"/>
      <c r="W62" s="280"/>
      <c r="X62" s="281"/>
      <c r="Y62" s="280"/>
      <c r="Z62" s="280"/>
      <c r="AA62" s="280"/>
      <c r="AB62" s="280"/>
      <c r="AC62" s="280"/>
      <c r="AD62" s="280"/>
      <c r="AE62" s="281"/>
      <c r="AF62" s="281"/>
      <c r="AG62" s="281"/>
      <c r="AH62" s="282"/>
      <c r="AI62" s="280"/>
      <c r="AJ62" s="280"/>
      <c r="AK62" s="280"/>
      <c r="AL62" s="280"/>
      <c r="AM62" s="280"/>
      <c r="AN62" s="281"/>
      <c r="AO62" s="281"/>
      <c r="AP62" s="280"/>
      <c r="AQ62" s="280"/>
      <c r="AR62" s="280"/>
      <c r="AS62" s="280"/>
      <c r="AT62" s="280"/>
      <c r="AU62" s="280"/>
      <c r="AV62" s="280"/>
      <c r="AW62" s="280"/>
      <c r="AX62" s="280"/>
      <c r="AY62" s="280"/>
      <c r="AZ62" s="280"/>
      <c r="BA62" s="280"/>
      <c r="BB62" s="280"/>
      <c r="BC62" s="283"/>
    </row>
    <row r="63" spans="1:55" x14ac:dyDescent="0.2">
      <c r="A63" s="272"/>
      <c r="B63" s="738"/>
      <c r="C63" s="738"/>
      <c r="D63" s="738"/>
      <c r="E63" s="738"/>
      <c r="F63" s="738"/>
      <c r="G63" s="738"/>
      <c r="H63" s="738"/>
      <c r="I63" s="410"/>
      <c r="J63" s="411"/>
      <c r="K63" s="410"/>
      <c r="L63" s="410"/>
      <c r="M63" s="272"/>
      <c r="N63" s="272"/>
      <c r="O63" s="272"/>
      <c r="P63" s="272"/>
      <c r="Q63" s="272"/>
      <c r="R63" s="272"/>
      <c r="S63" s="272"/>
      <c r="T63" s="272"/>
      <c r="U63" s="272"/>
      <c r="V63" s="272"/>
      <c r="W63" s="272"/>
      <c r="X63" s="273"/>
      <c r="Y63" s="272"/>
      <c r="Z63" s="272"/>
      <c r="AA63" s="272"/>
      <c r="AB63" s="272"/>
      <c r="AC63" s="272"/>
      <c r="AD63" s="272"/>
      <c r="AE63" s="273"/>
      <c r="AF63" s="273"/>
      <c r="AG63" s="273"/>
      <c r="AH63" s="274"/>
      <c r="AI63" s="272"/>
      <c r="AJ63" s="272"/>
      <c r="AK63" s="272"/>
      <c r="AL63" s="272"/>
      <c r="AM63" s="272"/>
      <c r="AN63" s="273"/>
      <c r="AO63" s="273"/>
      <c r="AP63" s="272"/>
      <c r="AQ63" s="272"/>
      <c r="AR63" s="272"/>
      <c r="AS63" s="272"/>
      <c r="AT63" s="272"/>
      <c r="AU63" s="272"/>
      <c r="AV63" s="272"/>
      <c r="AW63" s="272"/>
      <c r="AX63" s="272"/>
      <c r="AY63" s="272"/>
      <c r="AZ63" s="272"/>
      <c r="BA63" s="272"/>
      <c r="BB63" s="272"/>
    </row>
    <row r="64" spans="1:55" x14ac:dyDescent="0.2">
      <c r="A64" s="272"/>
      <c r="B64" s="739"/>
      <c r="C64" s="739"/>
      <c r="D64" s="739"/>
      <c r="E64" s="739"/>
      <c r="F64" s="739"/>
      <c r="G64" s="739"/>
      <c r="H64" s="739"/>
      <c r="I64" s="410"/>
      <c r="J64" s="411"/>
      <c r="K64" s="410"/>
      <c r="L64" s="410"/>
      <c r="M64" s="272"/>
      <c r="N64" s="272"/>
      <c r="O64" s="272"/>
      <c r="P64" s="272"/>
      <c r="Q64" s="272"/>
      <c r="R64" s="272"/>
      <c r="S64" s="272"/>
      <c r="T64" s="272"/>
      <c r="U64" s="272"/>
      <c r="V64" s="272"/>
      <c r="W64" s="272"/>
      <c r="X64" s="273"/>
      <c r="Y64" s="272"/>
      <c r="Z64" s="272"/>
      <c r="AA64" s="272"/>
      <c r="AB64" s="272"/>
      <c r="AC64" s="272"/>
      <c r="AD64" s="272"/>
      <c r="AE64" s="273"/>
      <c r="AF64" s="273"/>
      <c r="AG64" s="273"/>
      <c r="AH64" s="274"/>
      <c r="AI64" s="272"/>
      <c r="AJ64" s="272"/>
      <c r="AK64" s="272"/>
      <c r="AL64" s="272"/>
      <c r="AM64" s="272"/>
      <c r="AN64" s="273"/>
      <c r="AO64" s="273"/>
      <c r="AP64" s="272"/>
      <c r="AQ64" s="272"/>
      <c r="AR64" s="272"/>
      <c r="AS64" s="272"/>
      <c r="AT64" s="272"/>
      <c r="AU64" s="272"/>
      <c r="AV64" s="272"/>
      <c r="AW64" s="272"/>
      <c r="AX64" s="272"/>
      <c r="AY64" s="272"/>
      <c r="AZ64" s="272"/>
      <c r="BA64" s="272"/>
      <c r="BB64" s="272"/>
    </row>
    <row r="65" spans="1:54" x14ac:dyDescent="0.2">
      <c r="A65" s="272"/>
      <c r="B65" s="740"/>
      <c r="C65" s="740"/>
      <c r="D65" s="740"/>
      <c r="E65" s="740"/>
      <c r="F65" s="740"/>
      <c r="G65" s="412"/>
      <c r="H65" s="413"/>
      <c r="I65" s="410"/>
      <c r="J65" s="411"/>
      <c r="K65" s="410"/>
      <c r="L65" s="410"/>
      <c r="M65" s="272"/>
      <c r="N65" s="272"/>
      <c r="O65" s="272"/>
      <c r="P65" s="272"/>
      <c r="Q65" s="272"/>
      <c r="R65" s="272"/>
      <c r="S65" s="272"/>
      <c r="T65" s="272"/>
      <c r="U65" s="272"/>
      <c r="V65" s="272"/>
      <c r="W65" s="272"/>
      <c r="X65" s="273"/>
      <c r="Y65" s="272"/>
      <c r="Z65" s="272"/>
      <c r="AA65" s="272"/>
      <c r="AB65" s="272"/>
      <c r="AC65" s="272"/>
      <c r="AD65" s="272"/>
      <c r="AE65" s="273"/>
      <c r="AF65" s="273"/>
      <c r="AG65" s="273"/>
      <c r="AH65" s="274"/>
      <c r="AI65" s="272"/>
      <c r="AJ65" s="272"/>
      <c r="AK65" s="272"/>
      <c r="AL65" s="272"/>
      <c r="AM65" s="272"/>
      <c r="AN65" s="273"/>
      <c r="AO65" s="273"/>
      <c r="AP65" s="272"/>
      <c r="AQ65" s="272"/>
      <c r="AR65" s="272"/>
      <c r="AS65" s="272"/>
      <c r="AT65" s="272"/>
      <c r="AU65" s="272"/>
      <c r="AV65" s="272"/>
      <c r="AW65" s="272"/>
      <c r="AX65" s="272"/>
      <c r="AY65" s="272"/>
      <c r="AZ65" s="272"/>
      <c r="BA65" s="272"/>
      <c r="BB65" s="272"/>
    </row>
    <row r="66" spans="1:54" x14ac:dyDescent="0.25">
      <c r="A66" s="272"/>
      <c r="B66" s="414"/>
      <c r="C66" s="414"/>
      <c r="D66" s="412"/>
      <c r="E66" s="412"/>
      <c r="F66" s="412"/>
      <c r="G66" s="415"/>
      <c r="H66" s="413"/>
      <c r="I66" s="410"/>
      <c r="J66" s="411"/>
      <c r="K66" s="410"/>
      <c r="L66" s="410"/>
      <c r="M66" s="272"/>
      <c r="N66" s="272"/>
      <c r="O66" s="272"/>
      <c r="P66" s="272"/>
      <c r="Q66" s="272"/>
      <c r="R66" s="272"/>
      <c r="S66" s="272"/>
      <c r="T66" s="272"/>
      <c r="U66" s="272"/>
      <c r="V66" s="272"/>
      <c r="W66" s="272"/>
      <c r="X66" s="273"/>
      <c r="Y66" s="272"/>
      <c r="Z66" s="272"/>
      <c r="AA66" s="272"/>
      <c r="AB66" s="272"/>
      <c r="AC66" s="272"/>
      <c r="AD66" s="272"/>
      <c r="AE66" s="273"/>
      <c r="AF66" s="273"/>
      <c r="AG66" s="273"/>
      <c r="AH66" s="274"/>
      <c r="AI66" s="272"/>
      <c r="AJ66" s="272"/>
      <c r="AK66" s="272"/>
      <c r="AL66" s="272"/>
      <c r="AM66" s="272"/>
      <c r="AN66" s="273"/>
      <c r="AO66" s="273"/>
      <c r="AP66" s="272"/>
      <c r="AQ66" s="272"/>
      <c r="AR66" s="272"/>
      <c r="AS66" s="272"/>
      <c r="AT66" s="272"/>
      <c r="AU66" s="272"/>
      <c r="AV66" s="272"/>
      <c r="AW66" s="272"/>
      <c r="AX66" s="272"/>
      <c r="AY66" s="272"/>
      <c r="AZ66" s="272"/>
      <c r="BA66" s="272"/>
      <c r="BB66" s="272"/>
    </row>
    <row r="67" spans="1:54" x14ac:dyDescent="0.25">
      <c r="A67" s="272"/>
      <c r="B67" s="408"/>
      <c r="C67" s="409"/>
      <c r="D67" s="410"/>
      <c r="E67" s="410"/>
      <c r="F67" s="410"/>
      <c r="G67" s="410"/>
      <c r="H67" s="411"/>
      <c r="I67" s="410"/>
      <c r="J67" s="411"/>
      <c r="K67" s="410"/>
      <c r="L67" s="410"/>
      <c r="M67" s="272"/>
      <c r="N67" s="272"/>
      <c r="O67" s="272"/>
      <c r="P67" s="272"/>
      <c r="Q67" s="272"/>
      <c r="R67" s="272"/>
      <c r="S67" s="272"/>
      <c r="T67" s="272"/>
      <c r="U67" s="272"/>
      <c r="V67" s="272"/>
      <c r="W67" s="272"/>
      <c r="X67" s="273"/>
      <c r="Y67" s="272"/>
      <c r="Z67" s="272"/>
      <c r="AA67" s="272"/>
      <c r="AB67" s="272"/>
      <c r="AC67" s="272"/>
      <c r="AD67" s="272"/>
      <c r="AE67" s="273"/>
      <c r="AF67" s="273"/>
      <c r="AG67" s="273"/>
      <c r="AH67" s="274"/>
      <c r="AI67" s="272"/>
      <c r="AJ67" s="272"/>
      <c r="AK67" s="272"/>
      <c r="AL67" s="272"/>
      <c r="AM67" s="272"/>
      <c r="AN67" s="273"/>
      <c r="AO67" s="273"/>
      <c r="AP67" s="272"/>
      <c r="AQ67" s="272"/>
      <c r="AR67" s="272"/>
      <c r="AS67" s="272"/>
      <c r="AT67" s="272"/>
      <c r="AU67" s="272"/>
      <c r="AV67" s="272"/>
      <c r="AW67" s="272"/>
      <c r="AX67" s="272"/>
      <c r="AY67" s="272"/>
      <c r="AZ67" s="272"/>
      <c r="BA67" s="272"/>
      <c r="BB67" s="272"/>
    </row>
    <row r="68" spans="1:54" x14ac:dyDescent="0.25">
      <c r="A68" s="272"/>
      <c r="B68" s="408"/>
      <c r="C68" s="409"/>
      <c r="D68" s="410"/>
      <c r="E68" s="410"/>
      <c r="F68" s="410"/>
      <c r="G68" s="410"/>
      <c r="H68" s="411"/>
      <c r="I68" s="410"/>
      <c r="J68" s="411"/>
      <c r="K68" s="410"/>
      <c r="L68" s="410"/>
      <c r="M68" s="272"/>
      <c r="N68" s="272"/>
      <c r="O68" s="272"/>
      <c r="P68" s="272"/>
      <c r="Q68" s="272"/>
      <c r="R68" s="272"/>
      <c r="S68" s="272"/>
      <c r="T68" s="272"/>
      <c r="U68" s="272"/>
      <c r="V68" s="272"/>
      <c r="W68" s="272"/>
      <c r="X68" s="273"/>
      <c r="Y68" s="272"/>
      <c r="Z68" s="272"/>
      <c r="AA68" s="272"/>
      <c r="AB68" s="272"/>
      <c r="AC68" s="272"/>
      <c r="AD68" s="272"/>
      <c r="AE68" s="273"/>
      <c r="AF68" s="273"/>
      <c r="AG68" s="273"/>
      <c r="AH68" s="274"/>
      <c r="AI68" s="272"/>
      <c r="AJ68" s="272"/>
      <c r="AK68" s="272"/>
      <c r="AL68" s="272"/>
      <c r="AM68" s="272"/>
      <c r="AN68" s="273"/>
      <c r="AO68" s="273"/>
      <c r="AP68" s="272"/>
      <c r="AQ68" s="272"/>
      <c r="AR68" s="272"/>
      <c r="AS68" s="272"/>
      <c r="AT68" s="272"/>
      <c r="AU68" s="272"/>
      <c r="AV68" s="272"/>
      <c r="AW68" s="272"/>
      <c r="AX68" s="272"/>
      <c r="AY68" s="272"/>
      <c r="AZ68" s="272"/>
      <c r="BA68" s="272"/>
      <c r="BB68" s="272"/>
    </row>
    <row r="69" spans="1:54" x14ac:dyDescent="0.25">
      <c r="A69" s="272"/>
      <c r="B69" s="408"/>
      <c r="C69" s="409"/>
      <c r="D69" s="410"/>
      <c r="E69" s="410"/>
      <c r="F69" s="410"/>
      <c r="G69" s="410"/>
      <c r="H69" s="411"/>
      <c r="I69" s="410"/>
      <c r="J69" s="411"/>
      <c r="K69" s="410"/>
      <c r="L69" s="410"/>
      <c r="M69" s="272"/>
      <c r="N69" s="272"/>
      <c r="O69" s="272"/>
      <c r="P69" s="272"/>
      <c r="Q69" s="272"/>
      <c r="R69" s="272"/>
      <c r="S69" s="272"/>
      <c r="T69" s="272"/>
      <c r="U69" s="272"/>
      <c r="V69" s="272"/>
      <c r="W69" s="272"/>
      <c r="X69" s="273"/>
      <c r="Y69" s="272"/>
      <c r="Z69" s="272"/>
      <c r="AA69" s="272"/>
      <c r="AB69" s="272"/>
      <c r="AC69" s="272"/>
      <c r="AD69" s="272"/>
      <c r="AE69" s="273"/>
      <c r="AF69" s="273"/>
      <c r="AG69" s="273"/>
      <c r="AH69" s="274"/>
      <c r="AI69" s="272"/>
      <c r="AJ69" s="272"/>
      <c r="AK69" s="272"/>
      <c r="AL69" s="272"/>
      <c r="AM69" s="272"/>
      <c r="AN69" s="273"/>
      <c r="AO69" s="273"/>
      <c r="AP69" s="272"/>
      <c r="AQ69" s="272"/>
      <c r="AR69" s="272"/>
      <c r="AS69" s="272"/>
      <c r="AT69" s="272"/>
      <c r="AU69" s="272"/>
      <c r="AV69" s="272"/>
      <c r="AW69" s="272"/>
      <c r="AX69" s="272"/>
      <c r="AY69" s="272"/>
      <c r="AZ69" s="272"/>
      <c r="BA69" s="272"/>
      <c r="BB69" s="272"/>
    </row>
    <row r="70" spans="1:54" x14ac:dyDescent="0.25">
      <c r="A70" s="272"/>
      <c r="B70" s="416"/>
      <c r="C70" s="417"/>
      <c r="D70" s="272"/>
      <c r="E70" s="272"/>
      <c r="F70" s="272"/>
      <c r="G70" s="272"/>
      <c r="H70" s="418"/>
      <c r="I70" s="272"/>
      <c r="J70" s="418"/>
      <c r="K70" s="272"/>
      <c r="L70" s="272"/>
      <c r="M70" s="272"/>
      <c r="N70" s="272"/>
      <c r="O70" s="272"/>
      <c r="P70" s="272"/>
      <c r="Q70" s="272"/>
      <c r="R70" s="272"/>
      <c r="S70" s="272"/>
      <c r="T70" s="272"/>
      <c r="U70" s="272"/>
      <c r="V70" s="272"/>
      <c r="W70" s="272"/>
      <c r="X70" s="273"/>
      <c r="Y70" s="272"/>
      <c r="Z70" s="272"/>
      <c r="AA70" s="272"/>
      <c r="AB70" s="272"/>
      <c r="AC70" s="272"/>
      <c r="AD70" s="272"/>
      <c r="AE70" s="273"/>
      <c r="AF70" s="273"/>
      <c r="AG70" s="273"/>
      <c r="AH70" s="274"/>
      <c r="AI70" s="272"/>
      <c r="AJ70" s="272"/>
      <c r="AK70" s="272"/>
      <c r="AL70" s="272"/>
      <c r="AM70" s="272"/>
      <c r="AN70" s="273"/>
      <c r="AO70" s="273"/>
      <c r="AP70" s="272"/>
      <c r="AQ70" s="272"/>
      <c r="AR70" s="272"/>
      <c r="AS70" s="272"/>
      <c r="AT70" s="272"/>
      <c r="AU70" s="272"/>
      <c r="AV70" s="272"/>
      <c r="AW70" s="272"/>
      <c r="AX70" s="272"/>
      <c r="AY70" s="272"/>
      <c r="AZ70" s="272"/>
      <c r="BA70" s="272"/>
      <c r="BB70" s="272"/>
    </row>
    <row r="71" spans="1:54" x14ac:dyDescent="0.25">
      <c r="A71" s="272"/>
      <c r="B71" s="416"/>
      <c r="C71" s="417"/>
      <c r="D71" s="272"/>
      <c r="E71" s="272"/>
      <c r="F71" s="272"/>
      <c r="G71" s="272"/>
      <c r="H71" s="418"/>
      <c r="I71" s="272"/>
      <c r="J71" s="418"/>
      <c r="K71" s="272"/>
      <c r="L71" s="272"/>
      <c r="M71" s="272"/>
      <c r="N71" s="272"/>
      <c r="O71" s="272"/>
      <c r="P71" s="272"/>
      <c r="Q71" s="272"/>
      <c r="R71" s="272"/>
      <c r="S71" s="272"/>
      <c r="T71" s="272"/>
      <c r="U71" s="272"/>
      <c r="V71" s="272"/>
      <c r="W71" s="272"/>
      <c r="X71" s="273"/>
      <c r="Y71" s="272"/>
      <c r="Z71" s="272"/>
      <c r="AA71" s="272"/>
      <c r="AB71" s="272"/>
      <c r="AC71" s="272"/>
      <c r="AD71" s="272"/>
      <c r="AE71" s="273"/>
      <c r="AF71" s="273"/>
      <c r="AG71" s="273"/>
      <c r="AH71" s="274"/>
      <c r="AI71" s="272"/>
      <c r="AJ71" s="272"/>
      <c r="AK71" s="272"/>
      <c r="AL71" s="272"/>
      <c r="AM71" s="272"/>
      <c r="AN71" s="273"/>
      <c r="AO71" s="273"/>
      <c r="AP71" s="272"/>
      <c r="AQ71" s="272"/>
      <c r="AR71" s="272"/>
      <c r="AS71" s="272"/>
      <c r="AT71" s="272"/>
      <c r="AU71" s="272"/>
      <c r="AV71" s="272"/>
      <c r="AW71" s="272"/>
      <c r="AX71" s="272"/>
      <c r="AY71" s="272"/>
      <c r="AZ71" s="272"/>
      <c r="BA71" s="272"/>
      <c r="BB71" s="272"/>
    </row>
    <row r="72" spans="1:54" x14ac:dyDescent="0.25">
      <c r="A72" s="272"/>
      <c r="B72" s="416"/>
      <c r="C72" s="417"/>
      <c r="D72" s="272"/>
      <c r="E72" s="272"/>
      <c r="F72" s="272"/>
      <c r="G72" s="272"/>
      <c r="H72" s="418"/>
      <c r="I72" s="272"/>
      <c r="J72" s="418"/>
      <c r="K72" s="272"/>
      <c r="L72" s="272"/>
      <c r="M72" s="272"/>
      <c r="N72" s="272"/>
      <c r="O72" s="272"/>
      <c r="P72" s="272"/>
      <c r="Q72" s="272"/>
      <c r="R72" s="272"/>
      <c r="S72" s="272"/>
      <c r="T72" s="272"/>
      <c r="U72" s="272"/>
      <c r="V72" s="272"/>
      <c r="W72" s="272"/>
      <c r="X72" s="273"/>
      <c r="Y72" s="272"/>
      <c r="Z72" s="272"/>
      <c r="AA72" s="272"/>
      <c r="AB72" s="272"/>
      <c r="AC72" s="272"/>
      <c r="AD72" s="272"/>
      <c r="AE72" s="273"/>
      <c r="AF72" s="273"/>
      <c r="AG72" s="273"/>
      <c r="AH72" s="274"/>
      <c r="AI72" s="272"/>
      <c r="AJ72" s="272"/>
      <c r="AK72" s="272"/>
      <c r="AL72" s="272"/>
      <c r="AM72" s="272"/>
      <c r="AN72" s="273"/>
      <c r="AO72" s="273"/>
      <c r="AP72" s="272"/>
      <c r="AQ72" s="272"/>
      <c r="AR72" s="272"/>
      <c r="AS72" s="272"/>
      <c r="AT72" s="272"/>
      <c r="AU72" s="272"/>
      <c r="AV72" s="272"/>
      <c r="AW72" s="272"/>
      <c r="AX72" s="272"/>
      <c r="AY72" s="272"/>
      <c r="AZ72" s="272"/>
      <c r="BA72" s="272"/>
      <c r="BB72" s="272"/>
    </row>
  </sheetData>
  <sheetProtection sheet="1" selectLockedCells="1"/>
  <mergeCells count="277">
    <mergeCell ref="B63:H63"/>
    <mergeCell ref="B64:H64"/>
    <mergeCell ref="B65:F65"/>
    <mergeCell ref="B59:L59"/>
    <mergeCell ref="N59:O59"/>
    <mergeCell ref="Q59:R59"/>
    <mergeCell ref="T59:U59"/>
    <mergeCell ref="B60:D60"/>
    <mergeCell ref="F60:H60"/>
    <mergeCell ref="I60:L60"/>
    <mergeCell ref="N60:O60"/>
    <mergeCell ref="Q60:R60"/>
    <mergeCell ref="T60:U60"/>
    <mergeCell ref="B57:L58"/>
    <mergeCell ref="N57:O57"/>
    <mergeCell ref="Q57:R57"/>
    <mergeCell ref="T57:U57"/>
    <mergeCell ref="N58:O58"/>
    <mergeCell ref="Q58:R58"/>
    <mergeCell ref="T58:U58"/>
    <mergeCell ref="F54:H54"/>
    <mergeCell ref="I54:L54"/>
    <mergeCell ref="N55:O55"/>
    <mergeCell ref="Q55:R55"/>
    <mergeCell ref="T55:U55"/>
    <mergeCell ref="B56:L56"/>
    <mergeCell ref="N56:O56"/>
    <mergeCell ref="Q56:R56"/>
    <mergeCell ref="T56:U56"/>
    <mergeCell ref="B54:E54"/>
    <mergeCell ref="B52:L52"/>
    <mergeCell ref="P52:Q52"/>
    <mergeCell ref="S52:T52"/>
    <mergeCell ref="B53:L53"/>
    <mergeCell ref="P53:Q53"/>
    <mergeCell ref="S53:T53"/>
    <mergeCell ref="J48:J49"/>
    <mergeCell ref="K48:K49"/>
    <mergeCell ref="L48:M48"/>
    <mergeCell ref="N48:N49"/>
    <mergeCell ref="L49:M49"/>
    <mergeCell ref="B51:L51"/>
    <mergeCell ref="B48:B49"/>
    <mergeCell ref="C48:C49"/>
    <mergeCell ref="F48:F49"/>
    <mergeCell ref="G48:G49"/>
    <mergeCell ref="H48:H49"/>
    <mergeCell ref="I48:I49"/>
    <mergeCell ref="I46:I47"/>
    <mergeCell ref="J46:J47"/>
    <mergeCell ref="K46:K47"/>
    <mergeCell ref="L46:M46"/>
    <mergeCell ref="N46:N47"/>
    <mergeCell ref="L47:M47"/>
    <mergeCell ref="J44:J45"/>
    <mergeCell ref="K44:K45"/>
    <mergeCell ref="L44:M44"/>
    <mergeCell ref="N44:N45"/>
    <mergeCell ref="L45:M45"/>
    <mergeCell ref="I44:I45"/>
    <mergeCell ref="B46:B47"/>
    <mergeCell ref="C46:C47"/>
    <mergeCell ref="F46:F47"/>
    <mergeCell ref="G46:G47"/>
    <mergeCell ref="H46:H47"/>
    <mergeCell ref="B44:B45"/>
    <mergeCell ref="C44:C45"/>
    <mergeCell ref="F44:F45"/>
    <mergeCell ref="G44:G45"/>
    <mergeCell ref="H44:H45"/>
    <mergeCell ref="I42:I43"/>
    <mergeCell ref="J42:J43"/>
    <mergeCell ref="K42:K43"/>
    <mergeCell ref="L42:M42"/>
    <mergeCell ref="N42:N43"/>
    <mergeCell ref="L43:M43"/>
    <mergeCell ref="J40:J41"/>
    <mergeCell ref="K40:K41"/>
    <mergeCell ref="L40:M40"/>
    <mergeCell ref="N40:N41"/>
    <mergeCell ref="L41:M41"/>
    <mergeCell ref="I40:I41"/>
    <mergeCell ref="B42:B43"/>
    <mergeCell ref="C42:C43"/>
    <mergeCell ref="F42:F43"/>
    <mergeCell ref="G42:G43"/>
    <mergeCell ref="H42:H43"/>
    <mergeCell ref="B40:B41"/>
    <mergeCell ref="C40:C41"/>
    <mergeCell ref="F40:F41"/>
    <mergeCell ref="G40:G41"/>
    <mergeCell ref="H40:H41"/>
    <mergeCell ref="I38:I39"/>
    <mergeCell ref="J38:J39"/>
    <mergeCell ref="K38:K39"/>
    <mergeCell ref="L38:M38"/>
    <mergeCell ref="N38:N39"/>
    <mergeCell ref="L39:M39"/>
    <mergeCell ref="J36:J37"/>
    <mergeCell ref="K36:K37"/>
    <mergeCell ref="L36:M36"/>
    <mergeCell ref="N36:N37"/>
    <mergeCell ref="L37:M37"/>
    <mergeCell ref="I36:I37"/>
    <mergeCell ref="B38:B39"/>
    <mergeCell ref="C38:C39"/>
    <mergeCell ref="F38:F39"/>
    <mergeCell ref="G38:G39"/>
    <mergeCell ref="H38:H39"/>
    <mergeCell ref="B36:B37"/>
    <mergeCell ref="C36:C37"/>
    <mergeCell ref="F36:F37"/>
    <mergeCell ref="G36:G37"/>
    <mergeCell ref="H36:H37"/>
    <mergeCell ref="I34:I35"/>
    <mergeCell ref="J34:J35"/>
    <mergeCell ref="K34:K35"/>
    <mergeCell ref="L34:M34"/>
    <mergeCell ref="N34:N35"/>
    <mergeCell ref="L35:M35"/>
    <mergeCell ref="J32:J33"/>
    <mergeCell ref="K32:K33"/>
    <mergeCell ref="L32:M32"/>
    <mergeCell ref="N32:N33"/>
    <mergeCell ref="L33:M33"/>
    <mergeCell ref="I32:I33"/>
    <mergeCell ref="B34:B35"/>
    <mergeCell ref="C34:C35"/>
    <mergeCell ref="F34:F35"/>
    <mergeCell ref="G34:G35"/>
    <mergeCell ref="H34:H35"/>
    <mergeCell ref="B32:B33"/>
    <mergeCell ref="C32:C33"/>
    <mergeCell ref="F32:F33"/>
    <mergeCell ref="G32:G33"/>
    <mergeCell ref="H32:H33"/>
    <mergeCell ref="I30:I31"/>
    <mergeCell ref="J30:J31"/>
    <mergeCell ref="K30:K31"/>
    <mergeCell ref="L30:M30"/>
    <mergeCell ref="N30:N31"/>
    <mergeCell ref="L31:M31"/>
    <mergeCell ref="J28:J29"/>
    <mergeCell ref="K28:K29"/>
    <mergeCell ref="L28:M28"/>
    <mergeCell ref="N28:N29"/>
    <mergeCell ref="L29:M29"/>
    <mergeCell ref="I28:I29"/>
    <mergeCell ref="B30:B31"/>
    <mergeCell ref="C30:C31"/>
    <mergeCell ref="F30:F31"/>
    <mergeCell ref="G30:G31"/>
    <mergeCell ref="H30:H31"/>
    <mergeCell ref="B28:B29"/>
    <mergeCell ref="C28:C29"/>
    <mergeCell ref="F28:F29"/>
    <mergeCell ref="G28:G29"/>
    <mergeCell ref="H28:H29"/>
    <mergeCell ref="I26:I27"/>
    <mergeCell ref="J26:J27"/>
    <mergeCell ref="K26:K27"/>
    <mergeCell ref="L26:M26"/>
    <mergeCell ref="N26:N27"/>
    <mergeCell ref="L27:M27"/>
    <mergeCell ref="J24:J25"/>
    <mergeCell ref="K24:K25"/>
    <mergeCell ref="L24:M24"/>
    <mergeCell ref="N24:N25"/>
    <mergeCell ref="L25:M25"/>
    <mergeCell ref="I24:I25"/>
    <mergeCell ref="B26:B27"/>
    <mergeCell ref="C26:C27"/>
    <mergeCell ref="F26:F27"/>
    <mergeCell ref="G26:G27"/>
    <mergeCell ref="H26:H27"/>
    <mergeCell ref="B24:B25"/>
    <mergeCell ref="C24:C25"/>
    <mergeCell ref="F24:F25"/>
    <mergeCell ref="G24:G25"/>
    <mergeCell ref="H24:H25"/>
    <mergeCell ref="I22:I23"/>
    <mergeCell ref="J22:J23"/>
    <mergeCell ref="K22:K23"/>
    <mergeCell ref="L22:M22"/>
    <mergeCell ref="N22:N23"/>
    <mergeCell ref="L23:M23"/>
    <mergeCell ref="J20:J21"/>
    <mergeCell ref="K20:K21"/>
    <mergeCell ref="L20:M20"/>
    <mergeCell ref="N20:N21"/>
    <mergeCell ref="L21:M21"/>
    <mergeCell ref="I20:I21"/>
    <mergeCell ref="B22:B23"/>
    <mergeCell ref="C22:C23"/>
    <mergeCell ref="F22:F23"/>
    <mergeCell ref="G22:G23"/>
    <mergeCell ref="H22:H23"/>
    <mergeCell ref="B20:B21"/>
    <mergeCell ref="C20:C21"/>
    <mergeCell ref="F20:F21"/>
    <mergeCell ref="G20:G21"/>
    <mergeCell ref="H20:H21"/>
    <mergeCell ref="I18:I19"/>
    <mergeCell ref="J18:J19"/>
    <mergeCell ref="K18:K19"/>
    <mergeCell ref="L18:M18"/>
    <mergeCell ref="N18:N19"/>
    <mergeCell ref="L19:M19"/>
    <mergeCell ref="J16:J17"/>
    <mergeCell ref="K16:K17"/>
    <mergeCell ref="L16:M16"/>
    <mergeCell ref="N16:N17"/>
    <mergeCell ref="L17:M17"/>
    <mergeCell ref="I16:I17"/>
    <mergeCell ref="B18:B19"/>
    <mergeCell ref="C18:C19"/>
    <mergeCell ref="F18:F19"/>
    <mergeCell ref="G18:G19"/>
    <mergeCell ref="H18:H19"/>
    <mergeCell ref="B16:B17"/>
    <mergeCell ref="C16:C17"/>
    <mergeCell ref="F16:F17"/>
    <mergeCell ref="G16:G17"/>
    <mergeCell ref="H16:H17"/>
    <mergeCell ref="I14:I15"/>
    <mergeCell ref="J14:J15"/>
    <mergeCell ref="K14:K15"/>
    <mergeCell ref="L14:M14"/>
    <mergeCell ref="N14:N15"/>
    <mergeCell ref="L15:M15"/>
    <mergeCell ref="J12:J13"/>
    <mergeCell ref="K12:K13"/>
    <mergeCell ref="L12:M12"/>
    <mergeCell ref="N12:N13"/>
    <mergeCell ref="L13:M13"/>
    <mergeCell ref="I12:I13"/>
    <mergeCell ref="B14:B15"/>
    <mergeCell ref="C14:C15"/>
    <mergeCell ref="F14:F15"/>
    <mergeCell ref="G14:G15"/>
    <mergeCell ref="H14:H15"/>
    <mergeCell ref="B12:B13"/>
    <mergeCell ref="C12:C13"/>
    <mergeCell ref="F12:F13"/>
    <mergeCell ref="G12:G13"/>
    <mergeCell ref="H12:H13"/>
    <mergeCell ref="B7:F8"/>
    <mergeCell ref="P7:U7"/>
    <mergeCell ref="O8:V8"/>
    <mergeCell ref="F9:J9"/>
    <mergeCell ref="L9:M9"/>
    <mergeCell ref="B10:B11"/>
    <mergeCell ref="C10:C11"/>
    <mergeCell ref="F10:F11"/>
    <mergeCell ref="G10:G11"/>
    <mergeCell ref="H10:H11"/>
    <mergeCell ref="G6:J6"/>
    <mergeCell ref="K6:M6"/>
    <mergeCell ref="P6:R6"/>
    <mergeCell ref="S6:V6"/>
    <mergeCell ref="I10:I11"/>
    <mergeCell ref="J10:J11"/>
    <mergeCell ref="K10:K11"/>
    <mergeCell ref="L10:M10"/>
    <mergeCell ref="N10:N11"/>
    <mergeCell ref="L11:M11"/>
    <mergeCell ref="D3:U3"/>
    <mergeCell ref="D4:F4"/>
    <mergeCell ref="G4:J4"/>
    <mergeCell ref="K4:M4"/>
    <mergeCell ref="P4:R4"/>
    <mergeCell ref="S4:V4"/>
    <mergeCell ref="D5:F5"/>
    <mergeCell ref="G5:J5"/>
    <mergeCell ref="K5:M5"/>
    <mergeCell ref="P5:R5"/>
    <mergeCell ref="T5:V5"/>
  </mergeCells>
  <phoneticPr fontId="2"/>
  <conditionalFormatting sqref="Z3 W3:X3">
    <cfRule type="expression" dxfId="58" priority="21" stopIfTrue="1">
      <formula>#REF!=""</formula>
    </cfRule>
  </conditionalFormatting>
  <conditionalFormatting sqref="D10:E10 D12:E12 D14:E14 D16:E16 D18:E18 D20:E20 D22:E22 D24:E24 D26:E26 D28:E28 D30:E30 D32:E32 D34:E34 D36:E36 D38:E38">
    <cfRule type="expression" dxfId="57" priority="20" stopIfTrue="1">
      <formula>AND($D11&gt;0,$D10="")</formula>
    </cfRule>
  </conditionalFormatting>
  <conditionalFormatting sqref="R10:R49">
    <cfRule type="expression" priority="18" stopIfTrue="1">
      <formula>P10=""</formula>
    </cfRule>
    <cfRule type="expression" dxfId="56" priority="19" stopIfTrue="1">
      <formula>AND(R10="",P10&gt;0)</formula>
    </cfRule>
  </conditionalFormatting>
  <conditionalFormatting sqref="Q10:Q49 T10:T49">
    <cfRule type="expression" priority="16" stopIfTrue="1">
      <formula>P10=""</formula>
    </cfRule>
    <cfRule type="expression" dxfId="55" priority="17" stopIfTrue="1">
      <formula>AND(Q10="",OR($L10="１００Ｍ",$L10="２００Ｍ",$L10="１００ＭＨ",$L10="１１０ＭＨ",$L10="走幅跳"))</formula>
    </cfRule>
  </conditionalFormatting>
  <conditionalFormatting sqref="H10:H38 J10:K38 H40 H42 H44 H46 H48 J40 J42 J44 J46 J48">
    <cfRule type="expression" dxfId="54" priority="15" stopIfTrue="1">
      <formula>AND($D11&gt;0,H10="")</formula>
    </cfRule>
  </conditionalFormatting>
  <conditionalFormatting sqref="O53">
    <cfRule type="expression" dxfId="53" priority="14" stopIfTrue="1">
      <formula>AND(T59&gt;0,O53="")</formula>
    </cfRule>
  </conditionalFormatting>
  <conditionalFormatting sqref="P10:P49">
    <cfRule type="expression" dxfId="52" priority="12" stopIfTrue="1">
      <formula>P10=""</formula>
    </cfRule>
    <cfRule type="expression" dxfId="51" priority="13" stopIfTrue="1">
      <formula>P10=V10</formula>
    </cfRule>
  </conditionalFormatting>
  <conditionalFormatting sqref="S10:S49">
    <cfRule type="expression" dxfId="50" priority="10" stopIfTrue="1">
      <formula>S10=""</formula>
    </cfRule>
    <cfRule type="expression" dxfId="49" priority="11" stopIfTrue="1">
      <formula>S10=V10</formula>
    </cfRule>
  </conditionalFormatting>
  <conditionalFormatting sqref="U10:U49">
    <cfRule type="expression" priority="8" stopIfTrue="1">
      <formula>S10=""</formula>
    </cfRule>
    <cfRule type="expression" dxfId="48" priority="9" stopIfTrue="1">
      <formula>AND(U10="",S10&gt;0)</formula>
    </cfRule>
  </conditionalFormatting>
  <conditionalFormatting sqref="H39:H49 J39:J49 K39:K40 K42 K44 K46 K48">
    <cfRule type="expression" dxfId="47" priority="7" stopIfTrue="1">
      <formula>AND($D50&gt;0,H39="")</formula>
    </cfRule>
  </conditionalFormatting>
  <conditionalFormatting sqref="D40:E40 D42:E42 D44:E44 D46:E46 D48:E48">
    <cfRule type="expression" dxfId="46" priority="6" stopIfTrue="1">
      <formula>AND($D41&gt;0,$D40="")</formula>
    </cfRule>
  </conditionalFormatting>
  <conditionalFormatting sqref="H40:H48 J40:J48 K40 K42 K44 K46 K48">
    <cfRule type="expression" dxfId="45" priority="5" stopIfTrue="1">
      <formula>AND($D41&gt;0,H40="")</formula>
    </cfRule>
  </conditionalFormatting>
  <conditionalFormatting sqref="F10:F49">
    <cfRule type="containsBlanks" dxfId="44" priority="3">
      <formula>LEN(TRIM(F10))=0</formula>
    </cfRule>
    <cfRule type="containsBlanks" dxfId="43" priority="4">
      <formula>LEN(TRIM(F10))=0</formula>
    </cfRule>
  </conditionalFormatting>
  <conditionalFormatting sqref="H10:H49 J10:J49">
    <cfRule type="containsBlanks" dxfId="42" priority="2">
      <formula>LEN(TRIM(H10))=0</formula>
    </cfRule>
  </conditionalFormatting>
  <conditionalFormatting sqref="K10:K49">
    <cfRule type="containsBlanks" dxfId="41" priority="1">
      <formula>LEN(TRIM(K10))=0</formula>
    </cfRule>
  </conditionalFormatting>
  <dataValidations count="14">
    <dataValidation type="list" imeMode="on" allowBlank="1" showInputMessage="1" showErrorMessage="1" sqref="D4:F4" xr:uid="{00000000-0002-0000-0100-000000000000}">
      <formula1>$BC$6:$BC$18</formula1>
    </dataValidation>
    <dataValidation type="whole" imeMode="halfAlpha" allowBlank="1" showInputMessage="1" showErrorMessage="1" sqref="J10:J49" xr:uid="{00000000-0002-0000-0100-000001000000}">
      <formula1>1</formula1>
      <formula2>31</formula2>
    </dataValidation>
    <dataValidation type="whole" imeMode="halfAlpha" allowBlank="1" showInputMessage="1" showErrorMessage="1" sqref="H10:H49" xr:uid="{00000000-0002-0000-0100-000002000000}">
      <formula1>1</formula1>
      <formula2>12</formula2>
    </dataValidation>
    <dataValidation imeMode="on" allowBlank="1" showInputMessage="1" showErrorMessage="1" sqref="S4:V4 T5:V5 D5:F5" xr:uid="{00000000-0002-0000-0100-000003000000}"/>
    <dataValidation imeMode="hiragana" allowBlank="1" showInputMessage="1" showErrorMessage="1" sqref="K6:M6 D11:E11 D37:E37 D35:E35 D33:E33 D31:E31 D29:E29 D27:E27 D25:E25 D23:E23 D21:E21 D19:E19 D17:E17 D15:E15 D13:E13 D39:E39 D47:E47 D45:E45 D43:E43 D41:E41 D49:E49" xr:uid="{00000000-0002-0000-0100-000004000000}"/>
    <dataValidation type="list" imeMode="halfAlpha" allowBlank="1" showInputMessage="1" showErrorMessage="1" sqref="K10:K49" xr:uid="{00000000-0002-0000-0100-000005000000}">
      <formula1>$AJ$15:$AJ$19</formula1>
    </dataValidation>
    <dataValidation type="list" allowBlank="1" showInputMessage="1" showErrorMessage="1" sqref="S5" xr:uid="{00000000-0002-0000-0100-000006000000}">
      <formula1>$AP$10:$AP$16</formula1>
    </dataValidation>
    <dataValidation imeMode="halfKatakana" allowBlank="1" showInputMessage="1" showErrorMessage="1" sqref="K5:M5 D38:E38 D36:E36 D34:E34 D32:E32 D30:E30 D28:E28 D26:E26 D24:E24 D22:E22 D20:E20 D18:E18 D16:E16 D14:E14 D12:E12 D10:E10 D48:E48 D46:E46 D44:E44 D42:E42 D40:E40" xr:uid="{00000000-0002-0000-0100-000007000000}"/>
    <dataValidation imeMode="halfAlpha" allowBlank="1" showInputMessage="1" showErrorMessage="1" sqref="P10:P49 V10:V49 S10:S49 P53:Q53 S53:T53 V53" xr:uid="{00000000-0002-0000-0100-000008000000}"/>
    <dataValidation type="list" allowBlank="1" showInputMessage="1" showErrorMessage="1" sqref="U10:U49 U53 R53 R10:R49" xr:uid="{00000000-0002-0000-0100-000009000000}">
      <formula1>$AK$10:$AK$14</formula1>
    </dataValidation>
    <dataValidation type="list" allowBlank="1" showInputMessage="1" showErrorMessage="1" sqref="O53 O10:O49" xr:uid="{00000000-0002-0000-0100-00000A000000}">
      <formula1>$AJ$10:$AJ$13</formula1>
    </dataValidation>
    <dataValidation type="list" allowBlank="1" showInputMessage="1" showErrorMessage="1" sqref="N10:N49" xr:uid="{00000000-0002-0000-0100-00000B000000}">
      <formula1>$AN$10:$AN$12</formula1>
    </dataValidation>
    <dataValidation type="list" allowBlank="1" showInputMessage="1" showErrorMessage="1" sqref="L10:M49" xr:uid="{00000000-0002-0000-0100-00000C000000}">
      <formula1>$AL$10:$AL$23</formula1>
    </dataValidation>
    <dataValidation type="list" allowBlank="1" showInputMessage="1" showErrorMessage="1" sqref="K4" xr:uid="{00000000-0002-0000-0100-00000D000000}">
      <formula1>$AI$10:$AI$37</formula1>
    </dataValidation>
  </dataValidations>
  <hyperlinks>
    <hyperlink ref="AB21" r:id="rId1" display="hiromi_kitamura_@hotmail.com" xr:uid="{00000000-0004-0000-0100-000000000000}"/>
  </hyperlinks>
  <printOptions horizontalCentered="1"/>
  <pageMargins left="0.59055118110236227" right="0.39370078740157483" top="0.47244094488188981" bottom="0.59055118110236227" header="0.51181102362204722" footer="0.51181102362204722"/>
  <pageSetup paperSize="9" scale="98"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44"/>
  </sheetPr>
  <dimension ref="A1:BC70"/>
  <sheetViews>
    <sheetView showGridLines="0" showZeros="0" topLeftCell="A26" zoomScaleNormal="100" zoomScaleSheetLayoutView="100" workbookViewId="0">
      <selection activeCell="Q53" sqref="Q53:R53"/>
    </sheetView>
  </sheetViews>
  <sheetFormatPr defaultColWidth="9" defaultRowHeight="12.75" x14ac:dyDescent="0.25"/>
  <cols>
    <col min="1" max="1" width="1.86328125" style="4" customWidth="1"/>
    <col min="2" max="2" width="2.46484375" style="555" customWidth="1"/>
    <col min="3" max="3" width="4" style="556" hidden="1" customWidth="1"/>
    <col min="4" max="5" width="6.59765625" style="538" customWidth="1"/>
    <col min="6" max="6" width="5.1328125" style="538" customWidth="1"/>
    <col min="7" max="7" width="1.265625" style="538" customWidth="1"/>
    <col min="8" max="8" width="2.1328125" style="537" customWidth="1"/>
    <col min="9" max="9" width="1.265625" style="538" customWidth="1"/>
    <col min="10" max="10" width="2.1328125" style="537" customWidth="1"/>
    <col min="11" max="11" width="3" style="538" customWidth="1"/>
    <col min="12" max="12" width="8.1328125" style="538" customWidth="1"/>
    <col min="13" max="13" width="2.46484375" style="538" customWidth="1"/>
    <col min="14" max="15" width="4.3984375" style="538" customWidth="1"/>
    <col min="16" max="16" width="8.265625" style="538" customWidth="1"/>
    <col min="17" max="17" width="4.59765625" style="538" bestFit="1" customWidth="1"/>
    <col min="18" max="18" width="5.265625" style="538" bestFit="1" customWidth="1"/>
    <col min="19" max="19" width="8.265625" style="538" customWidth="1"/>
    <col min="20" max="20" width="4.59765625" style="538" bestFit="1" customWidth="1"/>
    <col min="21" max="21" width="5.265625" style="538" bestFit="1" customWidth="1"/>
    <col min="22" max="22" width="8.265625" style="538" customWidth="1"/>
    <col min="23" max="23" width="7.59765625" style="4" customWidth="1"/>
    <col min="24" max="24" width="5.265625" style="21" hidden="1" customWidth="1"/>
    <col min="25" max="25" width="8.46484375" style="4" hidden="1" customWidth="1"/>
    <col min="26" max="26" width="8.3984375" style="4" hidden="1" customWidth="1"/>
    <col min="27" max="27" width="2.265625" style="4" hidden="1" customWidth="1"/>
    <col min="28" max="28" width="6" style="4" hidden="1" customWidth="1"/>
    <col min="29" max="29" width="10.46484375" style="4" hidden="1" customWidth="1"/>
    <col min="30" max="30" width="4.46484375" style="4" hidden="1" customWidth="1"/>
    <col min="31" max="31" width="2.46484375" style="21" hidden="1" customWidth="1"/>
    <col min="32" max="32" width="6" style="21" hidden="1" customWidth="1"/>
    <col min="33" max="33" width="7" style="21" hidden="1" customWidth="1"/>
    <col min="34" max="34" width="7.1328125" style="134" hidden="1" customWidth="1"/>
    <col min="35" max="35" width="7.46484375" style="4" hidden="1" customWidth="1"/>
    <col min="36" max="36" width="4.46484375" style="4" hidden="1" customWidth="1"/>
    <col min="37" max="37" width="5.1328125" style="4" hidden="1" customWidth="1"/>
    <col min="38" max="39" width="9" style="4" hidden="1" customWidth="1"/>
    <col min="40" max="40" width="3" style="21" hidden="1" customWidth="1"/>
    <col min="41" max="41" width="7.46484375" style="21" hidden="1" customWidth="1"/>
    <col min="42" max="42" width="13" style="4" hidden="1" customWidth="1"/>
    <col min="43" max="46" width="9" style="4"/>
    <col min="47" max="54" width="9" style="38"/>
    <col min="55" max="55" width="0" style="181" hidden="1" customWidth="1"/>
    <col min="56" max="16384" width="9" style="4"/>
  </cols>
  <sheetData>
    <row r="1" spans="1:55" ht="33.75" customHeight="1" x14ac:dyDescent="0.25">
      <c r="A1" s="38"/>
      <c r="B1" s="528"/>
      <c r="C1" s="529"/>
      <c r="D1" s="799" t="s">
        <v>1153</v>
      </c>
      <c r="E1" s="799"/>
      <c r="F1" s="799"/>
      <c r="G1" s="799"/>
      <c r="H1" s="799"/>
      <c r="I1" s="799"/>
      <c r="J1" s="799"/>
      <c r="K1" s="799"/>
      <c r="L1" s="799"/>
      <c r="M1" s="799"/>
      <c r="N1" s="799"/>
      <c r="O1" s="799"/>
      <c r="P1" s="799"/>
      <c r="Q1" s="799"/>
      <c r="R1" s="799"/>
      <c r="S1" s="799"/>
      <c r="T1" s="799"/>
      <c r="U1" s="799"/>
      <c r="V1" s="530"/>
      <c r="W1" s="1"/>
      <c r="X1" s="43"/>
      <c r="Y1" s="2"/>
      <c r="Z1" s="1"/>
      <c r="AA1" s="2"/>
      <c r="AB1" s="2"/>
      <c r="AC1" s="2"/>
      <c r="AD1" s="2"/>
      <c r="AE1" s="3"/>
      <c r="AF1" s="3"/>
      <c r="AG1" s="3"/>
      <c r="AH1" s="10"/>
      <c r="AI1" s="2"/>
      <c r="AJ1" s="2"/>
      <c r="AK1" s="2"/>
      <c r="AL1" s="2"/>
      <c r="AM1" s="2"/>
      <c r="AN1" s="3"/>
      <c r="AO1" s="3"/>
      <c r="AP1" s="2"/>
      <c r="AQ1" s="2"/>
      <c r="AR1" s="2"/>
      <c r="AS1" s="2"/>
      <c r="AT1" s="2"/>
      <c r="AU1" s="2"/>
      <c r="AV1" s="2"/>
      <c r="AW1" s="2"/>
      <c r="AX1" s="2"/>
      <c r="AY1" s="2"/>
      <c r="AZ1" s="2"/>
      <c r="BA1" s="2"/>
      <c r="BB1" s="2"/>
    </row>
    <row r="2" spans="1:55" s="5" customFormat="1" ht="22.5" customHeight="1" x14ac:dyDescent="0.25">
      <c r="A2" s="39"/>
      <c r="B2" s="531"/>
      <c r="C2" s="532"/>
      <c r="D2" s="840"/>
      <c r="E2" s="840"/>
      <c r="F2" s="840"/>
      <c r="G2" s="827" t="s">
        <v>6</v>
      </c>
      <c r="H2" s="827"/>
      <c r="I2" s="827"/>
      <c r="J2" s="827"/>
      <c r="K2" s="814"/>
      <c r="L2" s="814"/>
      <c r="M2" s="814"/>
      <c r="N2" s="533" t="s">
        <v>8</v>
      </c>
      <c r="O2" s="534"/>
      <c r="P2" s="830" t="s">
        <v>427</v>
      </c>
      <c r="Q2" s="831"/>
      <c r="R2" s="832"/>
      <c r="S2" s="818"/>
      <c r="T2" s="819"/>
      <c r="U2" s="819"/>
      <c r="V2" s="820"/>
      <c r="W2" s="6"/>
      <c r="X2" s="7"/>
      <c r="Y2" s="6"/>
      <c r="Z2" s="6"/>
      <c r="AA2" s="6"/>
      <c r="AB2" s="6"/>
      <c r="AC2" s="6"/>
      <c r="AD2" s="6"/>
      <c r="AE2" s="7"/>
      <c r="AF2" s="7"/>
      <c r="AG2" s="7"/>
      <c r="AH2" s="9"/>
      <c r="AI2" s="6"/>
      <c r="AJ2" s="6"/>
      <c r="AK2" s="6"/>
      <c r="AL2" s="6"/>
      <c r="AM2" s="6"/>
      <c r="AN2" s="7"/>
      <c r="AO2" s="7"/>
      <c r="AP2" s="6"/>
      <c r="AQ2" s="6"/>
      <c r="AR2" s="6"/>
      <c r="AS2" s="6"/>
      <c r="AT2" s="6"/>
      <c r="AU2" s="6"/>
      <c r="AV2" s="6"/>
      <c r="AW2" s="6"/>
      <c r="AX2" s="6"/>
      <c r="AY2" s="6"/>
      <c r="AZ2" s="6"/>
      <c r="BA2" s="6"/>
      <c r="BB2" s="6"/>
      <c r="BC2" s="182"/>
    </row>
    <row r="3" spans="1:55" s="5" customFormat="1" ht="22.5" customHeight="1" x14ac:dyDescent="0.25">
      <c r="A3" s="39"/>
      <c r="B3" s="531"/>
      <c r="C3" s="532"/>
      <c r="D3" s="841"/>
      <c r="E3" s="841"/>
      <c r="F3" s="841"/>
      <c r="G3" s="816" t="s">
        <v>164</v>
      </c>
      <c r="H3" s="817"/>
      <c r="I3" s="817"/>
      <c r="J3" s="817"/>
      <c r="K3" s="839"/>
      <c r="L3" s="839"/>
      <c r="M3" s="839"/>
      <c r="N3" s="535" t="s">
        <v>165</v>
      </c>
      <c r="O3" s="534"/>
      <c r="P3" s="833" t="s">
        <v>428</v>
      </c>
      <c r="Q3" s="834"/>
      <c r="R3" s="835"/>
      <c r="S3" s="420" t="s">
        <v>362</v>
      </c>
      <c r="T3" s="819"/>
      <c r="U3" s="819"/>
      <c r="V3" s="820"/>
      <c r="W3" s="8"/>
      <c r="X3" s="9"/>
      <c r="Y3" s="8"/>
      <c r="Z3" s="8"/>
      <c r="AA3" s="6"/>
      <c r="AB3" s="6"/>
      <c r="AC3" s="6"/>
      <c r="AD3" s="6"/>
      <c r="AE3" s="7"/>
      <c r="AF3" s="7"/>
      <c r="AG3" s="7"/>
      <c r="AH3" s="9"/>
      <c r="AI3" s="6"/>
      <c r="AJ3" s="6"/>
      <c r="AK3" s="6"/>
      <c r="AL3" s="6"/>
      <c r="AM3" s="6"/>
      <c r="AN3" s="7"/>
      <c r="AO3" s="7"/>
      <c r="AP3" s="6"/>
      <c r="AQ3" s="6"/>
      <c r="AR3" s="6"/>
      <c r="AS3" s="6"/>
      <c r="AT3" s="6"/>
      <c r="AU3" s="6"/>
      <c r="AV3" s="6"/>
      <c r="AW3" s="6"/>
      <c r="AX3" s="6"/>
      <c r="AY3" s="6"/>
      <c r="AZ3" s="6"/>
      <c r="BA3" s="6"/>
      <c r="BB3" s="6"/>
      <c r="BC3" s="182"/>
    </row>
    <row r="4" spans="1:55" s="5" customFormat="1" ht="22.5" customHeight="1" x14ac:dyDescent="0.4">
      <c r="A4" s="39"/>
      <c r="B4" s="534"/>
      <c r="C4" s="536"/>
      <c r="D4" s="534"/>
      <c r="E4" s="534"/>
      <c r="F4" s="534"/>
      <c r="G4" s="828" t="s">
        <v>10</v>
      </c>
      <c r="H4" s="828"/>
      <c r="I4" s="828"/>
      <c r="J4" s="828"/>
      <c r="K4" s="815"/>
      <c r="L4" s="815"/>
      <c r="M4" s="815"/>
      <c r="N4" s="533" t="s">
        <v>381</v>
      </c>
      <c r="O4" s="521"/>
      <c r="P4" s="837" t="s">
        <v>150</v>
      </c>
      <c r="Q4" s="828"/>
      <c r="R4" s="838"/>
      <c r="S4" s="842"/>
      <c r="T4" s="843"/>
      <c r="U4" s="843"/>
      <c r="V4" s="844"/>
      <c r="W4" s="9"/>
      <c r="X4" s="9"/>
      <c r="Y4" s="9"/>
      <c r="Z4" s="9"/>
      <c r="AA4" s="6"/>
      <c r="AB4" s="6"/>
      <c r="AC4" s="6"/>
      <c r="AD4" s="6"/>
      <c r="AE4" s="7"/>
      <c r="AF4" s="7"/>
      <c r="AG4" s="7"/>
      <c r="AH4" s="9"/>
      <c r="AI4" s="6"/>
      <c r="AJ4" s="6"/>
      <c r="AK4" s="6"/>
      <c r="AL4" s="6"/>
      <c r="AM4" s="6"/>
      <c r="AN4" s="7"/>
      <c r="AO4" s="7"/>
      <c r="AP4" s="6"/>
      <c r="AQ4" s="6"/>
      <c r="AR4" s="6"/>
      <c r="AS4" s="6"/>
      <c r="AT4" s="6"/>
      <c r="AU4" s="6"/>
      <c r="AV4" s="6"/>
      <c r="AW4" s="6"/>
      <c r="AX4" s="6"/>
      <c r="AY4" s="6"/>
      <c r="AZ4" s="6"/>
      <c r="BA4" s="6"/>
      <c r="BB4" s="6"/>
      <c r="BC4" s="182"/>
    </row>
    <row r="5" spans="1:55" ht="6.75" customHeight="1" x14ac:dyDescent="0.4">
      <c r="A5" s="38"/>
      <c r="B5" s="821" t="s">
        <v>88</v>
      </c>
      <c r="C5" s="821"/>
      <c r="D5" s="821"/>
      <c r="E5" s="821"/>
      <c r="F5" s="821"/>
      <c r="G5" s="536"/>
      <c r="L5" s="539"/>
      <c r="M5" s="539"/>
      <c r="N5" s="540"/>
      <c r="O5" s="539"/>
      <c r="P5" s="823"/>
      <c r="Q5" s="823"/>
      <c r="R5" s="823"/>
      <c r="S5" s="823"/>
      <c r="T5" s="823"/>
      <c r="U5" s="823"/>
      <c r="V5" s="541"/>
      <c r="W5" s="10"/>
      <c r="X5" s="10"/>
      <c r="Y5" s="10"/>
      <c r="Z5" s="10"/>
      <c r="AA5" s="2"/>
      <c r="AB5" s="2"/>
      <c r="AC5" s="2"/>
      <c r="AD5" s="2"/>
      <c r="AE5" s="3"/>
      <c r="AF5" s="3"/>
      <c r="AG5" s="3"/>
      <c r="AH5" s="10"/>
      <c r="AI5" s="2"/>
      <c r="AJ5" s="2"/>
      <c r="AK5" s="2"/>
      <c r="AL5" s="2"/>
      <c r="AM5" s="2"/>
      <c r="AN5" s="3"/>
      <c r="AO5" s="3"/>
      <c r="AP5" s="2"/>
      <c r="AQ5" s="2"/>
      <c r="AR5" s="2"/>
      <c r="AS5" s="2"/>
      <c r="AT5" s="2"/>
      <c r="AU5" s="2"/>
      <c r="AV5" s="2"/>
      <c r="AW5" s="2"/>
      <c r="AX5" s="2"/>
      <c r="AY5" s="2"/>
      <c r="AZ5" s="2"/>
      <c r="BA5" s="2"/>
      <c r="BB5" s="2"/>
    </row>
    <row r="6" spans="1:55" ht="13.5" customHeight="1" x14ac:dyDescent="0.4">
      <c r="A6" s="38"/>
      <c r="B6" s="822"/>
      <c r="C6" s="822"/>
      <c r="D6" s="822"/>
      <c r="E6" s="822"/>
      <c r="F6" s="822"/>
      <c r="G6" s="542"/>
      <c r="O6" s="824" t="s">
        <v>13</v>
      </c>
      <c r="P6" s="825"/>
      <c r="Q6" s="825"/>
      <c r="R6" s="825"/>
      <c r="S6" s="825"/>
      <c r="T6" s="825"/>
      <c r="U6" s="825"/>
      <c r="V6" s="826"/>
      <c r="W6" s="11"/>
      <c r="X6" s="13"/>
      <c r="Y6" s="11"/>
      <c r="Z6" s="11"/>
      <c r="AA6" s="11"/>
      <c r="AB6" s="11"/>
      <c r="AC6" s="11"/>
      <c r="AD6" s="11"/>
      <c r="AE6" s="12" t="s">
        <v>80</v>
      </c>
      <c r="AF6" s="13"/>
      <c r="AG6" s="13"/>
      <c r="AH6" s="26"/>
      <c r="AI6" s="11"/>
      <c r="AJ6" s="11"/>
      <c r="AK6" s="11"/>
      <c r="AL6" s="15"/>
      <c r="AM6" s="11"/>
      <c r="AN6" s="13"/>
      <c r="AO6" s="13"/>
      <c r="AP6" s="2"/>
      <c r="AQ6" s="2"/>
      <c r="AR6" s="2"/>
      <c r="AS6" s="2"/>
      <c r="AT6" s="2"/>
      <c r="AU6" s="2"/>
      <c r="AV6" s="2"/>
      <c r="AW6" s="2"/>
      <c r="AX6" s="2"/>
      <c r="AY6" s="2"/>
      <c r="AZ6" s="2"/>
      <c r="BA6" s="2"/>
      <c r="BB6" s="2"/>
      <c r="BC6" s="181" t="s">
        <v>264</v>
      </c>
    </row>
    <row r="7" spans="1:55" s="21" customFormat="1" ht="24" customHeight="1" x14ac:dyDescent="0.25">
      <c r="A7" s="40"/>
      <c r="B7" s="589"/>
      <c r="C7" s="590" t="s">
        <v>89</v>
      </c>
      <c r="D7" s="591" t="s">
        <v>159</v>
      </c>
      <c r="E7" s="591" t="s">
        <v>160</v>
      </c>
      <c r="F7" s="829" t="s">
        <v>263</v>
      </c>
      <c r="G7" s="825"/>
      <c r="H7" s="825"/>
      <c r="I7" s="825"/>
      <c r="J7" s="825"/>
      <c r="K7" s="592"/>
      <c r="L7" s="829" t="s">
        <v>14</v>
      </c>
      <c r="M7" s="836"/>
      <c r="N7" s="593" t="s">
        <v>90</v>
      </c>
      <c r="O7" s="594" t="s">
        <v>16</v>
      </c>
      <c r="P7" s="595" t="s">
        <v>17</v>
      </c>
      <c r="Q7" s="596" t="s">
        <v>18</v>
      </c>
      <c r="R7" s="597" t="s">
        <v>91</v>
      </c>
      <c r="S7" s="595" t="s">
        <v>20</v>
      </c>
      <c r="T7" s="598" t="s">
        <v>18</v>
      </c>
      <c r="U7" s="599" t="s">
        <v>91</v>
      </c>
      <c r="V7" s="600" t="s">
        <v>17</v>
      </c>
      <c r="W7" s="16"/>
      <c r="X7" s="16"/>
      <c r="Y7" s="16"/>
      <c r="Z7" s="16"/>
      <c r="AA7" s="17"/>
      <c r="AB7" s="18"/>
      <c r="AC7" s="18"/>
      <c r="AD7" s="18"/>
      <c r="AE7" s="19"/>
      <c r="AF7" s="19" t="s">
        <v>21</v>
      </c>
      <c r="AG7" s="19" t="s">
        <v>22</v>
      </c>
      <c r="AH7" s="26" t="s">
        <v>151</v>
      </c>
      <c r="AI7" s="13" t="s">
        <v>8</v>
      </c>
      <c r="AJ7" s="13" t="s">
        <v>16</v>
      </c>
      <c r="AK7" s="13" t="s">
        <v>92</v>
      </c>
      <c r="AL7" s="13" t="s">
        <v>23</v>
      </c>
      <c r="AM7" s="13" t="s">
        <v>24</v>
      </c>
      <c r="AN7" s="13"/>
      <c r="AO7" s="13" t="s">
        <v>25</v>
      </c>
      <c r="AP7" s="3"/>
      <c r="AQ7" s="3"/>
      <c r="AR7" s="3"/>
      <c r="AS7" s="3"/>
      <c r="AT7" s="3"/>
      <c r="AU7" s="3"/>
      <c r="AV7" s="3"/>
      <c r="AW7" s="3"/>
      <c r="AX7" s="3"/>
      <c r="AY7" s="3"/>
      <c r="AZ7" s="3"/>
      <c r="BA7" s="3"/>
      <c r="BB7" s="3"/>
      <c r="BC7" s="181" t="s">
        <v>265</v>
      </c>
    </row>
    <row r="8" spans="1:55" ht="12" customHeight="1" x14ac:dyDescent="0.25">
      <c r="A8" s="38"/>
      <c r="B8" s="761">
        <v>1</v>
      </c>
      <c r="C8" s="763" t="str">
        <f>IF(D9="","",COUNTA($K$8:K8))</f>
        <v/>
      </c>
      <c r="D8" s="171"/>
      <c r="E8" s="170"/>
      <c r="F8" s="765"/>
      <c r="G8" s="767" t="s">
        <v>84</v>
      </c>
      <c r="H8" s="769"/>
      <c r="I8" s="767" t="s">
        <v>79</v>
      </c>
      <c r="J8" s="769"/>
      <c r="K8" s="773"/>
      <c r="L8" s="759"/>
      <c r="M8" s="760"/>
      <c r="N8" s="755"/>
      <c r="O8" s="56"/>
      <c r="P8" s="57"/>
      <c r="Q8" s="58"/>
      <c r="R8" s="59"/>
      <c r="S8" s="60"/>
      <c r="T8" s="58"/>
      <c r="U8" s="61"/>
      <c r="V8" s="322" t="str">
        <f t="shared" ref="V8:V23" si="0">IF(L8="","",IF(P8="",S8,IF(S8="",P8,IF(AE8="T",AF8,AG8))))</f>
        <v/>
      </c>
      <c r="W8" s="20"/>
      <c r="X8" s="44" t="str">
        <f>C8</f>
        <v/>
      </c>
      <c r="Y8" s="45">
        <f>D9</f>
        <v>0</v>
      </c>
      <c r="Z8" s="45">
        <f>D8</f>
        <v>0</v>
      </c>
      <c r="AA8" s="46">
        <f t="shared" ref="AA8:AA36" si="1">K8</f>
        <v>0</v>
      </c>
      <c r="AB8" s="45">
        <f>K2</f>
        <v>0</v>
      </c>
      <c r="AC8" s="45">
        <f>K4</f>
        <v>0</v>
      </c>
      <c r="AD8" s="79">
        <f>IF(V8=P8,Q8,T8)</f>
        <v>0</v>
      </c>
      <c r="AE8" s="19" t="str">
        <f>IF(L8="","",IF(OR(L8=$AL$9,L8=$AL$10,L8=$AL$11,L8=$AL$12,L8=$AL$13,L8=$AL$14,L8=$AL$15),"T","F"))</f>
        <v/>
      </c>
      <c r="AF8" s="22">
        <f t="shared" ref="AF8:AF37" si="2">IF(P8&gt;S8,S8,P8)</f>
        <v>0</v>
      </c>
      <c r="AG8" s="19">
        <f t="shared" ref="AG8:AG37" si="3">IF(P8&gt;S8,P8,S8)</f>
        <v>0</v>
      </c>
      <c r="AH8" s="26">
        <f>COUNTA(L8:M9)</f>
        <v>0</v>
      </c>
      <c r="AI8" s="53"/>
      <c r="AJ8" s="19"/>
      <c r="AK8" s="19"/>
      <c r="AL8" s="62"/>
      <c r="AM8" s="62"/>
      <c r="AN8" s="13"/>
      <c r="AO8" s="19"/>
      <c r="AP8" s="132"/>
      <c r="AQ8" s="2"/>
      <c r="AR8" s="2"/>
      <c r="AS8" s="2"/>
      <c r="AT8" s="2"/>
      <c r="AU8" s="2"/>
      <c r="AV8" s="2"/>
      <c r="AW8" s="2"/>
      <c r="AX8" s="2"/>
      <c r="AY8" s="2"/>
      <c r="AZ8" s="2"/>
      <c r="BA8" s="2"/>
      <c r="BB8" s="2"/>
      <c r="BC8" s="181" t="s">
        <v>266</v>
      </c>
    </row>
    <row r="9" spans="1:55" ht="12" customHeight="1" x14ac:dyDescent="0.25">
      <c r="A9" s="38"/>
      <c r="B9" s="762"/>
      <c r="C9" s="764"/>
      <c r="D9" s="172"/>
      <c r="E9" s="175"/>
      <c r="F9" s="766"/>
      <c r="G9" s="768"/>
      <c r="H9" s="770"/>
      <c r="I9" s="768"/>
      <c r="J9" s="770"/>
      <c r="K9" s="774"/>
      <c r="L9" s="757"/>
      <c r="M9" s="758"/>
      <c r="N9" s="756"/>
      <c r="O9" s="63"/>
      <c r="P9" s="57"/>
      <c r="Q9" s="65"/>
      <c r="R9" s="66"/>
      <c r="S9" s="60"/>
      <c r="T9" s="65"/>
      <c r="U9" s="522"/>
      <c r="V9" s="338" t="str">
        <f t="shared" si="0"/>
        <v/>
      </c>
      <c r="W9" s="20"/>
      <c r="X9" s="47" t="str">
        <f>C8</f>
        <v/>
      </c>
      <c r="Y9" s="48">
        <f>D9</f>
        <v>0</v>
      </c>
      <c r="Z9" s="48">
        <f>D8</f>
        <v>0</v>
      </c>
      <c r="AA9" s="49">
        <f>K8</f>
        <v>0</v>
      </c>
      <c r="AB9" s="48">
        <f t="shared" ref="AB9:AB47" si="4">AB8</f>
        <v>0</v>
      </c>
      <c r="AC9" s="48">
        <f t="shared" ref="AC9:AC47" si="5">AC8</f>
        <v>0</v>
      </c>
      <c r="AD9" s="79">
        <f t="shared" ref="AD9:AD37" si="6">IF(V9=P9,Q9,T9)</f>
        <v>0</v>
      </c>
      <c r="AE9" s="19" t="str">
        <f t="shared" ref="AE9:AE37" si="7">IF(L9="","",IF(OR(L9=$AL$9,L9=$AL$10,L9=$AL$11,L9=$AL$12,L9=$AL$13,L9=$AL$14,L9=$AL$15),"T","F"))</f>
        <v/>
      </c>
      <c r="AF9" s="22">
        <f t="shared" si="2"/>
        <v>0</v>
      </c>
      <c r="AG9" s="19">
        <f t="shared" si="3"/>
        <v>0</v>
      </c>
      <c r="AH9" s="26"/>
      <c r="AI9" s="53" t="s">
        <v>32</v>
      </c>
      <c r="AJ9" s="19" t="s">
        <v>27</v>
      </c>
      <c r="AK9" s="19" t="s">
        <v>28</v>
      </c>
      <c r="AL9" s="55" t="s">
        <v>94</v>
      </c>
      <c r="AM9" s="62" t="s">
        <v>0</v>
      </c>
      <c r="AN9" s="13" t="s">
        <v>95</v>
      </c>
      <c r="AO9" s="19">
        <f>COUNTIF($L$8:$L$47,AL9)</f>
        <v>0</v>
      </c>
      <c r="AP9" s="132" t="s">
        <v>105</v>
      </c>
      <c r="AQ9" s="2"/>
      <c r="AR9" s="2"/>
      <c r="AS9" s="2"/>
      <c r="AT9" s="2"/>
      <c r="AU9" s="2"/>
      <c r="AV9" s="2"/>
      <c r="AW9" s="2"/>
      <c r="AX9" s="2"/>
      <c r="AY9" s="2"/>
      <c r="AZ9" s="2"/>
      <c r="BA9" s="2"/>
      <c r="BB9" s="2"/>
      <c r="BC9" s="181" t="s">
        <v>267</v>
      </c>
    </row>
    <row r="10" spans="1:55" ht="12" customHeight="1" x14ac:dyDescent="0.25">
      <c r="A10" s="38"/>
      <c r="B10" s="813">
        <v>2</v>
      </c>
      <c r="C10" s="763" t="str">
        <f>IF(D11="","",COUNTA($K$8:K10))</f>
        <v/>
      </c>
      <c r="D10" s="173"/>
      <c r="E10" s="176"/>
      <c r="F10" s="765"/>
      <c r="G10" s="767" t="s">
        <v>93</v>
      </c>
      <c r="H10" s="769"/>
      <c r="I10" s="767" t="s">
        <v>79</v>
      </c>
      <c r="J10" s="769"/>
      <c r="K10" s="773"/>
      <c r="L10" s="759"/>
      <c r="M10" s="760"/>
      <c r="N10" s="755"/>
      <c r="O10" s="68"/>
      <c r="P10" s="69"/>
      <c r="Q10" s="70"/>
      <c r="R10" s="71"/>
      <c r="S10" s="72"/>
      <c r="T10" s="70"/>
      <c r="U10" s="61"/>
      <c r="V10" s="322" t="str">
        <f t="shared" si="0"/>
        <v/>
      </c>
      <c r="W10" s="20"/>
      <c r="X10" s="50" t="str">
        <f>C10</f>
        <v/>
      </c>
      <c r="Y10" s="51">
        <f>D11</f>
        <v>0</v>
      </c>
      <c r="Z10" s="51">
        <f>D10</f>
        <v>0</v>
      </c>
      <c r="AA10" s="52">
        <f t="shared" si="1"/>
        <v>0</v>
      </c>
      <c r="AB10" s="51">
        <f t="shared" si="4"/>
        <v>0</v>
      </c>
      <c r="AC10" s="51">
        <f t="shared" si="5"/>
        <v>0</v>
      </c>
      <c r="AD10" s="79">
        <f t="shared" si="6"/>
        <v>0</v>
      </c>
      <c r="AE10" s="19" t="str">
        <f t="shared" si="7"/>
        <v/>
      </c>
      <c r="AF10" s="22">
        <f t="shared" si="2"/>
        <v>0</v>
      </c>
      <c r="AG10" s="19">
        <f t="shared" si="3"/>
        <v>0</v>
      </c>
      <c r="AH10" s="26">
        <f>COUNTA(L10:M11)</f>
        <v>0</v>
      </c>
      <c r="AI10" s="53" t="s">
        <v>35</v>
      </c>
      <c r="AJ10" s="19" t="s">
        <v>30</v>
      </c>
      <c r="AK10" s="19" t="s">
        <v>29</v>
      </c>
      <c r="AL10" s="55" t="s">
        <v>96</v>
      </c>
      <c r="AM10" s="62" t="s">
        <v>1</v>
      </c>
      <c r="AN10" s="13"/>
      <c r="AO10" s="19">
        <f>COUNTIF($L$8:$L$47,AL10)</f>
        <v>0</v>
      </c>
      <c r="AP10" s="132" t="s">
        <v>362</v>
      </c>
      <c r="AQ10" s="2"/>
      <c r="AR10" s="2"/>
      <c r="AS10" s="2"/>
      <c r="AT10" s="2"/>
      <c r="AU10" s="2"/>
      <c r="AV10" s="2"/>
      <c r="AW10" s="2"/>
      <c r="AX10" s="2"/>
      <c r="AY10" s="2"/>
      <c r="AZ10" s="2"/>
      <c r="BA10" s="2"/>
      <c r="BB10" s="2"/>
      <c r="BC10" s="181" t="s">
        <v>268</v>
      </c>
    </row>
    <row r="11" spans="1:55" ht="12" customHeight="1" x14ac:dyDescent="0.25">
      <c r="A11" s="38"/>
      <c r="B11" s="762"/>
      <c r="C11" s="764"/>
      <c r="D11" s="174"/>
      <c r="E11" s="177"/>
      <c r="F11" s="766"/>
      <c r="G11" s="768"/>
      <c r="H11" s="770"/>
      <c r="I11" s="768"/>
      <c r="J11" s="770"/>
      <c r="K11" s="774"/>
      <c r="L11" s="757"/>
      <c r="M11" s="758"/>
      <c r="N11" s="756"/>
      <c r="O11" s="63"/>
      <c r="P11" s="64"/>
      <c r="Q11" s="65"/>
      <c r="R11" s="66"/>
      <c r="S11" s="67"/>
      <c r="T11" s="65"/>
      <c r="U11" s="522"/>
      <c r="V11" s="357" t="str">
        <f t="shared" si="0"/>
        <v/>
      </c>
      <c r="W11" s="20"/>
      <c r="X11" s="47" t="str">
        <f>C10</f>
        <v/>
      </c>
      <c r="Y11" s="48">
        <f>D11</f>
        <v>0</v>
      </c>
      <c r="Z11" s="48">
        <f>D10</f>
        <v>0</v>
      </c>
      <c r="AA11" s="49">
        <f>K10</f>
        <v>0</v>
      </c>
      <c r="AB11" s="48">
        <f t="shared" si="4"/>
        <v>0</v>
      </c>
      <c r="AC11" s="48">
        <f t="shared" si="5"/>
        <v>0</v>
      </c>
      <c r="AD11" s="79">
        <f t="shared" si="6"/>
        <v>0</v>
      </c>
      <c r="AE11" s="19" t="str">
        <f t="shared" si="7"/>
        <v/>
      </c>
      <c r="AF11" s="22">
        <f t="shared" si="2"/>
        <v>0</v>
      </c>
      <c r="AG11" s="19">
        <f t="shared" si="3"/>
        <v>0</v>
      </c>
      <c r="AH11" s="26"/>
      <c r="AI11" s="53" t="s">
        <v>37</v>
      </c>
      <c r="AJ11" s="19"/>
      <c r="AK11" s="19" t="s">
        <v>31</v>
      </c>
      <c r="AL11" s="55" t="s">
        <v>97</v>
      </c>
      <c r="AM11" s="62" t="s">
        <v>2</v>
      </c>
      <c r="AN11" s="13"/>
      <c r="AO11" s="19">
        <f t="shared" ref="AO11:AO19" si="8">COUNTIF($L$8:$L$47,AL11)</f>
        <v>0</v>
      </c>
      <c r="AP11" s="132" t="s">
        <v>363</v>
      </c>
      <c r="AQ11" s="2"/>
      <c r="AR11" s="2"/>
      <c r="AS11" s="2"/>
      <c r="AT11" s="2"/>
      <c r="AU11" s="2"/>
      <c r="AV11" s="2"/>
      <c r="AW11" s="2"/>
      <c r="AX11" s="2"/>
      <c r="AY11" s="2"/>
      <c r="AZ11" s="2"/>
      <c r="BA11" s="2"/>
      <c r="BB11" s="2"/>
      <c r="BC11" s="181" t="s">
        <v>269</v>
      </c>
    </row>
    <row r="12" spans="1:55" ht="12" customHeight="1" x14ac:dyDescent="0.25">
      <c r="A12" s="38"/>
      <c r="B12" s="761">
        <v>3</v>
      </c>
      <c r="C12" s="763" t="str">
        <f>IF(D13="","",COUNTA($K$8:K12))</f>
        <v/>
      </c>
      <c r="D12" s="171"/>
      <c r="E12" s="170"/>
      <c r="F12" s="765"/>
      <c r="G12" s="767" t="s">
        <v>93</v>
      </c>
      <c r="H12" s="769"/>
      <c r="I12" s="767" t="s">
        <v>79</v>
      </c>
      <c r="J12" s="769"/>
      <c r="K12" s="773"/>
      <c r="L12" s="759"/>
      <c r="M12" s="760"/>
      <c r="N12" s="755"/>
      <c r="O12" s="56"/>
      <c r="P12" s="57"/>
      <c r="Q12" s="73"/>
      <c r="R12" s="59"/>
      <c r="S12" s="60"/>
      <c r="T12" s="73"/>
      <c r="U12" s="61"/>
      <c r="V12" s="322" t="str">
        <f t="shared" si="0"/>
        <v/>
      </c>
      <c r="W12" s="20"/>
      <c r="X12" s="50" t="str">
        <f>C12</f>
        <v/>
      </c>
      <c r="Y12" s="51">
        <f>D13</f>
        <v>0</v>
      </c>
      <c r="Z12" s="51">
        <f>D12</f>
        <v>0</v>
      </c>
      <c r="AA12" s="52">
        <f t="shared" si="1"/>
        <v>0</v>
      </c>
      <c r="AB12" s="51">
        <f t="shared" si="4"/>
        <v>0</v>
      </c>
      <c r="AC12" s="51">
        <f t="shared" si="5"/>
        <v>0</v>
      </c>
      <c r="AD12" s="79">
        <f t="shared" si="6"/>
        <v>0</v>
      </c>
      <c r="AE12" s="19" t="str">
        <f t="shared" si="7"/>
        <v/>
      </c>
      <c r="AF12" s="22">
        <f t="shared" si="2"/>
        <v>0</v>
      </c>
      <c r="AG12" s="19">
        <f t="shared" si="3"/>
        <v>0</v>
      </c>
      <c r="AH12" s="26">
        <f>COUNTA(L12:M13)</f>
        <v>0</v>
      </c>
      <c r="AI12" s="53" t="s">
        <v>38</v>
      </c>
      <c r="AJ12" s="23"/>
      <c r="AK12" s="54"/>
      <c r="AL12" s="55" t="s">
        <v>98</v>
      </c>
      <c r="AM12" s="62" t="s">
        <v>3</v>
      </c>
      <c r="AN12" s="13"/>
      <c r="AO12" s="19">
        <f t="shared" si="8"/>
        <v>0</v>
      </c>
      <c r="AP12" s="132"/>
      <c r="AQ12" s="2"/>
      <c r="AR12" s="2"/>
      <c r="AS12" s="2"/>
      <c r="AT12" s="2"/>
      <c r="AU12" s="2"/>
      <c r="AV12" s="2"/>
      <c r="AW12" s="2"/>
      <c r="AX12" s="2"/>
      <c r="AY12" s="2"/>
      <c r="AZ12" s="2"/>
      <c r="BA12" s="2"/>
      <c r="BB12" s="2"/>
      <c r="BC12" s="181" t="s">
        <v>270</v>
      </c>
    </row>
    <row r="13" spans="1:55" ht="12" customHeight="1" x14ac:dyDescent="0.25">
      <c r="A13" s="38"/>
      <c r="B13" s="762"/>
      <c r="C13" s="764"/>
      <c r="D13" s="172"/>
      <c r="E13" s="178"/>
      <c r="F13" s="766"/>
      <c r="G13" s="768"/>
      <c r="H13" s="770"/>
      <c r="I13" s="768"/>
      <c r="J13" s="770"/>
      <c r="K13" s="774"/>
      <c r="L13" s="757"/>
      <c r="M13" s="758"/>
      <c r="N13" s="756"/>
      <c r="O13" s="63"/>
      <c r="P13" s="64"/>
      <c r="Q13" s="65"/>
      <c r="R13" s="66"/>
      <c r="S13" s="67"/>
      <c r="T13" s="65"/>
      <c r="U13" s="522"/>
      <c r="V13" s="357" t="str">
        <f t="shared" si="0"/>
        <v/>
      </c>
      <c r="W13" s="20"/>
      <c r="X13" s="47" t="str">
        <f>C12</f>
        <v/>
      </c>
      <c r="Y13" s="48">
        <f>D13</f>
        <v>0</v>
      </c>
      <c r="Z13" s="48">
        <f>D12</f>
        <v>0</v>
      </c>
      <c r="AA13" s="49">
        <f>K12</f>
        <v>0</v>
      </c>
      <c r="AB13" s="48">
        <f t="shared" si="4"/>
        <v>0</v>
      </c>
      <c r="AC13" s="48">
        <f t="shared" si="5"/>
        <v>0</v>
      </c>
      <c r="AD13" s="79">
        <f t="shared" si="6"/>
        <v>0</v>
      </c>
      <c r="AE13" s="19" t="str">
        <f t="shared" si="7"/>
        <v/>
      </c>
      <c r="AF13" s="22">
        <f t="shared" si="2"/>
        <v>0</v>
      </c>
      <c r="AG13" s="19">
        <f t="shared" si="3"/>
        <v>0</v>
      </c>
      <c r="AH13" s="26"/>
      <c r="AI13" s="53" t="s">
        <v>40</v>
      </c>
      <c r="AJ13" s="11"/>
      <c r="AK13" s="11"/>
      <c r="AL13" s="55" t="s">
        <v>99</v>
      </c>
      <c r="AM13" s="62" t="s">
        <v>4</v>
      </c>
      <c r="AN13" s="13"/>
      <c r="AO13" s="19">
        <f t="shared" si="8"/>
        <v>0</v>
      </c>
      <c r="AP13" s="132"/>
      <c r="AQ13" s="2"/>
      <c r="AR13" s="2"/>
      <c r="AS13" s="2"/>
      <c r="AT13" s="2"/>
      <c r="AU13" s="2"/>
      <c r="AV13" s="2"/>
      <c r="AW13" s="2"/>
      <c r="AX13" s="2"/>
      <c r="AY13" s="2"/>
      <c r="AZ13" s="2"/>
      <c r="BA13" s="2"/>
      <c r="BB13" s="2"/>
      <c r="BC13" s="181" t="s">
        <v>271</v>
      </c>
    </row>
    <row r="14" spans="1:55" ht="12" customHeight="1" x14ac:dyDescent="0.25">
      <c r="A14" s="38"/>
      <c r="B14" s="761">
        <v>4</v>
      </c>
      <c r="C14" s="763" t="str">
        <f>IF(D15="","",COUNTA($K$8:K14))</f>
        <v/>
      </c>
      <c r="D14" s="173"/>
      <c r="E14" s="176"/>
      <c r="F14" s="765"/>
      <c r="G14" s="767" t="s">
        <v>93</v>
      </c>
      <c r="H14" s="769"/>
      <c r="I14" s="767" t="s">
        <v>79</v>
      </c>
      <c r="J14" s="769"/>
      <c r="K14" s="773"/>
      <c r="L14" s="759"/>
      <c r="M14" s="760"/>
      <c r="N14" s="755"/>
      <c r="O14" s="56"/>
      <c r="P14" s="57"/>
      <c r="Q14" s="73"/>
      <c r="R14" s="59"/>
      <c r="S14" s="60"/>
      <c r="T14" s="73"/>
      <c r="U14" s="61"/>
      <c r="V14" s="322" t="str">
        <f t="shared" si="0"/>
        <v/>
      </c>
      <c r="W14" s="20"/>
      <c r="X14" s="50" t="str">
        <f>C14</f>
        <v/>
      </c>
      <c r="Y14" s="51">
        <f>D15</f>
        <v>0</v>
      </c>
      <c r="Z14" s="51">
        <f>D14</f>
        <v>0</v>
      </c>
      <c r="AA14" s="52">
        <f t="shared" si="1"/>
        <v>0</v>
      </c>
      <c r="AB14" s="51">
        <f t="shared" si="4"/>
        <v>0</v>
      </c>
      <c r="AC14" s="51">
        <f t="shared" si="5"/>
        <v>0</v>
      </c>
      <c r="AD14" s="79">
        <f t="shared" si="6"/>
        <v>0</v>
      </c>
      <c r="AE14" s="19" t="str">
        <f t="shared" si="7"/>
        <v/>
      </c>
      <c r="AF14" s="22">
        <f t="shared" si="2"/>
        <v>0</v>
      </c>
      <c r="AG14" s="19">
        <f t="shared" si="3"/>
        <v>0</v>
      </c>
      <c r="AH14" s="26">
        <f>COUNTA(L14:M15)</f>
        <v>0</v>
      </c>
      <c r="AI14" s="53" t="s">
        <v>42</v>
      </c>
      <c r="AJ14" s="11">
        <v>1</v>
      </c>
      <c r="AK14" s="11"/>
      <c r="AL14" s="55" t="s">
        <v>100</v>
      </c>
      <c r="AM14" s="62" t="s">
        <v>44</v>
      </c>
      <c r="AN14" s="13"/>
      <c r="AO14" s="19">
        <f t="shared" si="8"/>
        <v>0</v>
      </c>
      <c r="AP14" s="2"/>
      <c r="AQ14" s="2"/>
      <c r="AR14" s="2"/>
      <c r="AS14" s="2"/>
      <c r="AT14" s="2"/>
      <c r="AU14" s="2"/>
      <c r="AV14" s="2"/>
      <c r="AW14" s="2"/>
      <c r="AX14" s="2"/>
      <c r="AY14" s="2"/>
      <c r="AZ14" s="2"/>
      <c r="BA14" s="2"/>
      <c r="BB14" s="2"/>
      <c r="BC14" s="181" t="s">
        <v>272</v>
      </c>
    </row>
    <row r="15" spans="1:55" ht="12" customHeight="1" x14ac:dyDescent="0.25">
      <c r="A15" s="38"/>
      <c r="B15" s="762"/>
      <c r="C15" s="764"/>
      <c r="D15" s="174"/>
      <c r="E15" s="177"/>
      <c r="F15" s="766"/>
      <c r="G15" s="768"/>
      <c r="H15" s="770"/>
      <c r="I15" s="768"/>
      <c r="J15" s="770"/>
      <c r="K15" s="774"/>
      <c r="L15" s="757"/>
      <c r="M15" s="758"/>
      <c r="N15" s="756"/>
      <c r="O15" s="63"/>
      <c r="P15" s="64"/>
      <c r="Q15" s="65"/>
      <c r="R15" s="66"/>
      <c r="S15" s="67"/>
      <c r="T15" s="65"/>
      <c r="U15" s="522"/>
      <c r="V15" s="357" t="str">
        <f t="shared" si="0"/>
        <v/>
      </c>
      <c r="W15" s="16"/>
      <c r="X15" s="47" t="str">
        <f>C14</f>
        <v/>
      </c>
      <c r="Y15" s="48">
        <f>D15</f>
        <v>0</v>
      </c>
      <c r="Z15" s="48">
        <f>D14</f>
        <v>0</v>
      </c>
      <c r="AA15" s="49">
        <f>K14</f>
        <v>0</v>
      </c>
      <c r="AB15" s="48">
        <f t="shared" si="4"/>
        <v>0</v>
      </c>
      <c r="AC15" s="48">
        <f t="shared" si="5"/>
        <v>0</v>
      </c>
      <c r="AD15" s="79">
        <f t="shared" si="6"/>
        <v>0</v>
      </c>
      <c r="AE15" s="19" t="str">
        <f t="shared" si="7"/>
        <v/>
      </c>
      <c r="AF15" s="22">
        <f t="shared" si="2"/>
        <v>0</v>
      </c>
      <c r="AG15" s="19">
        <f t="shared" si="3"/>
        <v>0</v>
      </c>
      <c r="AH15" s="26"/>
      <c r="AI15" s="53" t="s">
        <v>45</v>
      </c>
      <c r="AJ15" s="11">
        <v>2</v>
      </c>
      <c r="AK15" s="11"/>
      <c r="AL15" s="55" t="s">
        <v>101</v>
      </c>
      <c r="AM15" s="62" t="s">
        <v>26</v>
      </c>
      <c r="AN15" s="13"/>
      <c r="AO15" s="19">
        <f t="shared" si="8"/>
        <v>0</v>
      </c>
      <c r="AP15" s="2" t="s">
        <v>377</v>
      </c>
      <c r="AQ15" s="2"/>
      <c r="AR15" s="2"/>
      <c r="AS15" s="2"/>
      <c r="AT15" s="2"/>
      <c r="AU15" s="2"/>
      <c r="AV15" s="2"/>
      <c r="AW15" s="2"/>
      <c r="AX15" s="2"/>
      <c r="AY15" s="2"/>
      <c r="AZ15" s="2"/>
      <c r="BA15" s="2"/>
      <c r="BB15" s="2"/>
      <c r="BC15" s="181" t="s">
        <v>273</v>
      </c>
    </row>
    <row r="16" spans="1:55" ht="12" customHeight="1" x14ac:dyDescent="0.25">
      <c r="A16" s="38"/>
      <c r="B16" s="761">
        <v>5</v>
      </c>
      <c r="C16" s="763" t="str">
        <f>IF(D17="","",COUNTA($K$8:K16))</f>
        <v/>
      </c>
      <c r="D16" s="171"/>
      <c r="E16" s="170"/>
      <c r="F16" s="765"/>
      <c r="G16" s="767" t="s">
        <v>93</v>
      </c>
      <c r="H16" s="769"/>
      <c r="I16" s="767" t="s">
        <v>79</v>
      </c>
      <c r="J16" s="769"/>
      <c r="K16" s="773"/>
      <c r="L16" s="759"/>
      <c r="M16" s="760"/>
      <c r="N16" s="755"/>
      <c r="O16" s="56"/>
      <c r="P16" s="57"/>
      <c r="Q16" s="73"/>
      <c r="R16" s="59"/>
      <c r="S16" s="60"/>
      <c r="T16" s="73"/>
      <c r="U16" s="61"/>
      <c r="V16" s="322" t="str">
        <f t="shared" si="0"/>
        <v/>
      </c>
      <c r="W16" s="16"/>
      <c r="X16" s="50" t="str">
        <f>C16</f>
        <v/>
      </c>
      <c r="Y16" s="51">
        <f>D17</f>
        <v>0</v>
      </c>
      <c r="Z16" s="51">
        <f>D16</f>
        <v>0</v>
      </c>
      <c r="AA16" s="52">
        <f t="shared" si="1"/>
        <v>0</v>
      </c>
      <c r="AB16" s="51">
        <f t="shared" si="4"/>
        <v>0</v>
      </c>
      <c r="AC16" s="51">
        <f t="shared" si="5"/>
        <v>0</v>
      </c>
      <c r="AD16" s="79">
        <f t="shared" si="6"/>
        <v>0</v>
      </c>
      <c r="AE16" s="19" t="str">
        <f t="shared" si="7"/>
        <v/>
      </c>
      <c r="AF16" s="22">
        <f t="shared" si="2"/>
        <v>0</v>
      </c>
      <c r="AG16" s="19">
        <f t="shared" si="3"/>
        <v>0</v>
      </c>
      <c r="AH16" s="26">
        <f>COUNTA(L16:M17)</f>
        <v>0</v>
      </c>
      <c r="AI16" s="53" t="s">
        <v>1124</v>
      </c>
      <c r="AJ16" s="11">
        <v>3</v>
      </c>
      <c r="AK16" s="11"/>
      <c r="AL16" s="55" t="s">
        <v>44</v>
      </c>
      <c r="AM16" s="62" t="s">
        <v>39</v>
      </c>
      <c r="AN16" s="13"/>
      <c r="AO16" s="19">
        <f t="shared" si="8"/>
        <v>0</v>
      </c>
      <c r="AP16" s="2" t="s">
        <v>378</v>
      </c>
      <c r="AQ16" s="2"/>
      <c r="AR16" s="2"/>
      <c r="AS16" s="2"/>
      <c r="AT16" s="2"/>
      <c r="AU16" s="2"/>
      <c r="AV16" s="2"/>
      <c r="AW16" s="2"/>
      <c r="AX16" s="2"/>
      <c r="AY16" s="2"/>
      <c r="AZ16" s="2"/>
      <c r="BA16" s="2"/>
      <c r="BB16" s="2"/>
      <c r="BC16" s="181" t="s">
        <v>274</v>
      </c>
    </row>
    <row r="17" spans="1:54" ht="12" customHeight="1" x14ac:dyDescent="0.25">
      <c r="A17" s="38"/>
      <c r="B17" s="762"/>
      <c r="C17" s="764"/>
      <c r="D17" s="172"/>
      <c r="E17" s="178"/>
      <c r="F17" s="766"/>
      <c r="G17" s="768"/>
      <c r="H17" s="770"/>
      <c r="I17" s="768"/>
      <c r="J17" s="770"/>
      <c r="K17" s="774"/>
      <c r="L17" s="757"/>
      <c r="M17" s="758"/>
      <c r="N17" s="756"/>
      <c r="O17" s="63"/>
      <c r="P17" s="64"/>
      <c r="Q17" s="65"/>
      <c r="R17" s="66"/>
      <c r="S17" s="67"/>
      <c r="T17" s="65"/>
      <c r="U17" s="522"/>
      <c r="V17" s="357" t="str">
        <f t="shared" si="0"/>
        <v/>
      </c>
      <c r="W17" s="16"/>
      <c r="X17" s="47" t="str">
        <f>C16</f>
        <v/>
      </c>
      <c r="Y17" s="48">
        <f>D17</f>
        <v>0</v>
      </c>
      <c r="Z17" s="48">
        <f>D16</f>
        <v>0</v>
      </c>
      <c r="AA17" s="49">
        <f>K16</f>
        <v>0</v>
      </c>
      <c r="AB17" s="48">
        <f t="shared" si="4"/>
        <v>0</v>
      </c>
      <c r="AC17" s="48">
        <f t="shared" si="5"/>
        <v>0</v>
      </c>
      <c r="AD17" s="79">
        <f t="shared" si="6"/>
        <v>0</v>
      </c>
      <c r="AE17" s="19" t="str">
        <f t="shared" si="7"/>
        <v/>
      </c>
      <c r="AF17" s="22">
        <f t="shared" si="2"/>
        <v>0</v>
      </c>
      <c r="AG17" s="19">
        <f t="shared" si="3"/>
        <v>0</v>
      </c>
      <c r="AH17" s="26"/>
      <c r="AI17" s="53" t="s">
        <v>1125</v>
      </c>
      <c r="AJ17" s="11"/>
      <c r="AK17" s="11"/>
      <c r="AL17" s="55" t="s">
        <v>48</v>
      </c>
      <c r="AM17" s="62" t="s">
        <v>49</v>
      </c>
      <c r="AN17" s="13"/>
      <c r="AO17" s="19">
        <f t="shared" si="8"/>
        <v>0</v>
      </c>
      <c r="AP17" s="2" t="s">
        <v>379</v>
      </c>
      <c r="AQ17" s="2"/>
      <c r="AR17" s="2"/>
      <c r="AS17" s="2"/>
      <c r="AT17" s="2"/>
      <c r="AU17" s="2"/>
      <c r="AV17" s="2"/>
      <c r="AW17" s="2"/>
      <c r="AX17" s="2"/>
      <c r="AY17" s="2"/>
      <c r="AZ17" s="2"/>
      <c r="BA17" s="2"/>
      <c r="BB17" s="2"/>
    </row>
    <row r="18" spans="1:54" ht="12" customHeight="1" x14ac:dyDescent="0.25">
      <c r="A18" s="38"/>
      <c r="B18" s="761">
        <v>6</v>
      </c>
      <c r="C18" s="763" t="str">
        <f>IF(D19="","",COUNTA($K$8:K18))</f>
        <v/>
      </c>
      <c r="D18" s="173"/>
      <c r="E18" s="176"/>
      <c r="F18" s="765"/>
      <c r="G18" s="767" t="s">
        <v>93</v>
      </c>
      <c r="H18" s="769"/>
      <c r="I18" s="767" t="s">
        <v>79</v>
      </c>
      <c r="J18" s="769"/>
      <c r="K18" s="773"/>
      <c r="L18" s="759"/>
      <c r="M18" s="760"/>
      <c r="N18" s="755"/>
      <c r="O18" s="56"/>
      <c r="P18" s="57"/>
      <c r="Q18" s="73"/>
      <c r="R18" s="59"/>
      <c r="S18" s="60"/>
      <c r="T18" s="73"/>
      <c r="U18" s="61"/>
      <c r="V18" s="322" t="str">
        <f t="shared" si="0"/>
        <v/>
      </c>
      <c r="W18" s="16"/>
      <c r="X18" s="50" t="str">
        <f>C18</f>
        <v/>
      </c>
      <c r="Y18" s="51">
        <f>D19</f>
        <v>0</v>
      </c>
      <c r="Z18" s="51">
        <f>D18</f>
        <v>0</v>
      </c>
      <c r="AA18" s="52">
        <f t="shared" si="1"/>
        <v>0</v>
      </c>
      <c r="AB18" s="51">
        <f t="shared" si="4"/>
        <v>0</v>
      </c>
      <c r="AC18" s="51">
        <f t="shared" si="5"/>
        <v>0</v>
      </c>
      <c r="AD18" s="79">
        <f t="shared" si="6"/>
        <v>0</v>
      </c>
      <c r="AE18" s="19" t="str">
        <f t="shared" si="7"/>
        <v/>
      </c>
      <c r="AF18" s="22">
        <f t="shared" si="2"/>
        <v>0</v>
      </c>
      <c r="AG18" s="19">
        <f t="shared" si="3"/>
        <v>0</v>
      </c>
      <c r="AH18" s="26">
        <f>COUNTA(L18:M19)</f>
        <v>0</v>
      </c>
      <c r="AI18" s="53" t="s">
        <v>51</v>
      </c>
      <c r="AJ18" s="11"/>
      <c r="AK18" s="11"/>
      <c r="AL18" s="55" t="s">
        <v>26</v>
      </c>
      <c r="AM18" s="62"/>
      <c r="AN18" s="13"/>
      <c r="AO18" s="19">
        <f t="shared" si="8"/>
        <v>0</v>
      </c>
      <c r="AP18" s="2" t="s">
        <v>380</v>
      </c>
      <c r="AQ18" s="2"/>
      <c r="AR18" s="2"/>
      <c r="AS18" s="2"/>
      <c r="AT18" s="2"/>
      <c r="AU18" s="2"/>
      <c r="AV18" s="2"/>
      <c r="AW18" s="2"/>
      <c r="AX18" s="2"/>
      <c r="AY18" s="2"/>
      <c r="AZ18" s="2"/>
      <c r="BA18" s="2"/>
      <c r="BB18" s="2"/>
    </row>
    <row r="19" spans="1:54" ht="12" customHeight="1" x14ac:dyDescent="0.25">
      <c r="A19" s="38"/>
      <c r="B19" s="762"/>
      <c r="C19" s="764"/>
      <c r="D19" s="174"/>
      <c r="E19" s="177"/>
      <c r="F19" s="766"/>
      <c r="G19" s="768"/>
      <c r="H19" s="770"/>
      <c r="I19" s="768"/>
      <c r="J19" s="770"/>
      <c r="K19" s="774"/>
      <c r="L19" s="757"/>
      <c r="M19" s="758"/>
      <c r="N19" s="756"/>
      <c r="O19" s="63"/>
      <c r="P19" s="64"/>
      <c r="Q19" s="65"/>
      <c r="R19" s="66"/>
      <c r="S19" s="67"/>
      <c r="T19" s="65"/>
      <c r="U19" s="522"/>
      <c r="V19" s="357" t="str">
        <f t="shared" si="0"/>
        <v/>
      </c>
      <c r="W19" s="16"/>
      <c r="X19" s="47" t="str">
        <f>C18</f>
        <v/>
      </c>
      <c r="Y19" s="48">
        <f>D19</f>
        <v>0</v>
      </c>
      <c r="Z19" s="48">
        <f>D18</f>
        <v>0</v>
      </c>
      <c r="AA19" s="49">
        <f>K18</f>
        <v>0</v>
      </c>
      <c r="AB19" s="48">
        <f t="shared" si="4"/>
        <v>0</v>
      </c>
      <c r="AC19" s="48">
        <f t="shared" si="5"/>
        <v>0</v>
      </c>
      <c r="AD19" s="79">
        <f t="shared" si="6"/>
        <v>0</v>
      </c>
      <c r="AE19" s="19" t="str">
        <f t="shared" si="7"/>
        <v/>
      </c>
      <c r="AF19" s="22">
        <f t="shared" si="2"/>
        <v>0</v>
      </c>
      <c r="AG19" s="19">
        <f t="shared" si="3"/>
        <v>0</v>
      </c>
      <c r="AH19" s="26"/>
      <c r="AI19" s="53" t="s">
        <v>53</v>
      </c>
      <c r="AJ19" s="11"/>
      <c r="AK19" s="11"/>
      <c r="AL19" s="55" t="s">
        <v>39</v>
      </c>
      <c r="AM19" s="74"/>
      <c r="AN19" s="13"/>
      <c r="AO19" s="19">
        <f t="shared" si="8"/>
        <v>0</v>
      </c>
      <c r="AP19" s="2" t="s">
        <v>382</v>
      </c>
      <c r="AQ19" s="2"/>
      <c r="AR19" s="2"/>
      <c r="AS19" s="2"/>
      <c r="AT19" s="2"/>
      <c r="AU19" s="2"/>
      <c r="AV19" s="2"/>
      <c r="AW19" s="2"/>
      <c r="AX19" s="2"/>
      <c r="AY19" s="2"/>
      <c r="AZ19" s="2"/>
      <c r="BA19" s="2"/>
      <c r="BB19" s="2"/>
    </row>
    <row r="20" spans="1:54" ht="12" customHeight="1" x14ac:dyDescent="0.25">
      <c r="A20" s="38"/>
      <c r="B20" s="761">
        <v>7</v>
      </c>
      <c r="C20" s="763" t="str">
        <f>IF(D21="","",COUNTA($K$8:K20))</f>
        <v/>
      </c>
      <c r="D20" s="171"/>
      <c r="E20" s="170"/>
      <c r="F20" s="765"/>
      <c r="G20" s="767" t="s">
        <v>93</v>
      </c>
      <c r="H20" s="769"/>
      <c r="I20" s="767" t="s">
        <v>79</v>
      </c>
      <c r="J20" s="769"/>
      <c r="K20" s="773"/>
      <c r="L20" s="759"/>
      <c r="M20" s="760"/>
      <c r="N20" s="755"/>
      <c r="O20" s="56"/>
      <c r="P20" s="57"/>
      <c r="Q20" s="73"/>
      <c r="R20" s="59"/>
      <c r="S20" s="60"/>
      <c r="T20" s="73"/>
      <c r="U20" s="61"/>
      <c r="V20" s="322" t="str">
        <f t="shared" si="0"/>
        <v/>
      </c>
      <c r="W20" s="16"/>
      <c r="X20" s="50" t="str">
        <f>C20</f>
        <v/>
      </c>
      <c r="Y20" s="51">
        <f>D21</f>
        <v>0</v>
      </c>
      <c r="Z20" s="51">
        <f>D20</f>
        <v>0</v>
      </c>
      <c r="AA20" s="52">
        <f t="shared" si="1"/>
        <v>0</v>
      </c>
      <c r="AB20" s="51">
        <f t="shared" si="4"/>
        <v>0</v>
      </c>
      <c r="AC20" s="51">
        <f t="shared" si="5"/>
        <v>0</v>
      </c>
      <c r="AD20" s="79">
        <f t="shared" si="6"/>
        <v>0</v>
      </c>
      <c r="AE20" s="19" t="str">
        <f t="shared" si="7"/>
        <v/>
      </c>
      <c r="AF20" s="22">
        <f t="shared" si="2"/>
        <v>0</v>
      </c>
      <c r="AG20" s="19">
        <f t="shared" si="3"/>
        <v>0</v>
      </c>
      <c r="AH20" s="26">
        <f>COUNTA(L20:M21)</f>
        <v>0</v>
      </c>
      <c r="AI20" s="53" t="s">
        <v>54</v>
      </c>
      <c r="AJ20" s="11"/>
      <c r="AK20" s="11"/>
      <c r="AL20" s="55" t="s">
        <v>52</v>
      </c>
      <c r="AM20" s="24"/>
      <c r="AN20" s="13"/>
      <c r="AO20" s="19">
        <f>COUNTIF($L$8:$L$47,AL20)</f>
        <v>0</v>
      </c>
      <c r="AP20" s="2" t="s">
        <v>381</v>
      </c>
      <c r="AQ20" s="2"/>
      <c r="AR20" s="2"/>
      <c r="AS20" s="2"/>
      <c r="AT20" s="2"/>
      <c r="AU20" s="2"/>
      <c r="AV20" s="2"/>
      <c r="AW20" s="2"/>
      <c r="AX20" s="2"/>
      <c r="AY20" s="2"/>
      <c r="AZ20" s="2"/>
      <c r="BA20" s="2"/>
      <c r="BB20" s="2"/>
    </row>
    <row r="21" spans="1:54" ht="12" customHeight="1" x14ac:dyDescent="0.25">
      <c r="A21" s="38"/>
      <c r="B21" s="762"/>
      <c r="C21" s="764"/>
      <c r="D21" s="172"/>
      <c r="E21" s="178"/>
      <c r="F21" s="766"/>
      <c r="G21" s="768"/>
      <c r="H21" s="770"/>
      <c r="I21" s="768"/>
      <c r="J21" s="770"/>
      <c r="K21" s="774"/>
      <c r="L21" s="757"/>
      <c r="M21" s="758"/>
      <c r="N21" s="756"/>
      <c r="O21" s="63"/>
      <c r="P21" s="64"/>
      <c r="Q21" s="65"/>
      <c r="R21" s="66"/>
      <c r="S21" s="67"/>
      <c r="T21" s="65"/>
      <c r="U21" s="522"/>
      <c r="V21" s="357" t="str">
        <f t="shared" si="0"/>
        <v/>
      </c>
      <c r="W21" s="16"/>
      <c r="X21" s="47" t="str">
        <f>C20</f>
        <v/>
      </c>
      <c r="Y21" s="48">
        <f>D21</f>
        <v>0</v>
      </c>
      <c r="Z21" s="48">
        <f>D20</f>
        <v>0</v>
      </c>
      <c r="AA21" s="49">
        <f>K20</f>
        <v>0</v>
      </c>
      <c r="AB21" s="48">
        <f t="shared" si="4"/>
        <v>0</v>
      </c>
      <c r="AC21" s="48">
        <f t="shared" si="5"/>
        <v>0</v>
      </c>
      <c r="AD21" s="79">
        <f t="shared" si="6"/>
        <v>0</v>
      </c>
      <c r="AE21" s="19" t="str">
        <f t="shared" si="7"/>
        <v/>
      </c>
      <c r="AF21" s="22">
        <f t="shared" si="2"/>
        <v>0</v>
      </c>
      <c r="AG21" s="19">
        <f t="shared" si="3"/>
        <v>0</v>
      </c>
      <c r="AH21" s="26"/>
      <c r="AI21" s="53" t="s">
        <v>55</v>
      </c>
      <c r="AJ21" s="11"/>
      <c r="AK21" s="11"/>
      <c r="AL21" s="55"/>
      <c r="AM21" s="24"/>
      <c r="AN21" s="13"/>
      <c r="AO21" s="26"/>
      <c r="AP21" s="2"/>
      <c r="AQ21" s="2"/>
      <c r="AR21" s="2"/>
      <c r="AS21" s="2"/>
      <c r="AT21" s="2"/>
      <c r="AU21" s="2"/>
      <c r="AV21" s="2"/>
      <c r="AW21" s="2"/>
      <c r="AX21" s="2"/>
      <c r="AY21" s="2"/>
      <c r="AZ21" s="2"/>
      <c r="BA21" s="2"/>
      <c r="BB21" s="2"/>
    </row>
    <row r="22" spans="1:54" ht="12" customHeight="1" x14ac:dyDescent="0.25">
      <c r="A22" s="38"/>
      <c r="B22" s="761">
        <v>8</v>
      </c>
      <c r="C22" s="763" t="str">
        <f>IF(D23="","",COUNTA($K$8:K22))</f>
        <v/>
      </c>
      <c r="D22" s="173"/>
      <c r="E22" s="176"/>
      <c r="F22" s="765"/>
      <c r="G22" s="767" t="s">
        <v>93</v>
      </c>
      <c r="H22" s="769"/>
      <c r="I22" s="767" t="s">
        <v>79</v>
      </c>
      <c r="J22" s="769"/>
      <c r="K22" s="773"/>
      <c r="L22" s="759"/>
      <c r="M22" s="760"/>
      <c r="N22" s="755"/>
      <c r="O22" s="56"/>
      <c r="P22" s="57"/>
      <c r="Q22" s="73"/>
      <c r="R22" s="59"/>
      <c r="S22" s="60"/>
      <c r="T22" s="73"/>
      <c r="U22" s="61"/>
      <c r="V22" s="322" t="str">
        <f t="shared" si="0"/>
        <v/>
      </c>
      <c r="W22" s="16"/>
      <c r="X22" s="50" t="str">
        <f>C22</f>
        <v/>
      </c>
      <c r="Y22" s="51">
        <f>D23</f>
        <v>0</v>
      </c>
      <c r="Z22" s="51">
        <f>D22</f>
        <v>0</v>
      </c>
      <c r="AA22" s="52">
        <f t="shared" si="1"/>
        <v>0</v>
      </c>
      <c r="AB22" s="51">
        <f t="shared" si="4"/>
        <v>0</v>
      </c>
      <c r="AC22" s="51">
        <f t="shared" si="5"/>
        <v>0</v>
      </c>
      <c r="AD22" s="79">
        <f t="shared" si="6"/>
        <v>0</v>
      </c>
      <c r="AE22" s="19" t="str">
        <f t="shared" si="7"/>
        <v/>
      </c>
      <c r="AF22" s="22">
        <f t="shared" si="2"/>
        <v>0</v>
      </c>
      <c r="AG22" s="19">
        <f t="shared" si="3"/>
        <v>0</v>
      </c>
      <c r="AH22" s="26">
        <f>COUNTA(L22:M23)</f>
        <v>0</v>
      </c>
      <c r="AI22" s="53" t="s">
        <v>7</v>
      </c>
      <c r="AJ22" s="11"/>
      <c r="AK22" s="11"/>
      <c r="AL22" s="25"/>
      <c r="AM22" s="24"/>
      <c r="AN22" s="13"/>
      <c r="AO22" s="26"/>
      <c r="AP22" s="2"/>
      <c r="AQ22" s="2"/>
      <c r="AR22" s="2"/>
      <c r="AS22" s="2"/>
      <c r="AT22" s="2"/>
      <c r="AU22" s="2"/>
      <c r="AV22" s="2"/>
      <c r="AW22" s="2"/>
      <c r="AX22" s="2"/>
      <c r="AY22" s="2"/>
      <c r="AZ22" s="2"/>
      <c r="BA22" s="2"/>
      <c r="BB22" s="2"/>
    </row>
    <row r="23" spans="1:54" ht="12" customHeight="1" x14ac:dyDescent="0.25">
      <c r="A23" s="38"/>
      <c r="B23" s="762"/>
      <c r="C23" s="764"/>
      <c r="D23" s="174"/>
      <c r="E23" s="177"/>
      <c r="F23" s="766"/>
      <c r="G23" s="768"/>
      <c r="H23" s="770"/>
      <c r="I23" s="768"/>
      <c r="J23" s="770"/>
      <c r="K23" s="774"/>
      <c r="L23" s="757"/>
      <c r="M23" s="758"/>
      <c r="N23" s="756"/>
      <c r="O23" s="63"/>
      <c r="P23" s="64"/>
      <c r="Q23" s="65"/>
      <c r="R23" s="66"/>
      <c r="S23" s="67"/>
      <c r="T23" s="65"/>
      <c r="U23" s="522"/>
      <c r="V23" s="357" t="str">
        <f t="shared" si="0"/>
        <v/>
      </c>
      <c r="W23" s="16"/>
      <c r="X23" s="47" t="str">
        <f>C22</f>
        <v/>
      </c>
      <c r="Y23" s="48">
        <f>D23</f>
        <v>0</v>
      </c>
      <c r="Z23" s="48">
        <f>D22</f>
        <v>0</v>
      </c>
      <c r="AA23" s="49">
        <f>K22</f>
        <v>0</v>
      </c>
      <c r="AB23" s="48">
        <f t="shared" si="4"/>
        <v>0</v>
      </c>
      <c r="AC23" s="48">
        <f t="shared" si="5"/>
        <v>0</v>
      </c>
      <c r="AD23" s="79">
        <f t="shared" si="6"/>
        <v>0</v>
      </c>
      <c r="AE23" s="19" t="str">
        <f t="shared" si="7"/>
        <v/>
      </c>
      <c r="AF23" s="22">
        <f t="shared" si="2"/>
        <v>0</v>
      </c>
      <c r="AG23" s="19">
        <f t="shared" si="3"/>
        <v>0</v>
      </c>
      <c r="AH23" s="26"/>
      <c r="AI23" s="53" t="s">
        <v>57</v>
      </c>
      <c r="AJ23" s="11"/>
      <c r="AK23" s="11"/>
      <c r="AL23" s="25"/>
      <c r="AM23" s="24"/>
      <c r="AN23" s="13"/>
      <c r="AO23" s="26"/>
      <c r="AP23" s="2"/>
      <c r="AQ23" s="2"/>
      <c r="AR23" s="2"/>
      <c r="AS23" s="2"/>
      <c r="AT23" s="2"/>
      <c r="AU23" s="2"/>
      <c r="AV23" s="2"/>
      <c r="AW23" s="2"/>
      <c r="AX23" s="2"/>
      <c r="AY23" s="2"/>
      <c r="AZ23" s="2"/>
      <c r="BA23" s="2"/>
      <c r="BB23" s="2"/>
    </row>
    <row r="24" spans="1:54" ht="12" customHeight="1" x14ac:dyDescent="0.25">
      <c r="A24" s="38"/>
      <c r="B24" s="761">
        <v>9</v>
      </c>
      <c r="C24" s="763" t="str">
        <f>IF(D25="","",COUNTA($K$8:K24))</f>
        <v/>
      </c>
      <c r="D24" s="171"/>
      <c r="E24" s="170"/>
      <c r="F24" s="765"/>
      <c r="G24" s="767" t="s">
        <v>93</v>
      </c>
      <c r="H24" s="769"/>
      <c r="I24" s="767" t="s">
        <v>79</v>
      </c>
      <c r="J24" s="769"/>
      <c r="K24" s="773"/>
      <c r="L24" s="759"/>
      <c r="M24" s="760"/>
      <c r="N24" s="755"/>
      <c r="O24" s="56"/>
      <c r="P24" s="57"/>
      <c r="Q24" s="73"/>
      <c r="R24" s="59"/>
      <c r="S24" s="60"/>
      <c r="T24" s="73"/>
      <c r="U24" s="61"/>
      <c r="V24" s="322" t="str">
        <f t="shared" ref="V24:V37" si="9">IF(L24="","",IF(P24="",S24,IF(S24="",P24,IF(AE24="T",AF24,AG24))))</f>
        <v/>
      </c>
      <c r="W24" s="16"/>
      <c r="X24" s="50" t="str">
        <f>C24</f>
        <v/>
      </c>
      <c r="Y24" s="51">
        <f>D25</f>
        <v>0</v>
      </c>
      <c r="Z24" s="51">
        <f>D24</f>
        <v>0</v>
      </c>
      <c r="AA24" s="52">
        <f t="shared" si="1"/>
        <v>0</v>
      </c>
      <c r="AB24" s="51">
        <f t="shared" si="4"/>
        <v>0</v>
      </c>
      <c r="AC24" s="51">
        <f t="shared" si="5"/>
        <v>0</v>
      </c>
      <c r="AD24" s="79">
        <f t="shared" si="6"/>
        <v>0</v>
      </c>
      <c r="AE24" s="19" t="str">
        <f t="shared" si="7"/>
        <v/>
      </c>
      <c r="AF24" s="22">
        <f t="shared" si="2"/>
        <v>0</v>
      </c>
      <c r="AG24" s="19">
        <f t="shared" si="3"/>
        <v>0</v>
      </c>
      <c r="AH24" s="26">
        <f>COUNTA(L24:M25)</f>
        <v>0</v>
      </c>
      <c r="AI24" s="53" t="s">
        <v>361</v>
      </c>
      <c r="AJ24" s="11"/>
      <c r="AK24" s="11"/>
      <c r="AL24" s="25"/>
      <c r="AM24" s="14"/>
      <c r="AN24" s="13"/>
      <c r="AO24" s="13"/>
      <c r="AP24" s="2"/>
      <c r="AQ24" s="2"/>
      <c r="AR24" s="2"/>
      <c r="AS24" s="2"/>
      <c r="AT24" s="2"/>
      <c r="AU24" s="2"/>
      <c r="AV24" s="2"/>
      <c r="AW24" s="2"/>
      <c r="AX24" s="2"/>
      <c r="AY24" s="2"/>
      <c r="AZ24" s="2"/>
      <c r="BA24" s="2"/>
      <c r="BB24" s="2"/>
    </row>
    <row r="25" spans="1:54" ht="12" customHeight="1" x14ac:dyDescent="0.25">
      <c r="A25" s="38"/>
      <c r="B25" s="762"/>
      <c r="C25" s="764"/>
      <c r="D25" s="172"/>
      <c r="E25" s="178"/>
      <c r="F25" s="766"/>
      <c r="G25" s="768"/>
      <c r="H25" s="770"/>
      <c r="I25" s="768"/>
      <c r="J25" s="770"/>
      <c r="K25" s="774"/>
      <c r="L25" s="757"/>
      <c r="M25" s="758"/>
      <c r="N25" s="756"/>
      <c r="O25" s="63"/>
      <c r="P25" s="64"/>
      <c r="Q25" s="65"/>
      <c r="R25" s="66"/>
      <c r="S25" s="67"/>
      <c r="T25" s="65"/>
      <c r="U25" s="522"/>
      <c r="V25" s="357" t="str">
        <f t="shared" si="9"/>
        <v/>
      </c>
      <c r="W25" s="16"/>
      <c r="X25" s="47" t="str">
        <f>C24</f>
        <v/>
      </c>
      <c r="Y25" s="48">
        <f>D25</f>
        <v>0</v>
      </c>
      <c r="Z25" s="48">
        <f>D24</f>
        <v>0</v>
      </c>
      <c r="AA25" s="49">
        <f>K24</f>
        <v>0</v>
      </c>
      <c r="AB25" s="48">
        <f t="shared" si="4"/>
        <v>0</v>
      </c>
      <c r="AC25" s="48">
        <f t="shared" si="5"/>
        <v>0</v>
      </c>
      <c r="AD25" s="79">
        <f t="shared" si="6"/>
        <v>0</v>
      </c>
      <c r="AE25" s="19" t="str">
        <f t="shared" si="7"/>
        <v/>
      </c>
      <c r="AF25" s="22">
        <f t="shared" si="2"/>
        <v>0</v>
      </c>
      <c r="AG25" s="19">
        <f t="shared" si="3"/>
        <v>0</v>
      </c>
      <c r="AH25" s="26"/>
      <c r="AI25" s="53" t="s">
        <v>360</v>
      </c>
      <c r="AJ25" s="11"/>
      <c r="AK25" s="11"/>
      <c r="AL25" s="25"/>
      <c r="AM25" s="14"/>
      <c r="AN25" s="13"/>
      <c r="AO25" s="13"/>
      <c r="AP25" s="2"/>
      <c r="AQ25" s="2"/>
      <c r="AR25" s="2"/>
      <c r="AS25" s="2"/>
      <c r="AT25" s="2"/>
      <c r="AU25" s="2"/>
      <c r="AV25" s="2"/>
      <c r="AW25" s="2"/>
      <c r="AX25" s="2"/>
      <c r="AY25" s="2"/>
      <c r="AZ25" s="2"/>
      <c r="BA25" s="2"/>
      <c r="BB25" s="2"/>
    </row>
    <row r="26" spans="1:54" ht="12" customHeight="1" x14ac:dyDescent="0.25">
      <c r="A26" s="38"/>
      <c r="B26" s="761">
        <v>10</v>
      </c>
      <c r="C26" s="763" t="str">
        <f>IF(D27="","",COUNTA($K$8:K26))</f>
        <v/>
      </c>
      <c r="D26" s="173"/>
      <c r="E26" s="176"/>
      <c r="F26" s="765"/>
      <c r="G26" s="767" t="s">
        <v>93</v>
      </c>
      <c r="H26" s="769"/>
      <c r="I26" s="767" t="s">
        <v>79</v>
      </c>
      <c r="J26" s="769"/>
      <c r="K26" s="773"/>
      <c r="L26" s="759"/>
      <c r="M26" s="760"/>
      <c r="N26" s="755"/>
      <c r="O26" s="56"/>
      <c r="P26" s="57"/>
      <c r="Q26" s="73"/>
      <c r="R26" s="59"/>
      <c r="S26" s="60"/>
      <c r="T26" s="73"/>
      <c r="U26" s="61"/>
      <c r="V26" s="322" t="str">
        <f t="shared" si="9"/>
        <v/>
      </c>
      <c r="W26" s="16"/>
      <c r="X26" s="50" t="str">
        <f>C26</f>
        <v/>
      </c>
      <c r="Y26" s="51">
        <f>D27</f>
        <v>0</v>
      </c>
      <c r="Z26" s="51">
        <f>D26</f>
        <v>0</v>
      </c>
      <c r="AA26" s="52">
        <f t="shared" si="1"/>
        <v>0</v>
      </c>
      <c r="AB26" s="51">
        <f t="shared" si="4"/>
        <v>0</v>
      </c>
      <c r="AC26" s="51">
        <f t="shared" si="5"/>
        <v>0</v>
      </c>
      <c r="AD26" s="79">
        <f t="shared" si="6"/>
        <v>0</v>
      </c>
      <c r="AE26" s="19" t="str">
        <f t="shared" si="7"/>
        <v/>
      </c>
      <c r="AF26" s="22">
        <f t="shared" si="2"/>
        <v>0</v>
      </c>
      <c r="AG26" s="19">
        <f t="shared" si="3"/>
        <v>0</v>
      </c>
      <c r="AH26" s="26">
        <f>COUNTA(L26:M27)</f>
        <v>0</v>
      </c>
      <c r="AI26" s="53" t="s">
        <v>62</v>
      </c>
      <c r="AJ26" s="11"/>
      <c r="AK26" s="11"/>
      <c r="AL26" s="14"/>
      <c r="AM26" s="14"/>
      <c r="AN26" s="13"/>
      <c r="AO26" s="13"/>
      <c r="AP26" s="2"/>
      <c r="AQ26" s="2"/>
      <c r="AR26" s="2"/>
      <c r="AS26" s="2"/>
      <c r="AT26" s="2"/>
      <c r="AU26" s="2"/>
      <c r="AV26" s="2"/>
      <c r="AW26" s="2"/>
      <c r="AX26" s="2"/>
      <c r="AY26" s="2"/>
      <c r="AZ26" s="2"/>
      <c r="BA26" s="2"/>
      <c r="BB26" s="2"/>
    </row>
    <row r="27" spans="1:54" ht="12" customHeight="1" x14ac:dyDescent="0.25">
      <c r="A27" s="38"/>
      <c r="B27" s="762"/>
      <c r="C27" s="764"/>
      <c r="D27" s="174"/>
      <c r="E27" s="177"/>
      <c r="F27" s="766"/>
      <c r="G27" s="768"/>
      <c r="H27" s="770"/>
      <c r="I27" s="768"/>
      <c r="J27" s="770"/>
      <c r="K27" s="774"/>
      <c r="L27" s="757"/>
      <c r="M27" s="758"/>
      <c r="N27" s="756"/>
      <c r="O27" s="63"/>
      <c r="P27" s="64"/>
      <c r="Q27" s="65"/>
      <c r="R27" s="66"/>
      <c r="S27" s="67"/>
      <c r="T27" s="65"/>
      <c r="U27" s="522"/>
      <c r="V27" s="357" t="str">
        <f t="shared" si="9"/>
        <v/>
      </c>
      <c r="W27" s="16"/>
      <c r="X27" s="47" t="str">
        <f>C26</f>
        <v/>
      </c>
      <c r="Y27" s="48">
        <f>D27</f>
        <v>0</v>
      </c>
      <c r="Z27" s="48">
        <f>D26</f>
        <v>0</v>
      </c>
      <c r="AA27" s="49">
        <f>K26</f>
        <v>0</v>
      </c>
      <c r="AB27" s="48">
        <f t="shared" si="4"/>
        <v>0</v>
      </c>
      <c r="AC27" s="48">
        <f t="shared" si="5"/>
        <v>0</v>
      </c>
      <c r="AD27" s="79">
        <f t="shared" si="6"/>
        <v>0</v>
      </c>
      <c r="AE27" s="19" t="str">
        <f t="shared" si="7"/>
        <v/>
      </c>
      <c r="AF27" s="22">
        <f t="shared" si="2"/>
        <v>0</v>
      </c>
      <c r="AG27" s="19">
        <f t="shared" si="3"/>
        <v>0</v>
      </c>
      <c r="AH27" s="26"/>
      <c r="AI27" s="53" t="s">
        <v>63</v>
      </c>
      <c r="AJ27" s="11"/>
      <c r="AK27" s="11"/>
      <c r="AL27" s="11"/>
      <c r="AM27" s="11"/>
      <c r="AN27" s="13"/>
      <c r="AO27" s="13"/>
      <c r="AP27" s="2"/>
      <c r="AQ27" s="2"/>
      <c r="AR27" s="2"/>
      <c r="AS27" s="2"/>
      <c r="AT27" s="2"/>
      <c r="AU27" s="2"/>
      <c r="AV27" s="2"/>
      <c r="AW27" s="2"/>
      <c r="AX27" s="2"/>
      <c r="AY27" s="2"/>
      <c r="AZ27" s="2"/>
      <c r="BA27" s="2"/>
      <c r="BB27" s="2"/>
    </row>
    <row r="28" spans="1:54" ht="12" customHeight="1" x14ac:dyDescent="0.25">
      <c r="A28" s="38"/>
      <c r="B28" s="761">
        <v>11</v>
      </c>
      <c r="C28" s="763" t="str">
        <f>IF(D29="","",COUNTA($K$8:K28))</f>
        <v/>
      </c>
      <c r="D28" s="171"/>
      <c r="E28" s="170"/>
      <c r="F28" s="765"/>
      <c r="G28" s="767" t="s">
        <v>93</v>
      </c>
      <c r="H28" s="769"/>
      <c r="I28" s="767" t="s">
        <v>79</v>
      </c>
      <c r="J28" s="769"/>
      <c r="K28" s="773"/>
      <c r="L28" s="759"/>
      <c r="M28" s="760"/>
      <c r="N28" s="755"/>
      <c r="O28" s="56"/>
      <c r="P28" s="57"/>
      <c r="Q28" s="73"/>
      <c r="R28" s="59"/>
      <c r="S28" s="60"/>
      <c r="T28" s="73"/>
      <c r="U28" s="61"/>
      <c r="V28" s="322" t="str">
        <f t="shared" si="9"/>
        <v/>
      </c>
      <c r="W28" s="16"/>
      <c r="X28" s="50" t="str">
        <f>C28</f>
        <v/>
      </c>
      <c r="Y28" s="51">
        <f>D29</f>
        <v>0</v>
      </c>
      <c r="Z28" s="51">
        <f>D28</f>
        <v>0</v>
      </c>
      <c r="AA28" s="52">
        <f t="shared" si="1"/>
        <v>0</v>
      </c>
      <c r="AB28" s="51">
        <f t="shared" si="4"/>
        <v>0</v>
      </c>
      <c r="AC28" s="51">
        <f t="shared" si="5"/>
        <v>0</v>
      </c>
      <c r="AD28" s="79">
        <f t="shared" si="6"/>
        <v>0</v>
      </c>
      <c r="AE28" s="19" t="str">
        <f t="shared" si="7"/>
        <v/>
      </c>
      <c r="AF28" s="22">
        <f t="shared" si="2"/>
        <v>0</v>
      </c>
      <c r="AG28" s="19">
        <f t="shared" si="3"/>
        <v>0</v>
      </c>
      <c r="AH28" s="26">
        <f>COUNTA(L28:M29)</f>
        <v>0</v>
      </c>
      <c r="AI28" s="53" t="s">
        <v>64</v>
      </c>
      <c r="AJ28" s="11"/>
      <c r="AK28" s="11"/>
      <c r="AL28" s="11"/>
      <c r="AM28" s="11"/>
      <c r="AN28" s="13"/>
      <c r="AO28" s="13"/>
      <c r="AP28" s="2"/>
      <c r="AQ28" s="2"/>
      <c r="AR28" s="2"/>
      <c r="AS28" s="2"/>
      <c r="AT28" s="2"/>
      <c r="AU28" s="2"/>
      <c r="AV28" s="2"/>
      <c r="AW28" s="2"/>
      <c r="AX28" s="2"/>
      <c r="AY28" s="2"/>
      <c r="AZ28" s="2"/>
      <c r="BA28" s="2"/>
      <c r="BB28" s="2"/>
    </row>
    <row r="29" spans="1:54" ht="12" customHeight="1" x14ac:dyDescent="0.25">
      <c r="A29" s="38"/>
      <c r="B29" s="762"/>
      <c r="C29" s="764"/>
      <c r="D29" s="172"/>
      <c r="E29" s="178"/>
      <c r="F29" s="766"/>
      <c r="G29" s="768"/>
      <c r="H29" s="770"/>
      <c r="I29" s="768"/>
      <c r="J29" s="770"/>
      <c r="K29" s="774"/>
      <c r="L29" s="757"/>
      <c r="M29" s="758"/>
      <c r="N29" s="756"/>
      <c r="O29" s="63"/>
      <c r="P29" s="64"/>
      <c r="Q29" s="65"/>
      <c r="R29" s="66"/>
      <c r="S29" s="67"/>
      <c r="T29" s="65"/>
      <c r="U29" s="522"/>
      <c r="V29" s="357" t="str">
        <f t="shared" si="9"/>
        <v/>
      </c>
      <c r="W29" s="11"/>
      <c r="X29" s="47" t="str">
        <f>C28</f>
        <v/>
      </c>
      <c r="Y29" s="48">
        <f>D29</f>
        <v>0</v>
      </c>
      <c r="Z29" s="48">
        <f>D28</f>
        <v>0</v>
      </c>
      <c r="AA29" s="49">
        <f>K28</f>
        <v>0</v>
      </c>
      <c r="AB29" s="48">
        <f t="shared" si="4"/>
        <v>0</v>
      </c>
      <c r="AC29" s="48">
        <f t="shared" si="5"/>
        <v>0</v>
      </c>
      <c r="AD29" s="79">
        <f t="shared" si="6"/>
        <v>0</v>
      </c>
      <c r="AE29" s="19" t="str">
        <f t="shared" si="7"/>
        <v/>
      </c>
      <c r="AF29" s="22">
        <f t="shared" si="2"/>
        <v>0</v>
      </c>
      <c r="AG29" s="19">
        <f t="shared" si="3"/>
        <v>0</v>
      </c>
      <c r="AH29" s="26"/>
      <c r="AI29" s="53" t="s">
        <v>376</v>
      </c>
      <c r="AJ29" s="11"/>
      <c r="AK29" s="11"/>
      <c r="AL29" s="11"/>
      <c r="AM29" s="11"/>
      <c r="AN29" s="13"/>
      <c r="AO29" s="13"/>
      <c r="AP29" s="2"/>
      <c r="AQ29" s="2"/>
      <c r="AR29" s="2"/>
      <c r="AS29" s="2"/>
      <c r="AT29" s="2"/>
      <c r="AU29" s="2"/>
      <c r="AV29" s="2"/>
      <c r="AW29" s="2"/>
      <c r="AX29" s="2"/>
      <c r="AY29" s="2"/>
      <c r="AZ29" s="2"/>
      <c r="BA29" s="2"/>
      <c r="BB29" s="2"/>
    </row>
    <row r="30" spans="1:54" ht="12" customHeight="1" x14ac:dyDescent="0.25">
      <c r="A30" s="38"/>
      <c r="B30" s="761">
        <v>12</v>
      </c>
      <c r="C30" s="763" t="str">
        <f>IF(D31="","",COUNTA($K$8:K30))</f>
        <v/>
      </c>
      <c r="D30" s="173"/>
      <c r="E30" s="176"/>
      <c r="F30" s="765"/>
      <c r="G30" s="767" t="s">
        <v>93</v>
      </c>
      <c r="H30" s="769"/>
      <c r="I30" s="767" t="s">
        <v>79</v>
      </c>
      <c r="J30" s="769"/>
      <c r="K30" s="773"/>
      <c r="L30" s="759"/>
      <c r="M30" s="760"/>
      <c r="N30" s="755"/>
      <c r="O30" s="56"/>
      <c r="P30" s="57"/>
      <c r="Q30" s="73"/>
      <c r="R30" s="59"/>
      <c r="S30" s="60"/>
      <c r="T30" s="73"/>
      <c r="U30" s="61"/>
      <c r="V30" s="322" t="str">
        <f t="shared" si="9"/>
        <v/>
      </c>
      <c r="W30" s="26"/>
      <c r="X30" s="50" t="str">
        <f>C30</f>
        <v/>
      </c>
      <c r="Y30" s="51">
        <f>D31</f>
        <v>0</v>
      </c>
      <c r="Z30" s="51">
        <f>D30</f>
        <v>0</v>
      </c>
      <c r="AA30" s="52">
        <f t="shared" si="1"/>
        <v>0</v>
      </c>
      <c r="AB30" s="51">
        <f t="shared" si="4"/>
        <v>0</v>
      </c>
      <c r="AC30" s="51">
        <f t="shared" si="5"/>
        <v>0</v>
      </c>
      <c r="AD30" s="79">
        <f t="shared" si="6"/>
        <v>0</v>
      </c>
      <c r="AE30" s="19" t="str">
        <f t="shared" si="7"/>
        <v/>
      </c>
      <c r="AF30" s="22">
        <f t="shared" si="2"/>
        <v>0</v>
      </c>
      <c r="AG30" s="19">
        <f t="shared" si="3"/>
        <v>0</v>
      </c>
      <c r="AH30" s="26">
        <f>COUNTA(L30:M31)</f>
        <v>0</v>
      </c>
      <c r="AI30" s="53"/>
      <c r="AJ30" s="11"/>
      <c r="AK30" s="11"/>
      <c r="AL30" s="11"/>
      <c r="AM30" s="11"/>
      <c r="AN30" s="13"/>
      <c r="AO30" s="13"/>
      <c r="AP30" s="2"/>
      <c r="AQ30" s="2"/>
      <c r="AR30" s="2"/>
      <c r="AS30" s="2"/>
      <c r="AT30" s="2"/>
      <c r="AU30" s="2"/>
      <c r="AV30" s="2"/>
      <c r="AW30" s="2"/>
      <c r="AX30" s="2"/>
      <c r="AY30" s="2"/>
      <c r="AZ30" s="2"/>
      <c r="BA30" s="2"/>
      <c r="BB30" s="2"/>
    </row>
    <row r="31" spans="1:54" ht="12" customHeight="1" x14ac:dyDescent="0.25">
      <c r="A31" s="38"/>
      <c r="B31" s="762"/>
      <c r="C31" s="764"/>
      <c r="D31" s="174"/>
      <c r="E31" s="177"/>
      <c r="F31" s="766"/>
      <c r="G31" s="768"/>
      <c r="H31" s="770"/>
      <c r="I31" s="768"/>
      <c r="J31" s="770"/>
      <c r="K31" s="774"/>
      <c r="L31" s="757"/>
      <c r="M31" s="758"/>
      <c r="N31" s="756"/>
      <c r="O31" s="63"/>
      <c r="P31" s="64"/>
      <c r="Q31" s="65"/>
      <c r="R31" s="66"/>
      <c r="S31" s="67"/>
      <c r="T31" s="65"/>
      <c r="U31" s="522"/>
      <c r="V31" s="357" t="str">
        <f t="shared" si="9"/>
        <v/>
      </c>
      <c r="W31" s="26"/>
      <c r="X31" s="47" t="str">
        <f>C30</f>
        <v/>
      </c>
      <c r="Y31" s="48">
        <f>D31</f>
        <v>0</v>
      </c>
      <c r="Z31" s="48">
        <f>D30</f>
        <v>0</v>
      </c>
      <c r="AA31" s="49">
        <f>K30</f>
        <v>0</v>
      </c>
      <c r="AB31" s="48">
        <f t="shared" si="4"/>
        <v>0</v>
      </c>
      <c r="AC31" s="48">
        <f t="shared" si="5"/>
        <v>0</v>
      </c>
      <c r="AD31" s="79">
        <f t="shared" si="6"/>
        <v>0</v>
      </c>
      <c r="AE31" s="19" t="str">
        <f t="shared" si="7"/>
        <v/>
      </c>
      <c r="AF31" s="22">
        <f t="shared" si="2"/>
        <v>0</v>
      </c>
      <c r="AG31" s="19">
        <f t="shared" si="3"/>
        <v>0</v>
      </c>
      <c r="AH31" s="26"/>
      <c r="AI31" s="53"/>
      <c r="AJ31" s="11"/>
      <c r="AK31" s="11"/>
      <c r="AL31" s="11"/>
      <c r="AM31" s="11"/>
      <c r="AN31" s="13"/>
      <c r="AO31" s="13"/>
      <c r="AP31" s="2"/>
      <c r="AQ31" s="2"/>
      <c r="AR31" s="2"/>
      <c r="AS31" s="2"/>
      <c r="AT31" s="2"/>
      <c r="AU31" s="2"/>
      <c r="AV31" s="2"/>
      <c r="AW31" s="2"/>
      <c r="AX31" s="2"/>
      <c r="AY31" s="2"/>
      <c r="AZ31" s="2"/>
      <c r="BA31" s="2"/>
      <c r="BB31" s="2"/>
    </row>
    <row r="32" spans="1:54" ht="12" customHeight="1" x14ac:dyDescent="0.25">
      <c r="A32" s="38"/>
      <c r="B32" s="761">
        <v>13</v>
      </c>
      <c r="C32" s="763" t="str">
        <f>IF(D33="","",COUNTA($K$8:K32))</f>
        <v/>
      </c>
      <c r="D32" s="171"/>
      <c r="E32" s="170"/>
      <c r="F32" s="765"/>
      <c r="G32" s="767" t="s">
        <v>93</v>
      </c>
      <c r="H32" s="769"/>
      <c r="I32" s="767" t="s">
        <v>79</v>
      </c>
      <c r="J32" s="769"/>
      <c r="K32" s="773"/>
      <c r="L32" s="759"/>
      <c r="M32" s="760"/>
      <c r="N32" s="755"/>
      <c r="O32" s="56"/>
      <c r="P32" s="57"/>
      <c r="Q32" s="73"/>
      <c r="R32" s="59"/>
      <c r="S32" s="60"/>
      <c r="T32" s="73"/>
      <c r="U32" s="61"/>
      <c r="V32" s="322" t="str">
        <f t="shared" si="9"/>
        <v/>
      </c>
      <c r="W32" s="26"/>
      <c r="X32" s="50" t="str">
        <f>C32</f>
        <v/>
      </c>
      <c r="Y32" s="51">
        <f>D33</f>
        <v>0</v>
      </c>
      <c r="Z32" s="51">
        <f>D32</f>
        <v>0</v>
      </c>
      <c r="AA32" s="52">
        <f t="shared" si="1"/>
        <v>0</v>
      </c>
      <c r="AB32" s="51">
        <f t="shared" si="4"/>
        <v>0</v>
      </c>
      <c r="AC32" s="51">
        <f t="shared" si="5"/>
        <v>0</v>
      </c>
      <c r="AD32" s="79">
        <f t="shared" si="6"/>
        <v>0</v>
      </c>
      <c r="AE32" s="19" t="str">
        <f t="shared" si="7"/>
        <v/>
      </c>
      <c r="AF32" s="22">
        <f t="shared" si="2"/>
        <v>0</v>
      </c>
      <c r="AG32" s="19">
        <f t="shared" si="3"/>
        <v>0</v>
      </c>
      <c r="AH32" s="26">
        <f>COUNTA(L32:M33)</f>
        <v>0</v>
      </c>
      <c r="AI32" s="53"/>
      <c r="AJ32" s="11"/>
      <c r="AK32" s="11"/>
      <c r="AL32" s="11"/>
      <c r="AM32" s="11"/>
      <c r="AN32" s="13"/>
      <c r="AO32" s="13"/>
      <c r="AP32" s="2"/>
      <c r="AQ32" s="2"/>
      <c r="AR32" s="2"/>
      <c r="AS32" s="2"/>
      <c r="AT32" s="2"/>
      <c r="AU32" s="2"/>
      <c r="AV32" s="2"/>
      <c r="AW32" s="2"/>
      <c r="AX32" s="2"/>
      <c r="AY32" s="2"/>
      <c r="AZ32" s="2"/>
      <c r="BA32" s="2"/>
      <c r="BB32" s="2"/>
    </row>
    <row r="33" spans="1:54" ht="12" customHeight="1" x14ac:dyDescent="0.25">
      <c r="A33" s="38"/>
      <c r="B33" s="762"/>
      <c r="C33" s="764"/>
      <c r="D33" s="172"/>
      <c r="E33" s="178"/>
      <c r="F33" s="766"/>
      <c r="G33" s="768"/>
      <c r="H33" s="770"/>
      <c r="I33" s="768"/>
      <c r="J33" s="770"/>
      <c r="K33" s="774"/>
      <c r="L33" s="757"/>
      <c r="M33" s="758"/>
      <c r="N33" s="756"/>
      <c r="O33" s="63"/>
      <c r="P33" s="64"/>
      <c r="Q33" s="65"/>
      <c r="R33" s="66"/>
      <c r="S33" s="67"/>
      <c r="T33" s="65"/>
      <c r="U33" s="522"/>
      <c r="V33" s="357" t="str">
        <f t="shared" si="9"/>
        <v/>
      </c>
      <c r="W33" s="26"/>
      <c r="X33" s="47" t="str">
        <f>C32</f>
        <v/>
      </c>
      <c r="Y33" s="48">
        <f>D33</f>
        <v>0</v>
      </c>
      <c r="Z33" s="48">
        <f>D32</f>
        <v>0</v>
      </c>
      <c r="AA33" s="49">
        <f>K32</f>
        <v>0</v>
      </c>
      <c r="AB33" s="48">
        <f t="shared" si="4"/>
        <v>0</v>
      </c>
      <c r="AC33" s="48">
        <f t="shared" si="5"/>
        <v>0</v>
      </c>
      <c r="AD33" s="79">
        <f t="shared" si="6"/>
        <v>0</v>
      </c>
      <c r="AE33" s="19" t="str">
        <f t="shared" si="7"/>
        <v/>
      </c>
      <c r="AF33" s="22">
        <f t="shared" si="2"/>
        <v>0</v>
      </c>
      <c r="AG33" s="19">
        <f t="shared" si="3"/>
        <v>0</v>
      </c>
      <c r="AH33" s="26"/>
      <c r="AI33" s="53"/>
      <c r="AJ33" s="11"/>
      <c r="AK33" s="11"/>
      <c r="AL33" s="11"/>
      <c r="AM33" s="11"/>
      <c r="AN33" s="13"/>
      <c r="AO33" s="13"/>
      <c r="AP33" s="2"/>
      <c r="AQ33" s="2"/>
      <c r="AR33" s="2"/>
      <c r="AS33" s="2"/>
      <c r="AT33" s="2"/>
      <c r="AU33" s="2"/>
      <c r="AV33" s="2"/>
      <c r="AW33" s="2"/>
      <c r="AX33" s="2"/>
      <c r="AY33" s="2"/>
      <c r="AZ33" s="2"/>
      <c r="BA33" s="2"/>
      <c r="BB33" s="2"/>
    </row>
    <row r="34" spans="1:54" ht="12" customHeight="1" x14ac:dyDescent="0.25">
      <c r="A34" s="38"/>
      <c r="B34" s="761">
        <v>14</v>
      </c>
      <c r="C34" s="763" t="str">
        <f>IF(D35="","",COUNTA($K$8:K34))</f>
        <v/>
      </c>
      <c r="D34" s="173"/>
      <c r="E34" s="176"/>
      <c r="F34" s="765"/>
      <c r="G34" s="767" t="s">
        <v>93</v>
      </c>
      <c r="H34" s="769"/>
      <c r="I34" s="767" t="s">
        <v>79</v>
      </c>
      <c r="J34" s="769"/>
      <c r="K34" s="773"/>
      <c r="L34" s="759"/>
      <c r="M34" s="760"/>
      <c r="N34" s="755"/>
      <c r="O34" s="56"/>
      <c r="P34" s="57"/>
      <c r="Q34" s="73"/>
      <c r="R34" s="59"/>
      <c r="S34" s="60"/>
      <c r="T34" s="73"/>
      <c r="U34" s="61"/>
      <c r="V34" s="322" t="str">
        <f t="shared" si="9"/>
        <v/>
      </c>
      <c r="W34" s="26"/>
      <c r="X34" s="50" t="str">
        <f>C34</f>
        <v/>
      </c>
      <c r="Y34" s="51">
        <f>D35</f>
        <v>0</v>
      </c>
      <c r="Z34" s="51">
        <f>D34</f>
        <v>0</v>
      </c>
      <c r="AA34" s="52">
        <f t="shared" si="1"/>
        <v>0</v>
      </c>
      <c r="AB34" s="51">
        <f t="shared" si="4"/>
        <v>0</v>
      </c>
      <c r="AC34" s="51">
        <f t="shared" si="5"/>
        <v>0</v>
      </c>
      <c r="AD34" s="79">
        <f t="shared" si="6"/>
        <v>0</v>
      </c>
      <c r="AE34" s="19" t="str">
        <f t="shared" si="7"/>
        <v/>
      </c>
      <c r="AF34" s="22">
        <f t="shared" si="2"/>
        <v>0</v>
      </c>
      <c r="AG34" s="19">
        <f t="shared" si="3"/>
        <v>0</v>
      </c>
      <c r="AH34" s="26">
        <f>COUNTA(L34:M35)</f>
        <v>0</v>
      </c>
      <c r="AI34" s="53"/>
      <c r="AJ34" s="11"/>
      <c r="AK34" s="11"/>
      <c r="AL34" s="11"/>
      <c r="AM34" s="11"/>
      <c r="AN34" s="13"/>
      <c r="AO34" s="13"/>
      <c r="AP34" s="2"/>
      <c r="AQ34" s="2"/>
      <c r="AR34" s="2"/>
      <c r="AS34" s="2"/>
      <c r="AT34" s="2"/>
      <c r="AU34" s="2"/>
      <c r="AV34" s="2"/>
      <c r="AW34" s="2"/>
      <c r="AX34" s="2"/>
      <c r="AY34" s="2"/>
      <c r="AZ34" s="2"/>
      <c r="BA34" s="2"/>
      <c r="BB34" s="2"/>
    </row>
    <row r="35" spans="1:54" ht="12" customHeight="1" x14ac:dyDescent="0.25">
      <c r="A35" s="38"/>
      <c r="B35" s="762"/>
      <c r="C35" s="764"/>
      <c r="D35" s="174"/>
      <c r="E35" s="177"/>
      <c r="F35" s="766"/>
      <c r="G35" s="768"/>
      <c r="H35" s="770"/>
      <c r="I35" s="768"/>
      <c r="J35" s="770"/>
      <c r="K35" s="774"/>
      <c r="L35" s="757"/>
      <c r="M35" s="758"/>
      <c r="N35" s="756"/>
      <c r="O35" s="63"/>
      <c r="P35" s="64"/>
      <c r="Q35" s="65"/>
      <c r="R35" s="66"/>
      <c r="S35" s="67"/>
      <c r="T35" s="65"/>
      <c r="U35" s="522"/>
      <c r="V35" s="357" t="str">
        <f t="shared" si="9"/>
        <v/>
      </c>
      <c r="W35" s="26"/>
      <c r="X35" s="47" t="str">
        <f>C34</f>
        <v/>
      </c>
      <c r="Y35" s="48">
        <f>D35</f>
        <v>0</v>
      </c>
      <c r="Z35" s="48">
        <f>D34</f>
        <v>0</v>
      </c>
      <c r="AA35" s="49">
        <f>K34</f>
        <v>0</v>
      </c>
      <c r="AB35" s="48">
        <f t="shared" si="4"/>
        <v>0</v>
      </c>
      <c r="AC35" s="48">
        <f t="shared" si="5"/>
        <v>0</v>
      </c>
      <c r="AD35" s="79">
        <f t="shared" si="6"/>
        <v>0</v>
      </c>
      <c r="AE35" s="19" t="str">
        <f t="shared" si="7"/>
        <v/>
      </c>
      <c r="AF35" s="22">
        <f t="shared" si="2"/>
        <v>0</v>
      </c>
      <c r="AG35" s="19">
        <f t="shared" si="3"/>
        <v>0</v>
      </c>
      <c r="AH35" s="26"/>
      <c r="AI35" s="53"/>
      <c r="AJ35" s="11"/>
      <c r="AK35" s="11"/>
      <c r="AL35" s="11"/>
      <c r="AM35" s="11"/>
      <c r="AN35" s="13"/>
      <c r="AO35" s="13"/>
      <c r="AP35" s="2"/>
      <c r="AQ35" s="2"/>
      <c r="AR35" s="2"/>
      <c r="AS35" s="2"/>
      <c r="AT35" s="2"/>
      <c r="AU35" s="2"/>
      <c r="AV35" s="2"/>
      <c r="AW35" s="2"/>
      <c r="AX35" s="2"/>
      <c r="AY35" s="2"/>
      <c r="AZ35" s="2"/>
      <c r="BA35" s="2"/>
      <c r="BB35" s="2"/>
    </row>
    <row r="36" spans="1:54" ht="12" customHeight="1" x14ac:dyDescent="0.25">
      <c r="A36" s="38"/>
      <c r="B36" s="761">
        <v>15</v>
      </c>
      <c r="C36" s="763" t="str">
        <f>IF(D37="","",COUNTA($K$8:K36))</f>
        <v/>
      </c>
      <c r="D36" s="171"/>
      <c r="E36" s="170"/>
      <c r="F36" s="765"/>
      <c r="G36" s="767" t="s">
        <v>93</v>
      </c>
      <c r="H36" s="769"/>
      <c r="I36" s="767" t="s">
        <v>79</v>
      </c>
      <c r="J36" s="769"/>
      <c r="K36" s="773"/>
      <c r="L36" s="759"/>
      <c r="M36" s="760"/>
      <c r="N36" s="755"/>
      <c r="O36" s="56"/>
      <c r="P36" s="57"/>
      <c r="Q36" s="73"/>
      <c r="R36" s="59"/>
      <c r="S36" s="60"/>
      <c r="T36" s="73"/>
      <c r="U36" s="61"/>
      <c r="V36" s="322" t="str">
        <f t="shared" si="9"/>
        <v/>
      </c>
      <c r="W36" s="11"/>
      <c r="X36" s="50" t="str">
        <f>C36</f>
        <v/>
      </c>
      <c r="Y36" s="51">
        <f>D37</f>
        <v>0</v>
      </c>
      <c r="Z36" s="51">
        <f>D36</f>
        <v>0</v>
      </c>
      <c r="AA36" s="52">
        <f t="shared" si="1"/>
        <v>0</v>
      </c>
      <c r="AB36" s="51">
        <f t="shared" si="4"/>
        <v>0</v>
      </c>
      <c r="AC36" s="51">
        <f t="shared" si="5"/>
        <v>0</v>
      </c>
      <c r="AD36" s="79">
        <f t="shared" si="6"/>
        <v>0</v>
      </c>
      <c r="AE36" s="19" t="str">
        <f t="shared" si="7"/>
        <v/>
      </c>
      <c r="AF36" s="22">
        <f t="shared" si="2"/>
        <v>0</v>
      </c>
      <c r="AG36" s="19">
        <f t="shared" si="3"/>
        <v>0</v>
      </c>
      <c r="AH36" s="26">
        <f>COUNTA(L36:M37)</f>
        <v>0</v>
      </c>
      <c r="AI36" s="11"/>
      <c r="AJ36" s="27"/>
      <c r="AK36" s="11"/>
      <c r="AL36" s="11"/>
      <c r="AM36" s="11"/>
      <c r="AN36" s="13"/>
      <c r="AO36" s="13"/>
      <c r="AP36" s="2"/>
      <c r="AQ36" s="2"/>
      <c r="AR36" s="2"/>
      <c r="AS36" s="2"/>
      <c r="AT36" s="2"/>
      <c r="AU36" s="2"/>
      <c r="AV36" s="2"/>
      <c r="AW36" s="2"/>
      <c r="AX36" s="2"/>
      <c r="AY36" s="2"/>
      <c r="AZ36" s="2"/>
      <c r="BA36" s="2"/>
      <c r="BB36" s="2"/>
    </row>
    <row r="37" spans="1:54" ht="12" customHeight="1" x14ac:dyDescent="0.25">
      <c r="A37" s="38"/>
      <c r="B37" s="762"/>
      <c r="C37" s="764"/>
      <c r="D37" s="172"/>
      <c r="E37" s="178"/>
      <c r="F37" s="766"/>
      <c r="G37" s="768"/>
      <c r="H37" s="770"/>
      <c r="I37" s="768"/>
      <c r="J37" s="770"/>
      <c r="K37" s="774"/>
      <c r="L37" s="757"/>
      <c r="M37" s="758"/>
      <c r="N37" s="756"/>
      <c r="O37" s="63"/>
      <c r="P37" s="64"/>
      <c r="Q37" s="65"/>
      <c r="R37" s="66"/>
      <c r="S37" s="67"/>
      <c r="T37" s="65"/>
      <c r="U37" s="522"/>
      <c r="V37" s="357" t="str">
        <f t="shared" si="9"/>
        <v/>
      </c>
      <c r="W37" s="11"/>
      <c r="X37" s="44" t="str">
        <f>C36</f>
        <v/>
      </c>
      <c r="Y37" s="45">
        <f>D37</f>
        <v>0</v>
      </c>
      <c r="Z37" s="45">
        <f>D36</f>
        <v>0</v>
      </c>
      <c r="AA37" s="46">
        <f>K36</f>
        <v>0</v>
      </c>
      <c r="AB37" s="45">
        <f t="shared" si="4"/>
        <v>0</v>
      </c>
      <c r="AC37" s="45">
        <f t="shared" si="5"/>
        <v>0</v>
      </c>
      <c r="AD37" s="79">
        <f t="shared" si="6"/>
        <v>0</v>
      </c>
      <c r="AE37" s="19" t="str">
        <f t="shared" si="7"/>
        <v/>
      </c>
      <c r="AF37" s="22">
        <f t="shared" si="2"/>
        <v>0</v>
      </c>
      <c r="AG37" s="19">
        <f t="shared" si="3"/>
        <v>0</v>
      </c>
      <c r="AH37" s="26"/>
      <c r="AI37" s="11"/>
      <c r="AJ37" s="11"/>
      <c r="AK37" s="11"/>
      <c r="AL37" s="11"/>
      <c r="AM37" s="11"/>
      <c r="AN37" s="13"/>
      <c r="AO37" s="13"/>
      <c r="AP37" s="2"/>
      <c r="AQ37" s="2"/>
      <c r="AR37" s="2"/>
      <c r="AS37" s="2"/>
      <c r="AT37" s="2"/>
      <c r="AU37" s="2"/>
      <c r="AV37" s="2"/>
      <c r="AW37" s="2"/>
      <c r="AX37" s="2"/>
      <c r="AY37" s="2"/>
      <c r="AZ37" s="2"/>
      <c r="BA37" s="2"/>
      <c r="BB37" s="2"/>
    </row>
    <row r="38" spans="1:54" ht="12" customHeight="1" x14ac:dyDescent="0.25">
      <c r="A38" s="38"/>
      <c r="B38" s="761">
        <v>16</v>
      </c>
      <c r="C38" s="763" t="str">
        <f>IF(D39="","",COUNTA($K$8:K38))</f>
        <v/>
      </c>
      <c r="D38" s="171"/>
      <c r="E38" s="170"/>
      <c r="F38" s="765"/>
      <c r="G38" s="767" t="s">
        <v>84</v>
      </c>
      <c r="H38" s="769"/>
      <c r="I38" s="767" t="s">
        <v>79</v>
      </c>
      <c r="J38" s="769"/>
      <c r="K38" s="773"/>
      <c r="L38" s="759"/>
      <c r="M38" s="760"/>
      <c r="N38" s="755"/>
      <c r="O38" s="56"/>
      <c r="P38" s="57"/>
      <c r="Q38" s="73"/>
      <c r="R38" s="59"/>
      <c r="S38" s="60"/>
      <c r="T38" s="73"/>
      <c r="U38" s="61"/>
      <c r="V38" s="322" t="str">
        <f t="shared" ref="V38:V47" si="10">IF(L38="","",IF(P38="",S38,IF(S38="",P38,IF(AE38="T",AF38,AG38))))</f>
        <v/>
      </c>
      <c r="W38" s="16"/>
      <c r="X38" s="50" t="str">
        <f>C38</f>
        <v/>
      </c>
      <c r="Y38" s="51">
        <f>D39</f>
        <v>0</v>
      </c>
      <c r="Z38" s="51">
        <f>D38</f>
        <v>0</v>
      </c>
      <c r="AA38" s="52">
        <f t="shared" ref="AA38" si="11">K38</f>
        <v>0</v>
      </c>
      <c r="AB38" s="51">
        <f t="shared" si="4"/>
        <v>0</v>
      </c>
      <c r="AC38" s="51">
        <f t="shared" si="5"/>
        <v>0</v>
      </c>
      <c r="AD38" s="79">
        <f t="shared" ref="AD38:AD47" si="12">IF(V38=P38,Q38,T38)</f>
        <v>0</v>
      </c>
      <c r="AE38" s="19" t="str">
        <f t="shared" ref="AE38:AE47" si="13">IF(L38="","",IF(OR(L38=$AL$9,L38=$AL$10,L38=$AL$11,L38=$AL$12,L38=$AL$13,L38=$AL$14,L38=$AL$15),"T","F"))</f>
        <v/>
      </c>
      <c r="AF38" s="22">
        <f t="shared" ref="AF38:AF47" si="14">IF(P38&gt;S38,S38,P38)</f>
        <v>0</v>
      </c>
      <c r="AG38" s="19">
        <f t="shared" ref="AG38:AG47" si="15">IF(P38&gt;S38,P38,S38)</f>
        <v>0</v>
      </c>
      <c r="AH38" s="26">
        <f>COUNTA(L38:M39)</f>
        <v>0</v>
      </c>
      <c r="AI38" s="11"/>
      <c r="AJ38" s="11"/>
      <c r="AK38" s="11"/>
      <c r="AL38" s="11"/>
      <c r="AM38" s="11"/>
      <c r="AN38" s="13"/>
      <c r="AO38" s="13"/>
      <c r="AP38" s="2"/>
      <c r="AQ38" s="2"/>
      <c r="AR38" s="2"/>
      <c r="AS38" s="2"/>
      <c r="AT38" s="2"/>
      <c r="AU38" s="2"/>
      <c r="AV38" s="2"/>
      <c r="AW38" s="2"/>
      <c r="AX38" s="2"/>
      <c r="AY38" s="2"/>
      <c r="AZ38" s="2"/>
      <c r="BA38" s="2"/>
      <c r="BB38" s="2"/>
    </row>
    <row r="39" spans="1:54" ht="12" customHeight="1" x14ac:dyDescent="0.25">
      <c r="A39" s="38"/>
      <c r="B39" s="762"/>
      <c r="C39" s="764"/>
      <c r="D39" s="172"/>
      <c r="E39" s="178"/>
      <c r="F39" s="766"/>
      <c r="G39" s="768"/>
      <c r="H39" s="770"/>
      <c r="I39" s="768"/>
      <c r="J39" s="770"/>
      <c r="K39" s="774"/>
      <c r="L39" s="757"/>
      <c r="M39" s="758"/>
      <c r="N39" s="756"/>
      <c r="O39" s="63"/>
      <c r="P39" s="64"/>
      <c r="Q39" s="65"/>
      <c r="R39" s="66"/>
      <c r="S39" s="67"/>
      <c r="T39" s="65"/>
      <c r="U39" s="522"/>
      <c r="V39" s="357" t="str">
        <f t="shared" si="10"/>
        <v/>
      </c>
      <c r="W39" s="11"/>
      <c r="X39" s="47" t="str">
        <f>C38</f>
        <v/>
      </c>
      <c r="Y39" s="48">
        <f>D39</f>
        <v>0</v>
      </c>
      <c r="Z39" s="48">
        <f>D38</f>
        <v>0</v>
      </c>
      <c r="AA39" s="49">
        <f>K38</f>
        <v>0</v>
      </c>
      <c r="AB39" s="48">
        <f t="shared" si="4"/>
        <v>0</v>
      </c>
      <c r="AC39" s="48">
        <f t="shared" si="5"/>
        <v>0</v>
      </c>
      <c r="AD39" s="79">
        <f t="shared" si="12"/>
        <v>0</v>
      </c>
      <c r="AE39" s="19" t="str">
        <f t="shared" si="13"/>
        <v/>
      </c>
      <c r="AF39" s="22">
        <f t="shared" si="14"/>
        <v>0</v>
      </c>
      <c r="AG39" s="19">
        <f t="shared" si="15"/>
        <v>0</v>
      </c>
      <c r="AH39" s="26"/>
      <c r="AI39" s="11"/>
      <c r="AJ39" s="11"/>
      <c r="AK39" s="11"/>
      <c r="AL39" s="11"/>
      <c r="AM39" s="11"/>
      <c r="AN39" s="13"/>
      <c r="AO39" s="13"/>
      <c r="AP39" s="2"/>
      <c r="AQ39" s="2"/>
      <c r="AR39" s="2"/>
      <c r="AS39" s="2"/>
      <c r="AT39" s="2"/>
      <c r="AU39" s="2"/>
      <c r="AV39" s="2"/>
      <c r="AW39" s="2"/>
      <c r="AX39" s="2"/>
      <c r="AY39" s="2"/>
      <c r="AZ39" s="2"/>
      <c r="BA39" s="2"/>
      <c r="BB39" s="2"/>
    </row>
    <row r="40" spans="1:54" ht="12" customHeight="1" x14ac:dyDescent="0.25">
      <c r="A40" s="38"/>
      <c r="B40" s="761">
        <v>17</v>
      </c>
      <c r="C40" s="763" t="str">
        <f>IF(D41="","",COUNTA($K$8:K40))</f>
        <v/>
      </c>
      <c r="D40" s="173"/>
      <c r="E40" s="176"/>
      <c r="F40" s="765"/>
      <c r="G40" s="767" t="s">
        <v>84</v>
      </c>
      <c r="H40" s="769"/>
      <c r="I40" s="767" t="s">
        <v>79</v>
      </c>
      <c r="J40" s="769"/>
      <c r="K40" s="773"/>
      <c r="L40" s="759"/>
      <c r="M40" s="760"/>
      <c r="N40" s="755"/>
      <c r="O40" s="56"/>
      <c r="P40" s="57"/>
      <c r="Q40" s="73"/>
      <c r="R40" s="59"/>
      <c r="S40" s="60"/>
      <c r="T40" s="73"/>
      <c r="U40" s="61"/>
      <c r="V40" s="322" t="str">
        <f t="shared" si="10"/>
        <v/>
      </c>
      <c r="W40" s="26"/>
      <c r="X40" s="50" t="str">
        <f>C40</f>
        <v/>
      </c>
      <c r="Y40" s="51">
        <f>D41</f>
        <v>0</v>
      </c>
      <c r="Z40" s="51">
        <f>D40</f>
        <v>0</v>
      </c>
      <c r="AA40" s="52">
        <f t="shared" ref="AA40" si="16">K40</f>
        <v>0</v>
      </c>
      <c r="AB40" s="51">
        <f t="shared" si="4"/>
        <v>0</v>
      </c>
      <c r="AC40" s="51">
        <f t="shared" si="5"/>
        <v>0</v>
      </c>
      <c r="AD40" s="79">
        <f t="shared" si="12"/>
        <v>0</v>
      </c>
      <c r="AE40" s="19" t="str">
        <f t="shared" si="13"/>
        <v/>
      </c>
      <c r="AF40" s="22">
        <f t="shared" si="14"/>
        <v>0</v>
      </c>
      <c r="AG40" s="19">
        <f t="shared" si="15"/>
        <v>0</v>
      </c>
      <c r="AH40" s="26">
        <f>COUNTA(L40:M41)</f>
        <v>0</v>
      </c>
      <c r="AI40" s="11"/>
      <c r="AJ40" s="11"/>
      <c r="AK40" s="11"/>
      <c r="AL40" s="11"/>
      <c r="AM40" s="11"/>
      <c r="AN40" s="13"/>
      <c r="AO40" s="13"/>
      <c r="AP40" s="2"/>
      <c r="AQ40" s="2"/>
      <c r="AR40" s="2"/>
      <c r="AS40" s="2"/>
      <c r="AT40" s="2"/>
      <c r="AU40" s="2"/>
      <c r="AV40" s="2"/>
      <c r="AW40" s="2"/>
      <c r="AX40" s="2"/>
      <c r="AY40" s="2"/>
      <c r="AZ40" s="2"/>
      <c r="BA40" s="2"/>
      <c r="BB40" s="2"/>
    </row>
    <row r="41" spans="1:54" ht="12" customHeight="1" x14ac:dyDescent="0.25">
      <c r="A41" s="38"/>
      <c r="B41" s="762"/>
      <c r="C41" s="764"/>
      <c r="D41" s="174"/>
      <c r="E41" s="177"/>
      <c r="F41" s="766"/>
      <c r="G41" s="768"/>
      <c r="H41" s="770"/>
      <c r="I41" s="768"/>
      <c r="J41" s="770"/>
      <c r="K41" s="774"/>
      <c r="L41" s="757"/>
      <c r="M41" s="758"/>
      <c r="N41" s="756"/>
      <c r="O41" s="63"/>
      <c r="P41" s="64"/>
      <c r="Q41" s="65"/>
      <c r="R41" s="66"/>
      <c r="S41" s="67"/>
      <c r="T41" s="65"/>
      <c r="U41" s="522"/>
      <c r="V41" s="357" t="str">
        <f t="shared" si="10"/>
        <v/>
      </c>
      <c r="W41" s="26"/>
      <c r="X41" s="47" t="str">
        <f>C40</f>
        <v/>
      </c>
      <c r="Y41" s="48">
        <f>D41</f>
        <v>0</v>
      </c>
      <c r="Z41" s="48">
        <f>D40</f>
        <v>0</v>
      </c>
      <c r="AA41" s="49">
        <f>K40</f>
        <v>0</v>
      </c>
      <c r="AB41" s="48">
        <f t="shared" si="4"/>
        <v>0</v>
      </c>
      <c r="AC41" s="48">
        <f t="shared" si="5"/>
        <v>0</v>
      </c>
      <c r="AD41" s="79">
        <f t="shared" si="12"/>
        <v>0</v>
      </c>
      <c r="AE41" s="19" t="str">
        <f t="shared" si="13"/>
        <v/>
      </c>
      <c r="AF41" s="22">
        <f t="shared" si="14"/>
        <v>0</v>
      </c>
      <c r="AG41" s="19">
        <f t="shared" si="15"/>
        <v>0</v>
      </c>
      <c r="AH41" s="26"/>
      <c r="AI41" s="11"/>
      <c r="AJ41" s="11"/>
      <c r="AK41" s="11"/>
      <c r="AL41" s="11"/>
      <c r="AM41" s="11"/>
      <c r="AN41" s="13"/>
      <c r="AO41" s="13"/>
      <c r="AP41" s="2"/>
      <c r="AQ41" s="2"/>
      <c r="AR41" s="2"/>
      <c r="AS41" s="2"/>
      <c r="AT41" s="2"/>
      <c r="AU41" s="2"/>
      <c r="AV41" s="2"/>
      <c r="AW41" s="2"/>
      <c r="AX41" s="2"/>
      <c r="AY41" s="2"/>
      <c r="AZ41" s="2"/>
      <c r="BA41" s="2"/>
      <c r="BB41" s="2"/>
    </row>
    <row r="42" spans="1:54" ht="12" customHeight="1" x14ac:dyDescent="0.25">
      <c r="A42" s="38"/>
      <c r="B42" s="761">
        <v>18</v>
      </c>
      <c r="C42" s="763" t="str">
        <f>IF(D43="","",COUNTA($K$8:K42))</f>
        <v/>
      </c>
      <c r="D42" s="171"/>
      <c r="E42" s="170"/>
      <c r="F42" s="765"/>
      <c r="G42" s="767" t="s">
        <v>84</v>
      </c>
      <c r="H42" s="769"/>
      <c r="I42" s="767" t="s">
        <v>79</v>
      </c>
      <c r="J42" s="769"/>
      <c r="K42" s="773"/>
      <c r="L42" s="759"/>
      <c r="M42" s="760"/>
      <c r="N42" s="755"/>
      <c r="O42" s="56"/>
      <c r="P42" s="57"/>
      <c r="Q42" s="73"/>
      <c r="R42" s="59"/>
      <c r="S42" s="60"/>
      <c r="T42" s="73"/>
      <c r="U42" s="61"/>
      <c r="V42" s="322" t="str">
        <f t="shared" si="10"/>
        <v/>
      </c>
      <c r="W42" s="26"/>
      <c r="X42" s="50" t="str">
        <f>C42</f>
        <v/>
      </c>
      <c r="Y42" s="51">
        <f>D43</f>
        <v>0</v>
      </c>
      <c r="Z42" s="51">
        <f>D42</f>
        <v>0</v>
      </c>
      <c r="AA42" s="52">
        <f t="shared" ref="AA42" si="17">K42</f>
        <v>0</v>
      </c>
      <c r="AB42" s="51">
        <f t="shared" si="4"/>
        <v>0</v>
      </c>
      <c r="AC42" s="51">
        <f t="shared" si="5"/>
        <v>0</v>
      </c>
      <c r="AD42" s="79">
        <f t="shared" si="12"/>
        <v>0</v>
      </c>
      <c r="AE42" s="19" t="str">
        <f t="shared" si="13"/>
        <v/>
      </c>
      <c r="AF42" s="22">
        <f t="shared" si="14"/>
        <v>0</v>
      </c>
      <c r="AG42" s="19">
        <f t="shared" si="15"/>
        <v>0</v>
      </c>
      <c r="AH42" s="26">
        <f>COUNTA(L42:M43)</f>
        <v>0</v>
      </c>
      <c r="AI42" s="11"/>
      <c r="AJ42" s="11"/>
      <c r="AK42" s="11"/>
      <c r="AL42" s="11"/>
      <c r="AM42" s="11"/>
      <c r="AN42" s="13"/>
      <c r="AO42" s="13"/>
      <c r="AP42" s="2"/>
      <c r="AQ42" s="2"/>
      <c r="AR42" s="2"/>
      <c r="AS42" s="2"/>
      <c r="AT42" s="2"/>
      <c r="AU42" s="2"/>
      <c r="AV42" s="2"/>
      <c r="AW42" s="2"/>
      <c r="AX42" s="2"/>
      <c r="AY42" s="2"/>
      <c r="AZ42" s="2"/>
      <c r="BA42" s="2"/>
      <c r="BB42" s="2"/>
    </row>
    <row r="43" spans="1:54" ht="12" customHeight="1" x14ac:dyDescent="0.25">
      <c r="A43" s="38"/>
      <c r="B43" s="762"/>
      <c r="C43" s="764"/>
      <c r="D43" s="172"/>
      <c r="E43" s="178"/>
      <c r="F43" s="766"/>
      <c r="G43" s="768"/>
      <c r="H43" s="770"/>
      <c r="I43" s="768"/>
      <c r="J43" s="770"/>
      <c r="K43" s="774"/>
      <c r="L43" s="757"/>
      <c r="M43" s="758"/>
      <c r="N43" s="756"/>
      <c r="O43" s="63"/>
      <c r="P43" s="64"/>
      <c r="Q43" s="65"/>
      <c r="R43" s="66"/>
      <c r="S43" s="67"/>
      <c r="T43" s="65"/>
      <c r="U43" s="522"/>
      <c r="V43" s="357" t="str">
        <f t="shared" si="10"/>
        <v/>
      </c>
      <c r="W43" s="26"/>
      <c r="X43" s="47" t="str">
        <f>C42</f>
        <v/>
      </c>
      <c r="Y43" s="48">
        <f>D43</f>
        <v>0</v>
      </c>
      <c r="Z43" s="48">
        <f>D42</f>
        <v>0</v>
      </c>
      <c r="AA43" s="49">
        <f>K42</f>
        <v>0</v>
      </c>
      <c r="AB43" s="48">
        <f t="shared" si="4"/>
        <v>0</v>
      </c>
      <c r="AC43" s="48">
        <f t="shared" si="5"/>
        <v>0</v>
      </c>
      <c r="AD43" s="79">
        <f t="shared" si="12"/>
        <v>0</v>
      </c>
      <c r="AE43" s="19" t="str">
        <f t="shared" si="13"/>
        <v/>
      </c>
      <c r="AF43" s="22">
        <f t="shared" si="14"/>
        <v>0</v>
      </c>
      <c r="AG43" s="19">
        <f t="shared" si="15"/>
        <v>0</v>
      </c>
      <c r="AH43" s="26"/>
      <c r="AI43" s="11"/>
      <c r="AJ43" s="11"/>
      <c r="AK43" s="11"/>
      <c r="AL43" s="11"/>
      <c r="AM43" s="11"/>
      <c r="AN43" s="13"/>
      <c r="AO43" s="13"/>
      <c r="AP43" s="2"/>
      <c r="AQ43" s="2"/>
      <c r="AR43" s="2"/>
      <c r="AS43" s="2"/>
      <c r="AT43" s="2"/>
      <c r="AU43" s="2"/>
      <c r="AV43" s="2"/>
      <c r="AW43" s="2"/>
      <c r="AX43" s="2"/>
      <c r="AY43" s="2"/>
      <c r="AZ43" s="2"/>
      <c r="BA43" s="2"/>
      <c r="BB43" s="2"/>
    </row>
    <row r="44" spans="1:54" ht="12" customHeight="1" x14ac:dyDescent="0.25">
      <c r="A44" s="38"/>
      <c r="B44" s="761">
        <v>19</v>
      </c>
      <c r="C44" s="763" t="str">
        <f>IF(D45="","",COUNTA($K$8:K44))</f>
        <v/>
      </c>
      <c r="D44" s="173"/>
      <c r="E44" s="176"/>
      <c r="F44" s="765"/>
      <c r="G44" s="767" t="s">
        <v>84</v>
      </c>
      <c r="H44" s="769"/>
      <c r="I44" s="767" t="s">
        <v>79</v>
      </c>
      <c r="J44" s="769"/>
      <c r="K44" s="773"/>
      <c r="L44" s="759"/>
      <c r="M44" s="760"/>
      <c r="N44" s="755"/>
      <c r="O44" s="56"/>
      <c r="P44" s="57"/>
      <c r="Q44" s="73"/>
      <c r="R44" s="59"/>
      <c r="S44" s="60"/>
      <c r="T44" s="73"/>
      <c r="U44" s="61"/>
      <c r="V44" s="322" t="str">
        <f t="shared" si="10"/>
        <v/>
      </c>
      <c r="W44" s="26"/>
      <c r="X44" s="50" t="str">
        <f>C44</f>
        <v/>
      </c>
      <c r="Y44" s="51">
        <f>D45</f>
        <v>0</v>
      </c>
      <c r="Z44" s="51">
        <f>D44</f>
        <v>0</v>
      </c>
      <c r="AA44" s="52">
        <f t="shared" ref="AA44" si="18">K44</f>
        <v>0</v>
      </c>
      <c r="AB44" s="51">
        <f t="shared" si="4"/>
        <v>0</v>
      </c>
      <c r="AC44" s="51">
        <f t="shared" si="5"/>
        <v>0</v>
      </c>
      <c r="AD44" s="79">
        <f t="shared" si="12"/>
        <v>0</v>
      </c>
      <c r="AE44" s="19" t="str">
        <f t="shared" si="13"/>
        <v/>
      </c>
      <c r="AF44" s="22">
        <f t="shared" si="14"/>
        <v>0</v>
      </c>
      <c r="AG44" s="19">
        <f t="shared" si="15"/>
        <v>0</v>
      </c>
      <c r="AH44" s="26">
        <f>COUNTA(L44:M45)</f>
        <v>0</v>
      </c>
      <c r="AI44" s="11"/>
      <c r="AJ44" s="11"/>
      <c r="AK44" s="11"/>
      <c r="AL44" s="11"/>
      <c r="AM44" s="11"/>
      <c r="AN44" s="13"/>
      <c r="AO44" s="13"/>
      <c r="AP44" s="2"/>
      <c r="AQ44" s="2"/>
      <c r="AR44" s="2"/>
      <c r="AS44" s="2"/>
      <c r="AT44" s="2"/>
      <c r="AU44" s="2"/>
      <c r="AV44" s="2"/>
      <c r="AW44" s="2"/>
      <c r="AX44" s="2"/>
      <c r="AY44" s="2"/>
      <c r="AZ44" s="2"/>
      <c r="BA44" s="2"/>
      <c r="BB44" s="2"/>
    </row>
    <row r="45" spans="1:54" ht="12" customHeight="1" x14ac:dyDescent="0.25">
      <c r="A45" s="38"/>
      <c r="B45" s="762"/>
      <c r="C45" s="764"/>
      <c r="D45" s="174"/>
      <c r="E45" s="177"/>
      <c r="F45" s="766"/>
      <c r="G45" s="768"/>
      <c r="H45" s="770"/>
      <c r="I45" s="768"/>
      <c r="J45" s="770"/>
      <c r="K45" s="774"/>
      <c r="L45" s="757"/>
      <c r="M45" s="758"/>
      <c r="N45" s="756"/>
      <c r="O45" s="63"/>
      <c r="P45" s="64"/>
      <c r="Q45" s="65"/>
      <c r="R45" s="66"/>
      <c r="S45" s="67"/>
      <c r="T45" s="65"/>
      <c r="U45" s="522"/>
      <c r="V45" s="357" t="str">
        <f t="shared" si="10"/>
        <v/>
      </c>
      <c r="W45" s="26"/>
      <c r="X45" s="47" t="str">
        <f>C44</f>
        <v/>
      </c>
      <c r="Y45" s="48">
        <f>D45</f>
        <v>0</v>
      </c>
      <c r="Z45" s="48">
        <f>D44</f>
        <v>0</v>
      </c>
      <c r="AA45" s="49">
        <f>K44</f>
        <v>0</v>
      </c>
      <c r="AB45" s="48">
        <f t="shared" si="4"/>
        <v>0</v>
      </c>
      <c r="AC45" s="48">
        <f t="shared" si="5"/>
        <v>0</v>
      </c>
      <c r="AD45" s="79">
        <f t="shared" si="12"/>
        <v>0</v>
      </c>
      <c r="AE45" s="19" t="str">
        <f t="shared" si="13"/>
        <v/>
      </c>
      <c r="AF45" s="22">
        <f t="shared" si="14"/>
        <v>0</v>
      </c>
      <c r="AG45" s="19">
        <f t="shared" si="15"/>
        <v>0</v>
      </c>
      <c r="AH45" s="26"/>
      <c r="AI45" s="11"/>
      <c r="AJ45" s="11"/>
      <c r="AK45" s="11"/>
      <c r="AL45" s="11"/>
      <c r="AM45" s="11"/>
      <c r="AN45" s="13"/>
      <c r="AO45" s="13"/>
      <c r="AP45" s="2"/>
      <c r="AQ45" s="2"/>
      <c r="AR45" s="2"/>
      <c r="AS45" s="2"/>
      <c r="AT45" s="2"/>
      <c r="AU45" s="2"/>
      <c r="AV45" s="2"/>
      <c r="AW45" s="2"/>
      <c r="AX45" s="2"/>
      <c r="AY45" s="2"/>
      <c r="AZ45" s="2"/>
      <c r="BA45" s="2"/>
      <c r="BB45" s="2"/>
    </row>
    <row r="46" spans="1:54" ht="12" customHeight="1" x14ac:dyDescent="0.25">
      <c r="A46" s="38"/>
      <c r="B46" s="761">
        <v>20</v>
      </c>
      <c r="C46" s="763" t="str">
        <f>IF(D47="","",COUNTA($K$8:K46))</f>
        <v/>
      </c>
      <c r="D46" s="171"/>
      <c r="E46" s="170"/>
      <c r="F46" s="765"/>
      <c r="G46" s="767" t="s">
        <v>84</v>
      </c>
      <c r="H46" s="769"/>
      <c r="I46" s="767" t="s">
        <v>79</v>
      </c>
      <c r="J46" s="769"/>
      <c r="K46" s="773"/>
      <c r="L46" s="759"/>
      <c r="M46" s="760"/>
      <c r="N46" s="755"/>
      <c r="O46" s="56"/>
      <c r="P46" s="57"/>
      <c r="Q46" s="73"/>
      <c r="R46" s="59"/>
      <c r="S46" s="60"/>
      <c r="T46" s="73"/>
      <c r="U46" s="61"/>
      <c r="V46" s="322" t="str">
        <f t="shared" si="10"/>
        <v/>
      </c>
      <c r="W46" s="11"/>
      <c r="X46" s="50" t="str">
        <f>C46</f>
        <v/>
      </c>
      <c r="Y46" s="51">
        <f>D47</f>
        <v>0</v>
      </c>
      <c r="Z46" s="51">
        <f>D46</f>
        <v>0</v>
      </c>
      <c r="AA46" s="52">
        <f t="shared" ref="AA46" si="19">K46</f>
        <v>0</v>
      </c>
      <c r="AB46" s="51">
        <f t="shared" si="4"/>
        <v>0</v>
      </c>
      <c r="AC46" s="51">
        <f t="shared" si="5"/>
        <v>0</v>
      </c>
      <c r="AD46" s="79">
        <f t="shared" si="12"/>
        <v>0</v>
      </c>
      <c r="AE46" s="19" t="str">
        <f t="shared" si="13"/>
        <v/>
      </c>
      <c r="AF46" s="22">
        <f t="shared" si="14"/>
        <v>0</v>
      </c>
      <c r="AG46" s="19">
        <f t="shared" si="15"/>
        <v>0</v>
      </c>
      <c r="AH46" s="26">
        <f>COUNTA(L46:M47)</f>
        <v>0</v>
      </c>
      <c r="AI46" s="11"/>
      <c r="AJ46" s="27"/>
      <c r="AK46" s="11"/>
      <c r="AL46" s="11"/>
      <c r="AM46" s="11"/>
      <c r="AN46" s="13"/>
      <c r="AO46" s="13"/>
      <c r="AP46" s="2"/>
      <c r="AQ46" s="2"/>
      <c r="AR46" s="2"/>
      <c r="AS46" s="2"/>
      <c r="AT46" s="2"/>
      <c r="AU46" s="2"/>
      <c r="AV46" s="2"/>
      <c r="AW46" s="2"/>
      <c r="AX46" s="2"/>
      <c r="AY46" s="2"/>
      <c r="AZ46" s="2"/>
      <c r="BA46" s="2"/>
      <c r="BB46" s="2"/>
    </row>
    <row r="47" spans="1:54" ht="12" customHeight="1" x14ac:dyDescent="0.25">
      <c r="A47" s="38"/>
      <c r="B47" s="762"/>
      <c r="C47" s="764"/>
      <c r="D47" s="172"/>
      <c r="E47" s="178"/>
      <c r="F47" s="766"/>
      <c r="G47" s="768"/>
      <c r="H47" s="770"/>
      <c r="I47" s="768"/>
      <c r="J47" s="770"/>
      <c r="K47" s="774"/>
      <c r="L47" s="757"/>
      <c r="M47" s="758"/>
      <c r="N47" s="756"/>
      <c r="O47" s="63"/>
      <c r="P47" s="64"/>
      <c r="Q47" s="65"/>
      <c r="R47" s="66"/>
      <c r="S47" s="67"/>
      <c r="T47" s="65"/>
      <c r="U47" s="522"/>
      <c r="V47" s="357" t="str">
        <f t="shared" si="10"/>
        <v/>
      </c>
      <c r="W47" s="11"/>
      <c r="X47" s="44" t="str">
        <f>C46</f>
        <v/>
      </c>
      <c r="Y47" s="45">
        <f>D47</f>
        <v>0</v>
      </c>
      <c r="Z47" s="45">
        <f>D46</f>
        <v>0</v>
      </c>
      <c r="AA47" s="46">
        <f>K46</f>
        <v>0</v>
      </c>
      <c r="AB47" s="45">
        <f t="shared" si="4"/>
        <v>0</v>
      </c>
      <c r="AC47" s="45">
        <f t="shared" si="5"/>
        <v>0</v>
      </c>
      <c r="AD47" s="79">
        <f t="shared" si="12"/>
        <v>0</v>
      </c>
      <c r="AE47" s="19" t="str">
        <f t="shared" si="13"/>
        <v/>
      </c>
      <c r="AF47" s="22">
        <f t="shared" si="14"/>
        <v>0</v>
      </c>
      <c r="AG47" s="19">
        <f t="shared" si="15"/>
        <v>0</v>
      </c>
      <c r="AH47" s="26"/>
      <c r="AI47" s="11"/>
      <c r="AJ47" s="11"/>
      <c r="AK47" s="11"/>
      <c r="AL47" s="11"/>
      <c r="AM47" s="11"/>
      <c r="AN47" s="13"/>
      <c r="AO47" s="13"/>
      <c r="AP47" s="2"/>
      <c r="AQ47" s="2"/>
      <c r="AR47" s="2"/>
      <c r="AS47" s="2"/>
      <c r="AT47" s="2"/>
      <c r="AU47" s="2"/>
      <c r="AV47" s="2"/>
      <c r="AW47" s="2"/>
      <c r="AX47" s="2"/>
      <c r="AY47" s="2"/>
      <c r="AZ47" s="2"/>
      <c r="BA47" s="2"/>
      <c r="BB47" s="2"/>
    </row>
    <row r="48" spans="1:54" ht="15" customHeight="1" x14ac:dyDescent="0.25">
      <c r="A48" s="38"/>
      <c r="O48" s="557"/>
      <c r="V48" s="558" t="s">
        <v>115</v>
      </c>
      <c r="W48" s="11"/>
      <c r="X48" s="13"/>
      <c r="Y48" s="11"/>
      <c r="Z48" s="11"/>
      <c r="AA48" s="16"/>
      <c r="AB48" s="16"/>
      <c r="AC48" s="16"/>
      <c r="AD48" s="16"/>
      <c r="AE48" s="75"/>
      <c r="AF48" s="28"/>
      <c r="AG48" s="28"/>
      <c r="AH48" s="26"/>
      <c r="AI48" s="11"/>
      <c r="AJ48" s="11"/>
      <c r="AK48" s="11"/>
      <c r="AL48" s="11"/>
      <c r="AM48" s="11"/>
      <c r="AN48" s="13"/>
      <c r="AO48" s="13"/>
      <c r="AP48" s="2"/>
      <c r="AQ48" s="2"/>
      <c r="AR48" s="2"/>
      <c r="AS48" s="2"/>
      <c r="AT48" s="2"/>
      <c r="AU48" s="2"/>
      <c r="AV48" s="2"/>
      <c r="AW48" s="2"/>
      <c r="AX48" s="2"/>
      <c r="AY48" s="2"/>
      <c r="AZ48" s="2"/>
      <c r="BA48" s="2"/>
      <c r="BB48" s="2"/>
    </row>
    <row r="49" spans="1:55" ht="12" customHeight="1" x14ac:dyDescent="0.2">
      <c r="A49" s="38"/>
      <c r="B49" s="800" t="s">
        <v>66</v>
      </c>
      <c r="C49" s="801"/>
      <c r="D49" s="801"/>
      <c r="E49" s="801"/>
      <c r="F49" s="801"/>
      <c r="G49" s="801"/>
      <c r="H49" s="801"/>
      <c r="I49" s="801"/>
      <c r="J49" s="801"/>
      <c r="K49" s="801"/>
      <c r="L49" s="802"/>
      <c r="O49" s="535" t="s">
        <v>81</v>
      </c>
      <c r="W49" s="11"/>
      <c r="X49" s="13"/>
      <c r="Y49" s="11"/>
      <c r="Z49" s="11"/>
      <c r="AA49" s="11"/>
      <c r="AB49" s="11"/>
      <c r="AC49" s="11"/>
      <c r="AD49" s="11"/>
      <c r="AE49" s="13"/>
      <c r="AF49" s="13"/>
      <c r="AG49" s="13"/>
      <c r="AH49" s="26"/>
      <c r="AI49" s="11"/>
      <c r="AJ49" s="11"/>
      <c r="AK49" s="11"/>
      <c r="AL49" s="11"/>
      <c r="AM49" s="11"/>
      <c r="AN49" s="13"/>
      <c r="AO49" s="13"/>
      <c r="AP49" s="2"/>
      <c r="AQ49" s="2"/>
      <c r="AR49" s="2"/>
      <c r="AS49" s="2"/>
      <c r="AT49" s="2"/>
      <c r="AU49" s="2"/>
      <c r="AV49" s="2"/>
      <c r="AW49" s="2"/>
      <c r="AX49" s="2"/>
      <c r="AY49" s="2"/>
      <c r="AZ49" s="2"/>
      <c r="BA49" s="2"/>
      <c r="BB49" s="2"/>
    </row>
    <row r="50" spans="1:55" ht="24" customHeight="1" x14ac:dyDescent="0.2">
      <c r="A50" s="38"/>
      <c r="B50" s="803" t="s">
        <v>1154</v>
      </c>
      <c r="C50" s="804"/>
      <c r="D50" s="804"/>
      <c r="E50" s="804"/>
      <c r="F50" s="804"/>
      <c r="G50" s="804"/>
      <c r="H50" s="804"/>
      <c r="I50" s="804"/>
      <c r="J50" s="804"/>
      <c r="K50" s="804"/>
      <c r="L50" s="805"/>
      <c r="O50" s="594" t="s">
        <v>16</v>
      </c>
      <c r="P50" s="775" t="s">
        <v>358</v>
      </c>
      <c r="Q50" s="776"/>
      <c r="R50" s="601" t="s">
        <v>102</v>
      </c>
      <c r="S50" s="775" t="s">
        <v>359</v>
      </c>
      <c r="T50" s="776"/>
      <c r="U50" s="602" t="s">
        <v>102</v>
      </c>
      <c r="V50" s="600" t="s">
        <v>17</v>
      </c>
      <c r="W50" s="11"/>
      <c r="X50" s="13"/>
      <c r="Y50" s="11"/>
      <c r="Z50" s="11"/>
      <c r="AA50" s="11"/>
      <c r="AB50" s="11"/>
      <c r="AC50" s="11"/>
      <c r="AD50" s="11"/>
      <c r="AE50" s="13"/>
      <c r="AF50" s="13"/>
      <c r="AG50" s="13"/>
      <c r="AH50" s="26"/>
      <c r="AI50" s="11"/>
      <c r="AJ50" s="11"/>
      <c r="AK50" s="11"/>
      <c r="AL50" s="11"/>
      <c r="AM50" s="11"/>
      <c r="AN50" s="13"/>
      <c r="AO50" s="13"/>
      <c r="AP50" s="2"/>
      <c r="AQ50" s="2"/>
      <c r="AR50" s="2"/>
      <c r="AS50" s="2"/>
      <c r="AT50" s="2"/>
      <c r="AU50" s="2"/>
      <c r="AV50" s="2"/>
      <c r="AW50" s="2"/>
      <c r="AX50" s="2"/>
      <c r="AY50" s="2"/>
      <c r="AZ50" s="2"/>
      <c r="BA50" s="2"/>
      <c r="BB50" s="2"/>
    </row>
    <row r="51" spans="1:55" ht="15" customHeight="1" x14ac:dyDescent="0.2">
      <c r="A51" s="38"/>
      <c r="B51" s="705" t="s">
        <v>1155</v>
      </c>
      <c r="C51" s="706"/>
      <c r="D51" s="706"/>
      <c r="E51" s="706"/>
      <c r="F51" s="706"/>
      <c r="G51" s="706"/>
      <c r="H51" s="706"/>
      <c r="I51" s="706"/>
      <c r="J51" s="706"/>
      <c r="K51" s="706"/>
      <c r="L51" s="707"/>
      <c r="O51" s="76" t="s">
        <v>27</v>
      </c>
      <c r="P51" s="779"/>
      <c r="Q51" s="780"/>
      <c r="R51" s="77"/>
      <c r="S51" s="777"/>
      <c r="T51" s="778"/>
      <c r="U51" s="78"/>
      <c r="V51" s="374">
        <f>IF(O51="","",IF(P51="",S51,IF(S51="",P51,IF(P51&gt;S51,S51,P51))))</f>
        <v>0</v>
      </c>
      <c r="W51" s="11"/>
      <c r="X51" s="13"/>
      <c r="Y51" s="11"/>
      <c r="Z51" s="11"/>
      <c r="AA51" s="11"/>
      <c r="AB51" s="11"/>
      <c r="AC51" s="11"/>
      <c r="AD51" s="11"/>
      <c r="AE51" s="13"/>
      <c r="AF51" s="29"/>
      <c r="AG51" s="26"/>
      <c r="AH51" s="26"/>
      <c r="AI51" s="11"/>
      <c r="AJ51" s="11"/>
      <c r="AK51" s="11"/>
      <c r="AL51" s="11"/>
      <c r="AM51" s="11"/>
      <c r="AN51" s="13"/>
      <c r="AO51" s="13"/>
      <c r="AP51" s="2"/>
      <c r="AQ51" s="2"/>
      <c r="AR51" s="2"/>
      <c r="AS51" s="2"/>
      <c r="AT51" s="2"/>
      <c r="AU51" s="2"/>
      <c r="AV51" s="2"/>
      <c r="AW51" s="2"/>
      <c r="AX51" s="2"/>
      <c r="AY51" s="2"/>
      <c r="AZ51" s="2"/>
      <c r="BA51" s="2"/>
      <c r="BB51" s="2"/>
    </row>
    <row r="52" spans="1:55" ht="18.75" customHeight="1" x14ac:dyDescent="0.25">
      <c r="A52" s="38"/>
      <c r="B52" s="753"/>
      <c r="C52" s="754"/>
      <c r="D52" s="754"/>
      <c r="E52" s="754"/>
      <c r="F52" s="810" t="s">
        <v>1168</v>
      </c>
      <c r="G52" s="810"/>
      <c r="H52" s="810"/>
      <c r="I52" s="771"/>
      <c r="J52" s="771"/>
      <c r="K52" s="771"/>
      <c r="L52" s="772"/>
      <c r="W52" s="11"/>
      <c r="X52" s="13"/>
      <c r="Y52" s="11"/>
      <c r="Z52" s="11"/>
      <c r="AA52" s="11"/>
      <c r="AB52" s="11"/>
      <c r="AC52" s="11"/>
      <c r="AD52" s="11"/>
      <c r="AE52" s="13"/>
      <c r="AF52" s="13"/>
      <c r="AG52" s="13"/>
      <c r="AH52" s="26"/>
      <c r="AI52" s="11"/>
      <c r="AJ52" s="11"/>
      <c r="AK52" s="11"/>
      <c r="AL52" s="11"/>
      <c r="AM52" s="11"/>
      <c r="AN52" s="13"/>
      <c r="AO52" s="13"/>
      <c r="AP52" s="2"/>
      <c r="AQ52" s="2"/>
      <c r="AR52" s="2"/>
      <c r="AS52" s="2"/>
      <c r="AT52" s="2"/>
      <c r="AU52" s="2"/>
      <c r="AV52" s="2"/>
      <c r="AW52" s="2"/>
      <c r="AX52" s="2"/>
      <c r="AY52" s="2"/>
      <c r="AZ52" s="2"/>
      <c r="BA52" s="2"/>
      <c r="BB52" s="2"/>
    </row>
    <row r="53" spans="1:55" ht="15" customHeight="1" x14ac:dyDescent="0.25">
      <c r="A53" s="38"/>
      <c r="N53" s="795" t="s">
        <v>67</v>
      </c>
      <c r="O53" s="796"/>
      <c r="P53" s="561" t="s">
        <v>68</v>
      </c>
      <c r="Q53" s="960" t="s">
        <v>1171</v>
      </c>
      <c r="R53" s="960"/>
      <c r="S53" s="562" t="s">
        <v>69</v>
      </c>
      <c r="T53" s="782" t="s">
        <v>70</v>
      </c>
      <c r="U53" s="783"/>
      <c r="V53" s="563" t="s">
        <v>71</v>
      </c>
      <c r="W53" s="11"/>
      <c r="X53" s="13"/>
      <c r="Y53" s="11"/>
      <c r="Z53" s="11"/>
      <c r="AA53" s="11"/>
      <c r="AB53" s="11"/>
      <c r="AC53" s="11"/>
      <c r="AD53" s="11"/>
      <c r="AE53" s="13"/>
      <c r="AF53" s="13"/>
      <c r="AG53" s="13"/>
      <c r="AH53" s="26"/>
      <c r="AI53" s="11"/>
      <c r="AJ53" s="11"/>
      <c r="AK53" s="11"/>
      <c r="AL53" s="11"/>
      <c r="AM53" s="11"/>
      <c r="AN53" s="13"/>
      <c r="AO53" s="13"/>
      <c r="AP53" s="2"/>
      <c r="AQ53" s="2"/>
      <c r="AR53" s="2"/>
      <c r="AS53" s="2"/>
      <c r="AT53" s="2"/>
      <c r="AU53" s="2"/>
      <c r="AV53" s="2"/>
      <c r="AW53" s="2"/>
      <c r="AX53" s="2"/>
      <c r="AY53" s="2"/>
      <c r="AZ53" s="2"/>
      <c r="BA53" s="2"/>
      <c r="BB53" s="2"/>
    </row>
    <row r="54" spans="1:55" ht="15" customHeight="1" x14ac:dyDescent="0.2">
      <c r="A54" s="38"/>
      <c r="B54" s="800" t="s">
        <v>72</v>
      </c>
      <c r="C54" s="801"/>
      <c r="D54" s="801"/>
      <c r="E54" s="801"/>
      <c r="F54" s="801"/>
      <c r="G54" s="801"/>
      <c r="H54" s="801"/>
      <c r="I54" s="801"/>
      <c r="J54" s="801"/>
      <c r="K54" s="801"/>
      <c r="L54" s="802"/>
      <c r="N54" s="797" t="s">
        <v>73</v>
      </c>
      <c r="O54" s="798"/>
      <c r="P54" s="564">
        <v>2000</v>
      </c>
      <c r="Q54" s="791">
        <v>400</v>
      </c>
      <c r="R54" s="791"/>
      <c r="S54" s="565">
        <f>P54+Q54</f>
        <v>2400</v>
      </c>
      <c r="T54" s="734">
        <f>COUNTIF(AH8:AH47,1)</f>
        <v>0</v>
      </c>
      <c r="U54" s="735"/>
      <c r="V54" s="381">
        <f>S54*T54</f>
        <v>0</v>
      </c>
      <c r="W54" s="11"/>
      <c r="X54" s="13"/>
      <c r="Y54" s="11"/>
      <c r="Z54" s="11"/>
      <c r="AA54" s="11"/>
      <c r="AB54" s="11"/>
      <c r="AC54" s="11"/>
      <c r="AD54" s="11"/>
      <c r="AE54" s="13"/>
      <c r="AF54" s="13"/>
      <c r="AG54" s="13"/>
      <c r="AH54" s="26"/>
      <c r="AI54" s="11"/>
      <c r="AJ54" s="11"/>
      <c r="AK54" s="11"/>
      <c r="AL54" s="11"/>
      <c r="AM54" s="11"/>
      <c r="AN54" s="13"/>
      <c r="AO54" s="13"/>
      <c r="AP54" s="2"/>
      <c r="AQ54" s="2"/>
      <c r="AR54" s="2"/>
      <c r="AS54" s="2"/>
      <c r="AT54" s="2"/>
      <c r="AU54" s="2"/>
      <c r="AV54" s="2"/>
      <c r="AW54" s="2"/>
      <c r="AX54" s="2"/>
      <c r="AY54" s="2"/>
      <c r="AZ54" s="2"/>
      <c r="BA54" s="2"/>
      <c r="BB54" s="2"/>
    </row>
    <row r="55" spans="1:55" ht="15" customHeight="1" x14ac:dyDescent="0.25">
      <c r="A55" s="38"/>
      <c r="B55" s="803" t="s">
        <v>1154</v>
      </c>
      <c r="C55" s="804"/>
      <c r="D55" s="804"/>
      <c r="E55" s="804"/>
      <c r="F55" s="804"/>
      <c r="G55" s="804"/>
      <c r="H55" s="804"/>
      <c r="I55" s="804"/>
      <c r="J55" s="804"/>
      <c r="K55" s="804"/>
      <c r="L55" s="805"/>
      <c r="N55" s="784" t="s">
        <v>74</v>
      </c>
      <c r="O55" s="785"/>
      <c r="P55" s="566">
        <v>3000</v>
      </c>
      <c r="Q55" s="792">
        <v>400</v>
      </c>
      <c r="R55" s="792"/>
      <c r="S55" s="567">
        <f>P55+Q55</f>
        <v>3400</v>
      </c>
      <c r="T55" s="721">
        <f>COUNTIF(AH8:AH47,2)</f>
        <v>0</v>
      </c>
      <c r="U55" s="722"/>
      <c r="V55" s="384">
        <f>S55*T55</f>
        <v>0</v>
      </c>
      <c r="W55" s="11"/>
      <c r="X55" s="13"/>
      <c r="Y55" s="11"/>
      <c r="Z55" s="11"/>
      <c r="AA55" s="11"/>
      <c r="AB55" s="11"/>
      <c r="AC55" s="11"/>
      <c r="AD55" s="11"/>
      <c r="AE55" s="13"/>
      <c r="AF55" s="13"/>
      <c r="AG55" s="13"/>
      <c r="AH55" s="26"/>
      <c r="AI55" s="11"/>
      <c r="AJ55" s="11"/>
      <c r="AK55" s="11"/>
      <c r="AL55" s="11"/>
      <c r="AM55" s="11"/>
      <c r="AN55" s="13"/>
      <c r="AO55" s="13"/>
      <c r="AP55" s="2"/>
      <c r="AQ55" s="2"/>
      <c r="AR55" s="2"/>
      <c r="AS55" s="2"/>
      <c r="AT55" s="2"/>
      <c r="AU55" s="2"/>
      <c r="AV55" s="2"/>
      <c r="AW55" s="2"/>
      <c r="AX55" s="2"/>
      <c r="AY55" s="2"/>
      <c r="AZ55" s="2"/>
      <c r="BA55" s="2"/>
      <c r="BB55" s="2"/>
    </row>
    <row r="56" spans="1:55" s="30" customFormat="1" ht="15" customHeight="1" x14ac:dyDescent="0.25">
      <c r="A56" s="41"/>
      <c r="B56" s="807"/>
      <c r="C56" s="808"/>
      <c r="D56" s="808"/>
      <c r="E56" s="808"/>
      <c r="F56" s="808"/>
      <c r="G56" s="808"/>
      <c r="H56" s="808"/>
      <c r="I56" s="808"/>
      <c r="J56" s="808"/>
      <c r="K56" s="808"/>
      <c r="L56" s="809"/>
      <c r="M56" s="568"/>
      <c r="N56" s="784" t="s">
        <v>75</v>
      </c>
      <c r="O56" s="785"/>
      <c r="P56" s="569"/>
      <c r="Q56" s="793">
        <v>400</v>
      </c>
      <c r="R56" s="793"/>
      <c r="S56" s="567">
        <f>P56+Q56</f>
        <v>400</v>
      </c>
      <c r="T56" s="788">
        <f>COUNTA(K8:K47)-T54-T55</f>
        <v>0</v>
      </c>
      <c r="U56" s="789"/>
      <c r="V56" s="384">
        <f>S56*T56</f>
        <v>0</v>
      </c>
      <c r="W56" s="31"/>
      <c r="X56" s="32"/>
      <c r="Y56" s="31"/>
      <c r="Z56" s="31"/>
      <c r="AA56" s="31"/>
      <c r="AB56" s="31"/>
      <c r="AC56" s="31"/>
      <c r="AD56" s="31"/>
      <c r="AE56" s="32"/>
      <c r="AF56" s="32"/>
      <c r="AG56" s="32"/>
      <c r="AH56" s="29"/>
      <c r="AI56" s="31"/>
      <c r="AJ56" s="31"/>
      <c r="AK56" s="31"/>
      <c r="AL56" s="31"/>
      <c r="AM56" s="31"/>
      <c r="AN56" s="32"/>
      <c r="AO56" s="32"/>
      <c r="AP56" s="33"/>
      <c r="AQ56" s="33"/>
      <c r="AR56" s="33"/>
      <c r="AS56" s="33"/>
      <c r="AT56" s="33"/>
      <c r="AU56" s="33"/>
      <c r="AV56" s="33"/>
      <c r="AW56" s="33"/>
      <c r="AX56" s="33"/>
      <c r="AY56" s="33"/>
      <c r="AZ56" s="33"/>
      <c r="BA56" s="33"/>
      <c r="BB56" s="33"/>
      <c r="BC56" s="183"/>
    </row>
    <row r="57" spans="1:55" s="34" customFormat="1" ht="15" customHeight="1" x14ac:dyDescent="0.25">
      <c r="A57" s="42"/>
      <c r="B57" s="705" t="s">
        <v>1155</v>
      </c>
      <c r="C57" s="706"/>
      <c r="D57" s="706"/>
      <c r="E57" s="706"/>
      <c r="F57" s="706"/>
      <c r="G57" s="706"/>
      <c r="H57" s="706"/>
      <c r="I57" s="706"/>
      <c r="J57" s="706"/>
      <c r="K57" s="706"/>
      <c r="L57" s="707"/>
      <c r="M57" s="570"/>
      <c r="N57" s="786" t="s">
        <v>76</v>
      </c>
      <c r="O57" s="787"/>
      <c r="P57" s="571">
        <v>7000</v>
      </c>
      <c r="Q57" s="794"/>
      <c r="R57" s="794"/>
      <c r="S57" s="572">
        <v>7000</v>
      </c>
      <c r="T57" s="744">
        <f>IF(COUNTA(N8:N47)=0,0,1)</f>
        <v>0</v>
      </c>
      <c r="U57" s="745"/>
      <c r="V57" s="396">
        <f>S57*T57</f>
        <v>0</v>
      </c>
      <c r="W57" s="35"/>
      <c r="X57" s="36"/>
      <c r="Y57" s="35"/>
      <c r="Z57" s="35"/>
      <c r="AA57" s="35"/>
      <c r="AB57" s="35"/>
      <c r="AC57" s="35"/>
      <c r="AD57" s="35"/>
      <c r="AE57" s="36"/>
      <c r="AF57" s="36"/>
      <c r="AG57" s="36"/>
      <c r="AH57" s="133"/>
      <c r="AI57" s="35"/>
      <c r="AJ57" s="35"/>
      <c r="AK57" s="35"/>
      <c r="AL57" s="35"/>
      <c r="AM57" s="35"/>
      <c r="AN57" s="36"/>
      <c r="AO57" s="36"/>
      <c r="AP57" s="37"/>
      <c r="AQ57" s="37"/>
      <c r="AR57" s="37"/>
      <c r="AS57" s="37"/>
      <c r="AT57" s="37"/>
      <c r="AU57" s="37"/>
      <c r="AV57" s="37"/>
      <c r="AW57" s="37"/>
      <c r="AX57" s="37"/>
      <c r="AY57" s="37"/>
      <c r="AZ57" s="37"/>
      <c r="BA57" s="37"/>
      <c r="BB57" s="37"/>
      <c r="BC57" s="184"/>
    </row>
    <row r="58" spans="1:55" s="34" customFormat="1" ht="18.75" customHeight="1" x14ac:dyDescent="0.25">
      <c r="A58" s="42"/>
      <c r="B58" s="753"/>
      <c r="C58" s="754"/>
      <c r="D58" s="754"/>
      <c r="E58" s="754"/>
      <c r="F58" s="810" t="s">
        <v>77</v>
      </c>
      <c r="G58" s="810"/>
      <c r="H58" s="810"/>
      <c r="I58" s="771"/>
      <c r="J58" s="771"/>
      <c r="K58" s="771"/>
      <c r="L58" s="772"/>
      <c r="M58" s="570"/>
      <c r="N58" s="790" t="s">
        <v>78</v>
      </c>
      <c r="O58" s="790"/>
      <c r="P58" s="573">
        <f>V58-Q58</f>
        <v>0</v>
      </c>
      <c r="Q58" s="781">
        <f>Q54*T58</f>
        <v>0</v>
      </c>
      <c r="R58" s="781"/>
      <c r="S58" s="574" t="s">
        <v>78</v>
      </c>
      <c r="T58" s="751">
        <f>SUM(T54:T56)</f>
        <v>0</v>
      </c>
      <c r="U58" s="752"/>
      <c r="V58" s="405">
        <f>SUM(V54:V57)</f>
        <v>0</v>
      </c>
      <c r="W58" s="35"/>
      <c r="X58" s="36"/>
      <c r="Y58" s="35"/>
      <c r="Z58" s="35"/>
      <c r="AA58" s="35"/>
      <c r="AB58" s="35"/>
      <c r="AC58" s="35"/>
      <c r="AD58" s="35"/>
      <c r="AE58" s="36"/>
      <c r="AF58" s="36"/>
      <c r="AG58" s="36"/>
      <c r="AH58" s="133"/>
      <c r="AI58" s="35"/>
      <c r="AJ58" s="35"/>
      <c r="AK58" s="35"/>
      <c r="AL58" s="35"/>
      <c r="AM58" s="35"/>
      <c r="AN58" s="36"/>
      <c r="AO58" s="36"/>
      <c r="AP58" s="37"/>
      <c r="AQ58" s="37"/>
      <c r="AR58" s="37"/>
      <c r="AS58" s="37"/>
      <c r="AT58" s="37"/>
      <c r="AU58" s="37"/>
      <c r="AV58" s="37"/>
      <c r="AW58" s="37"/>
      <c r="AX58" s="37"/>
      <c r="AY58" s="37"/>
      <c r="AZ58" s="37"/>
      <c r="BA58" s="37"/>
      <c r="BB58" s="37"/>
      <c r="BC58" s="184"/>
    </row>
    <row r="59" spans="1:55" s="34" customFormat="1" x14ac:dyDescent="0.25">
      <c r="A59" s="42"/>
      <c r="B59" s="570"/>
      <c r="C59" s="570"/>
      <c r="D59" s="570"/>
      <c r="E59" s="570"/>
      <c r="F59" s="570"/>
      <c r="G59" s="570"/>
      <c r="H59" s="575"/>
      <c r="I59" s="570"/>
      <c r="J59" s="575"/>
      <c r="K59" s="570"/>
      <c r="L59" s="570"/>
      <c r="M59" s="570"/>
      <c r="N59" s="576" t="s">
        <v>5</v>
      </c>
      <c r="O59" s="570"/>
      <c r="P59" s="570"/>
      <c r="Q59" s="570"/>
      <c r="R59" s="570"/>
      <c r="S59" s="570"/>
      <c r="T59" s="570"/>
      <c r="U59" s="570"/>
      <c r="V59" s="570"/>
      <c r="W59" s="35"/>
      <c r="X59" s="36"/>
      <c r="Y59" s="35"/>
      <c r="Z59" s="35"/>
      <c r="AA59" s="35"/>
      <c r="AB59" s="35"/>
      <c r="AC59" s="35"/>
      <c r="AD59" s="35"/>
      <c r="AE59" s="36"/>
      <c r="AF59" s="36"/>
      <c r="AG59" s="36"/>
      <c r="AH59" s="133"/>
      <c r="AI59" s="35"/>
      <c r="AJ59" s="35"/>
      <c r="AK59" s="35"/>
      <c r="AL59" s="35"/>
      <c r="AM59" s="35"/>
      <c r="AN59" s="36"/>
      <c r="AO59" s="36"/>
      <c r="AP59" s="37"/>
      <c r="AQ59" s="37"/>
      <c r="AR59" s="37"/>
      <c r="AS59" s="37"/>
      <c r="AT59" s="37"/>
      <c r="AU59" s="37"/>
      <c r="AV59" s="37"/>
      <c r="AW59" s="37"/>
      <c r="AX59" s="37"/>
      <c r="AY59" s="37"/>
      <c r="AZ59" s="37"/>
      <c r="BA59" s="37"/>
      <c r="BB59" s="37"/>
      <c r="BC59" s="184"/>
    </row>
    <row r="60" spans="1:55" s="5" customFormat="1" x14ac:dyDescent="0.25">
      <c r="A60" s="6"/>
      <c r="B60" s="577"/>
      <c r="C60" s="578"/>
      <c r="D60" s="579"/>
      <c r="E60" s="579"/>
      <c r="F60" s="579"/>
      <c r="G60" s="579"/>
      <c r="H60" s="580"/>
      <c r="I60" s="579"/>
      <c r="J60" s="580"/>
      <c r="K60" s="579"/>
      <c r="L60" s="579"/>
      <c r="M60" s="581"/>
      <c r="N60" s="581"/>
      <c r="O60" s="581"/>
      <c r="P60" s="581"/>
      <c r="Q60" s="581"/>
      <c r="R60" s="581"/>
      <c r="S60" s="581"/>
      <c r="T60" s="581"/>
      <c r="U60" s="581"/>
      <c r="V60" s="581"/>
      <c r="W60" s="6"/>
      <c r="X60" s="7"/>
      <c r="Y60" s="6"/>
      <c r="Z60" s="6"/>
      <c r="AA60" s="6"/>
      <c r="AB60" s="6"/>
      <c r="AC60" s="6"/>
      <c r="AD60" s="6"/>
      <c r="AE60" s="7"/>
      <c r="AF60" s="7"/>
      <c r="AG60" s="7"/>
      <c r="AH60" s="9"/>
      <c r="AI60" s="6"/>
      <c r="AJ60" s="6"/>
      <c r="AK60" s="6"/>
      <c r="AL60" s="6"/>
      <c r="AM60" s="6"/>
      <c r="AN60" s="7"/>
      <c r="AO60" s="7"/>
      <c r="AP60" s="6"/>
      <c r="AQ60" s="6"/>
      <c r="AR60" s="6"/>
      <c r="AS60" s="6"/>
      <c r="AT60" s="6"/>
      <c r="AU60" s="6"/>
      <c r="AV60" s="6"/>
      <c r="AW60" s="6"/>
      <c r="AX60" s="6"/>
      <c r="AY60" s="6"/>
      <c r="AZ60" s="6"/>
      <c r="BA60" s="6"/>
      <c r="BB60" s="6"/>
      <c r="BC60" s="182"/>
    </row>
    <row r="61" spans="1:55" x14ac:dyDescent="0.2">
      <c r="A61" s="2"/>
      <c r="B61" s="811"/>
      <c r="C61" s="811"/>
      <c r="D61" s="811"/>
      <c r="E61" s="811"/>
      <c r="F61" s="811"/>
      <c r="G61" s="811"/>
      <c r="H61" s="811"/>
      <c r="I61" s="579"/>
      <c r="J61" s="580"/>
      <c r="K61" s="579"/>
      <c r="L61" s="579"/>
      <c r="M61" s="581"/>
      <c r="N61" s="581"/>
      <c r="O61" s="581"/>
      <c r="P61" s="581"/>
      <c r="Q61" s="581"/>
      <c r="R61" s="581"/>
      <c r="S61" s="581"/>
      <c r="T61" s="581"/>
      <c r="U61" s="581"/>
      <c r="V61" s="581"/>
      <c r="W61" s="2"/>
      <c r="X61" s="3"/>
      <c r="Y61" s="2"/>
      <c r="Z61" s="2"/>
      <c r="AA61" s="2"/>
      <c r="AB61" s="2"/>
      <c r="AC61" s="2"/>
      <c r="AD61" s="2"/>
      <c r="AE61" s="3"/>
      <c r="AF61" s="3"/>
      <c r="AG61" s="3"/>
      <c r="AH61" s="10"/>
      <c r="AI61" s="2"/>
      <c r="AJ61" s="2"/>
      <c r="AK61" s="2"/>
      <c r="AL61" s="2"/>
      <c r="AM61" s="2"/>
      <c r="AN61" s="3"/>
      <c r="AO61" s="3"/>
      <c r="AP61" s="2"/>
      <c r="AQ61" s="2"/>
      <c r="AR61" s="2"/>
      <c r="AS61" s="2"/>
      <c r="AT61" s="2"/>
      <c r="AU61" s="2"/>
      <c r="AV61" s="2"/>
      <c r="AW61" s="2"/>
      <c r="AX61" s="2"/>
      <c r="AY61" s="2"/>
      <c r="AZ61" s="2"/>
      <c r="BA61" s="2"/>
      <c r="BB61" s="2"/>
    </row>
    <row r="62" spans="1:55" x14ac:dyDescent="0.2">
      <c r="A62" s="2"/>
      <c r="B62" s="812"/>
      <c r="C62" s="812"/>
      <c r="D62" s="812"/>
      <c r="E62" s="812"/>
      <c r="F62" s="812"/>
      <c r="G62" s="812"/>
      <c r="H62" s="812"/>
      <c r="I62" s="579"/>
      <c r="J62" s="580"/>
      <c r="K62" s="579"/>
      <c r="L62" s="579"/>
      <c r="M62" s="581"/>
      <c r="N62" s="581"/>
      <c r="O62" s="581"/>
      <c r="P62" s="581"/>
      <c r="Q62" s="581"/>
      <c r="R62" s="581"/>
      <c r="S62" s="581"/>
      <c r="T62" s="581"/>
      <c r="U62" s="581"/>
      <c r="V62" s="581"/>
      <c r="W62" s="2"/>
      <c r="X62" s="3"/>
      <c r="Y62" s="2"/>
      <c r="Z62" s="2"/>
      <c r="AA62" s="2"/>
      <c r="AB62" s="2"/>
      <c r="AC62" s="2"/>
      <c r="AD62" s="2"/>
      <c r="AE62" s="3"/>
      <c r="AF62" s="3"/>
      <c r="AG62" s="3"/>
      <c r="AH62" s="10"/>
      <c r="AI62" s="2"/>
      <c r="AJ62" s="2"/>
      <c r="AK62" s="2"/>
      <c r="AL62" s="2"/>
      <c r="AM62" s="2"/>
      <c r="AN62" s="3"/>
      <c r="AO62" s="3"/>
      <c r="AP62" s="2"/>
      <c r="AQ62" s="2"/>
      <c r="AR62" s="2"/>
      <c r="AS62" s="2"/>
      <c r="AT62" s="2"/>
      <c r="AU62" s="2"/>
      <c r="AV62" s="2"/>
      <c r="AW62" s="2"/>
      <c r="AX62" s="2"/>
      <c r="AY62" s="2"/>
      <c r="AZ62" s="2"/>
      <c r="BA62" s="2"/>
      <c r="BB62" s="2"/>
    </row>
    <row r="63" spans="1:55" x14ac:dyDescent="0.2">
      <c r="A63" s="2"/>
      <c r="B63" s="806"/>
      <c r="C63" s="806"/>
      <c r="D63" s="806"/>
      <c r="E63" s="806"/>
      <c r="F63" s="806"/>
      <c r="G63" s="582"/>
      <c r="H63" s="583"/>
      <c r="I63" s="579"/>
      <c r="J63" s="580"/>
      <c r="K63" s="579"/>
      <c r="L63" s="579"/>
      <c r="M63" s="581"/>
      <c r="N63" s="581"/>
      <c r="O63" s="581"/>
      <c r="P63" s="581"/>
      <c r="Q63" s="581"/>
      <c r="R63" s="581"/>
      <c r="S63" s="581"/>
      <c r="T63" s="581"/>
      <c r="U63" s="581"/>
      <c r="V63" s="581"/>
      <c r="W63" s="2"/>
      <c r="X63" s="3"/>
      <c r="Y63" s="2"/>
      <c r="Z63" s="2"/>
      <c r="AA63" s="2"/>
      <c r="AB63" s="2"/>
      <c r="AC63" s="2"/>
      <c r="AD63" s="2"/>
      <c r="AE63" s="3"/>
      <c r="AF63" s="3"/>
      <c r="AG63" s="3"/>
      <c r="AH63" s="10"/>
      <c r="AI63" s="2"/>
      <c r="AJ63" s="2"/>
      <c r="AK63" s="2"/>
      <c r="AL63" s="2"/>
      <c r="AM63" s="2"/>
      <c r="AN63" s="3"/>
      <c r="AO63" s="3"/>
      <c r="AP63" s="2"/>
      <c r="AQ63" s="2"/>
      <c r="AR63" s="2"/>
      <c r="AS63" s="2"/>
      <c r="AT63" s="2"/>
      <c r="AU63" s="2"/>
      <c r="AV63" s="2"/>
      <c r="AW63" s="2"/>
      <c r="AX63" s="2"/>
      <c r="AY63" s="2"/>
      <c r="AZ63" s="2"/>
      <c r="BA63" s="2"/>
      <c r="BB63" s="2"/>
    </row>
    <row r="64" spans="1:55" x14ac:dyDescent="0.25">
      <c r="A64" s="2"/>
      <c r="B64" s="584"/>
      <c r="C64" s="584"/>
      <c r="D64" s="582"/>
      <c r="E64" s="582"/>
      <c r="F64" s="582"/>
      <c r="G64" s="585"/>
      <c r="H64" s="583"/>
      <c r="I64" s="579"/>
      <c r="J64" s="580"/>
      <c r="K64" s="579"/>
      <c r="L64" s="579"/>
      <c r="M64" s="581"/>
      <c r="N64" s="581"/>
      <c r="O64" s="581"/>
      <c r="P64" s="581"/>
      <c r="Q64" s="581"/>
      <c r="R64" s="581"/>
      <c r="S64" s="581"/>
      <c r="T64" s="581"/>
      <c r="U64" s="581"/>
      <c r="V64" s="581"/>
      <c r="W64" s="2"/>
      <c r="X64" s="3"/>
      <c r="Y64" s="2"/>
      <c r="Z64" s="2"/>
      <c r="AA64" s="2"/>
      <c r="AB64" s="2"/>
      <c r="AC64" s="2"/>
      <c r="AD64" s="2"/>
      <c r="AE64" s="3"/>
      <c r="AF64" s="3"/>
      <c r="AG64" s="3"/>
      <c r="AH64" s="10"/>
      <c r="AI64" s="2"/>
      <c r="AJ64" s="2"/>
      <c r="AK64" s="2"/>
      <c r="AL64" s="2"/>
      <c r="AM64" s="2"/>
      <c r="AN64" s="3"/>
      <c r="AO64" s="3"/>
      <c r="AP64" s="2"/>
      <c r="AQ64" s="2"/>
      <c r="AR64" s="2"/>
      <c r="AS64" s="2"/>
      <c r="AT64" s="2"/>
      <c r="AU64" s="2"/>
      <c r="AV64" s="2"/>
      <c r="AW64" s="2"/>
      <c r="AX64" s="2"/>
      <c r="AY64" s="2"/>
      <c r="AZ64" s="2"/>
      <c r="BA64" s="2"/>
      <c r="BB64" s="2"/>
    </row>
    <row r="65" spans="1:54" x14ac:dyDescent="0.25">
      <c r="A65" s="2"/>
      <c r="B65" s="577"/>
      <c r="C65" s="578"/>
      <c r="D65" s="579"/>
      <c r="E65" s="579"/>
      <c r="F65" s="579"/>
      <c r="G65" s="579"/>
      <c r="H65" s="580"/>
      <c r="I65" s="579"/>
      <c r="J65" s="580"/>
      <c r="K65" s="579"/>
      <c r="L65" s="579"/>
      <c r="M65" s="581"/>
      <c r="N65" s="581"/>
      <c r="O65" s="581"/>
      <c r="P65" s="581"/>
      <c r="Q65" s="581"/>
      <c r="R65" s="581"/>
      <c r="S65" s="581"/>
      <c r="T65" s="581"/>
      <c r="U65" s="581"/>
      <c r="V65" s="581"/>
      <c r="W65" s="2"/>
      <c r="X65" s="3"/>
      <c r="Y65" s="2"/>
      <c r="Z65" s="2"/>
      <c r="AA65" s="2"/>
      <c r="AB65" s="2"/>
      <c r="AC65" s="2"/>
      <c r="AD65" s="2"/>
      <c r="AE65" s="3"/>
      <c r="AF65" s="3"/>
      <c r="AG65" s="3"/>
      <c r="AH65" s="10"/>
      <c r="AI65" s="2"/>
      <c r="AJ65" s="2"/>
      <c r="AK65" s="2"/>
      <c r="AL65" s="2"/>
      <c r="AM65" s="2"/>
      <c r="AN65" s="3"/>
      <c r="AO65" s="3"/>
      <c r="AP65" s="2"/>
      <c r="AQ65" s="2"/>
      <c r="AR65" s="2"/>
      <c r="AS65" s="2"/>
      <c r="AT65" s="2"/>
      <c r="AU65" s="2"/>
      <c r="AV65" s="2"/>
      <c r="AW65" s="2"/>
      <c r="AX65" s="2"/>
      <c r="AY65" s="2"/>
      <c r="AZ65" s="2"/>
      <c r="BA65" s="2"/>
      <c r="BB65" s="2"/>
    </row>
    <row r="66" spans="1:54" x14ac:dyDescent="0.25">
      <c r="A66" s="2"/>
      <c r="B66" s="577"/>
      <c r="C66" s="578"/>
      <c r="D66" s="579"/>
      <c r="E66" s="579"/>
      <c r="F66" s="579"/>
      <c r="G66" s="579"/>
      <c r="H66" s="580"/>
      <c r="I66" s="579"/>
      <c r="J66" s="580"/>
      <c r="K66" s="579"/>
      <c r="L66" s="579"/>
      <c r="M66" s="581"/>
      <c r="N66" s="581"/>
      <c r="O66" s="581"/>
      <c r="P66" s="581"/>
      <c r="Q66" s="581"/>
      <c r="R66" s="581"/>
      <c r="S66" s="581"/>
      <c r="T66" s="581"/>
      <c r="U66" s="581"/>
      <c r="V66" s="581"/>
      <c r="W66" s="2"/>
      <c r="X66" s="3"/>
      <c r="Y66" s="2"/>
      <c r="Z66" s="2"/>
      <c r="AA66" s="2"/>
      <c r="AB66" s="2"/>
      <c r="AC66" s="2"/>
      <c r="AD66" s="2"/>
      <c r="AE66" s="3"/>
      <c r="AF66" s="3"/>
      <c r="AG66" s="3"/>
      <c r="AH66" s="10"/>
      <c r="AI66" s="2"/>
      <c r="AJ66" s="2"/>
      <c r="AK66" s="2"/>
      <c r="AL66" s="2"/>
      <c r="AM66" s="2"/>
      <c r="AN66" s="3"/>
      <c r="AO66" s="3"/>
      <c r="AP66" s="2"/>
      <c r="AQ66" s="2"/>
      <c r="AR66" s="2"/>
      <c r="AS66" s="2"/>
      <c r="AT66" s="2"/>
      <c r="AU66" s="2"/>
      <c r="AV66" s="2"/>
      <c r="AW66" s="2"/>
      <c r="AX66" s="2"/>
      <c r="AY66" s="2"/>
      <c r="AZ66" s="2"/>
      <c r="BA66" s="2"/>
      <c r="BB66" s="2"/>
    </row>
    <row r="67" spans="1:54" x14ac:dyDescent="0.25">
      <c r="A67" s="2"/>
      <c r="B67" s="577"/>
      <c r="C67" s="578"/>
      <c r="D67" s="579"/>
      <c r="E67" s="579"/>
      <c r="F67" s="579"/>
      <c r="G67" s="579"/>
      <c r="H67" s="580"/>
      <c r="I67" s="579"/>
      <c r="J67" s="580"/>
      <c r="K67" s="579"/>
      <c r="L67" s="579"/>
      <c r="M67" s="581"/>
      <c r="N67" s="581"/>
      <c r="O67" s="581"/>
      <c r="P67" s="581"/>
      <c r="Q67" s="581"/>
      <c r="R67" s="581"/>
      <c r="S67" s="581"/>
      <c r="T67" s="581"/>
      <c r="U67" s="581"/>
      <c r="V67" s="581"/>
      <c r="W67" s="2"/>
      <c r="X67" s="3"/>
      <c r="Y67" s="2"/>
      <c r="Z67" s="2"/>
      <c r="AA67" s="2"/>
      <c r="AB67" s="2"/>
      <c r="AC67" s="2"/>
      <c r="AD67" s="2"/>
      <c r="AE67" s="3"/>
      <c r="AF67" s="3"/>
      <c r="AG67" s="3"/>
      <c r="AH67" s="10"/>
      <c r="AI67" s="2"/>
      <c r="AJ67" s="2"/>
      <c r="AK67" s="2"/>
      <c r="AL67" s="2"/>
      <c r="AM67" s="2"/>
      <c r="AN67" s="3"/>
      <c r="AO67" s="3"/>
      <c r="AP67" s="2"/>
      <c r="AQ67" s="2"/>
      <c r="AR67" s="2"/>
      <c r="AS67" s="2"/>
      <c r="AT67" s="2"/>
      <c r="AU67" s="2"/>
      <c r="AV67" s="2"/>
      <c r="AW67" s="2"/>
      <c r="AX67" s="2"/>
      <c r="AY67" s="2"/>
      <c r="AZ67" s="2"/>
      <c r="BA67" s="2"/>
      <c r="BB67" s="2"/>
    </row>
    <row r="68" spans="1:54" x14ac:dyDescent="0.25">
      <c r="A68" s="2"/>
      <c r="B68" s="586"/>
      <c r="C68" s="587"/>
      <c r="D68" s="581"/>
      <c r="E68" s="581"/>
      <c r="F68" s="581"/>
      <c r="G68" s="581"/>
      <c r="H68" s="588"/>
      <c r="I68" s="581"/>
      <c r="J68" s="588"/>
      <c r="K68" s="581"/>
      <c r="L68" s="581"/>
      <c r="M68" s="581"/>
      <c r="N68" s="581"/>
      <c r="O68" s="581"/>
      <c r="P68" s="581"/>
      <c r="Q68" s="581"/>
      <c r="R68" s="581"/>
      <c r="S68" s="581"/>
      <c r="T68" s="581"/>
      <c r="U68" s="581"/>
      <c r="V68" s="581"/>
      <c r="W68" s="2"/>
      <c r="X68" s="3"/>
      <c r="Y68" s="2"/>
      <c r="Z68" s="2"/>
      <c r="AA68" s="2"/>
      <c r="AB68" s="2"/>
      <c r="AC68" s="2"/>
      <c r="AD68" s="2"/>
      <c r="AE68" s="3"/>
      <c r="AF68" s="3"/>
      <c r="AG68" s="3"/>
      <c r="AH68" s="10"/>
      <c r="AI68" s="2"/>
      <c r="AJ68" s="2"/>
      <c r="AK68" s="2"/>
      <c r="AL68" s="2"/>
      <c r="AM68" s="2"/>
      <c r="AN68" s="3"/>
      <c r="AO68" s="3"/>
      <c r="AP68" s="2"/>
      <c r="AQ68" s="2"/>
      <c r="AR68" s="2"/>
      <c r="AS68" s="2"/>
      <c r="AT68" s="2"/>
      <c r="AU68" s="2"/>
      <c r="AV68" s="2"/>
      <c r="AW68" s="2"/>
      <c r="AX68" s="2"/>
      <c r="AY68" s="2"/>
      <c r="AZ68" s="2"/>
      <c r="BA68" s="2"/>
      <c r="BB68" s="2"/>
    </row>
    <row r="69" spans="1:54" x14ac:dyDescent="0.25">
      <c r="A69" s="2"/>
      <c r="B69" s="586"/>
      <c r="C69" s="587"/>
      <c r="D69" s="581"/>
      <c r="E69" s="581"/>
      <c r="F69" s="581"/>
      <c r="G69" s="581"/>
      <c r="H69" s="588"/>
      <c r="I69" s="581"/>
      <c r="J69" s="588"/>
      <c r="K69" s="581"/>
      <c r="L69" s="581"/>
      <c r="M69" s="581"/>
      <c r="N69" s="581"/>
      <c r="O69" s="581"/>
      <c r="P69" s="581"/>
      <c r="Q69" s="581"/>
      <c r="R69" s="581"/>
      <c r="S69" s="581"/>
      <c r="T69" s="581"/>
      <c r="U69" s="581"/>
      <c r="V69" s="581"/>
      <c r="W69" s="2"/>
      <c r="X69" s="3"/>
      <c r="Y69" s="2"/>
      <c r="Z69" s="2"/>
      <c r="AA69" s="2"/>
      <c r="AB69" s="2"/>
      <c r="AC69" s="2"/>
      <c r="AD69" s="2"/>
      <c r="AE69" s="3"/>
      <c r="AF69" s="3"/>
      <c r="AG69" s="3"/>
      <c r="AH69" s="10"/>
      <c r="AI69" s="2"/>
      <c r="AJ69" s="2"/>
      <c r="AK69" s="2"/>
      <c r="AL69" s="2"/>
      <c r="AM69" s="2"/>
      <c r="AN69" s="3"/>
      <c r="AO69" s="3"/>
      <c r="AP69" s="2"/>
      <c r="AQ69" s="2"/>
      <c r="AR69" s="2"/>
      <c r="AS69" s="2"/>
      <c r="AT69" s="2"/>
      <c r="AU69" s="2"/>
      <c r="AV69" s="2"/>
      <c r="AW69" s="2"/>
      <c r="AX69" s="2"/>
      <c r="AY69" s="2"/>
      <c r="AZ69" s="2"/>
      <c r="BA69" s="2"/>
      <c r="BB69" s="2"/>
    </row>
    <row r="70" spans="1:54" x14ac:dyDescent="0.25">
      <c r="A70" s="2"/>
      <c r="B70" s="586"/>
      <c r="C70" s="587"/>
      <c r="D70" s="581"/>
      <c r="E70" s="581"/>
      <c r="F70" s="581"/>
      <c r="G70" s="581"/>
      <c r="H70" s="588"/>
      <c r="I70" s="581"/>
      <c r="J70" s="588"/>
      <c r="K70" s="581"/>
      <c r="L70" s="581"/>
      <c r="M70" s="581"/>
      <c r="N70" s="581"/>
      <c r="O70" s="581"/>
      <c r="P70" s="581"/>
      <c r="Q70" s="581"/>
      <c r="R70" s="581"/>
      <c r="S70" s="581"/>
      <c r="T70" s="581"/>
      <c r="U70" s="581"/>
      <c r="V70" s="581"/>
      <c r="W70" s="2"/>
      <c r="X70" s="3"/>
      <c r="Y70" s="2"/>
      <c r="Z70" s="2"/>
      <c r="AA70" s="2"/>
      <c r="AB70" s="2"/>
      <c r="AC70" s="2"/>
      <c r="AD70" s="2"/>
      <c r="AE70" s="3"/>
      <c r="AF70" s="3"/>
      <c r="AG70" s="3"/>
      <c r="AH70" s="10"/>
      <c r="AI70" s="2"/>
      <c r="AJ70" s="2"/>
      <c r="AK70" s="2"/>
      <c r="AL70" s="2"/>
      <c r="AM70" s="2"/>
      <c r="AN70" s="3"/>
      <c r="AO70" s="3"/>
      <c r="AP70" s="2"/>
      <c r="AQ70" s="2"/>
      <c r="AR70" s="2"/>
      <c r="AS70" s="2"/>
      <c r="AT70" s="2"/>
      <c r="AU70" s="2"/>
      <c r="AV70" s="2"/>
      <c r="AW70" s="2"/>
      <c r="AX70" s="2"/>
      <c r="AY70" s="2"/>
      <c r="AZ70" s="2"/>
      <c r="BA70" s="2"/>
      <c r="BB70" s="2"/>
    </row>
  </sheetData>
  <sheetProtection selectLockedCells="1"/>
  <mergeCells count="277">
    <mergeCell ref="S2:V2"/>
    <mergeCell ref="T3:V3"/>
    <mergeCell ref="B5:F6"/>
    <mergeCell ref="K8:K9"/>
    <mergeCell ref="N8:N9"/>
    <mergeCell ref="P5:U5"/>
    <mergeCell ref="O6:V6"/>
    <mergeCell ref="L9:M9"/>
    <mergeCell ref="G2:J2"/>
    <mergeCell ref="G4:J4"/>
    <mergeCell ref="H8:H9"/>
    <mergeCell ref="G8:G9"/>
    <mergeCell ref="L8:M8"/>
    <mergeCell ref="F7:J7"/>
    <mergeCell ref="F8:F9"/>
    <mergeCell ref="J8:J9"/>
    <mergeCell ref="P2:R2"/>
    <mergeCell ref="P3:R3"/>
    <mergeCell ref="L7:M7"/>
    <mergeCell ref="P4:R4"/>
    <mergeCell ref="K3:M3"/>
    <mergeCell ref="D2:F2"/>
    <mergeCell ref="D3:F3"/>
    <mergeCell ref="S4:V4"/>
    <mergeCell ref="G30:G31"/>
    <mergeCell ref="H30:H31"/>
    <mergeCell ref="J30:J31"/>
    <mergeCell ref="G24:G25"/>
    <mergeCell ref="K2:M2"/>
    <mergeCell ref="K4:M4"/>
    <mergeCell ref="G3:J3"/>
    <mergeCell ref="B20:B21"/>
    <mergeCell ref="B18:B19"/>
    <mergeCell ref="G12:G13"/>
    <mergeCell ref="G14:G15"/>
    <mergeCell ref="H14:H15"/>
    <mergeCell ref="B16:B17"/>
    <mergeCell ref="B14:B15"/>
    <mergeCell ref="F16:F17"/>
    <mergeCell ref="C14:C15"/>
    <mergeCell ref="F18:F19"/>
    <mergeCell ref="J12:J13"/>
    <mergeCell ref="K14:K15"/>
    <mergeCell ref="C16:C17"/>
    <mergeCell ref="C18:C19"/>
    <mergeCell ref="F14:F15"/>
    <mergeCell ref="C20:C21"/>
    <mergeCell ref="I16:I17"/>
    <mergeCell ref="B22:B23"/>
    <mergeCell ref="C24:C25"/>
    <mergeCell ref="C28:C29"/>
    <mergeCell ref="I26:I27"/>
    <mergeCell ref="F26:F27"/>
    <mergeCell ref="B28:B29"/>
    <mergeCell ref="B26:B27"/>
    <mergeCell ref="K26:K27"/>
    <mergeCell ref="B24:B25"/>
    <mergeCell ref="J22:J23"/>
    <mergeCell ref="C22:C23"/>
    <mergeCell ref="J28:J29"/>
    <mergeCell ref="C26:C27"/>
    <mergeCell ref="F24:F25"/>
    <mergeCell ref="F28:F29"/>
    <mergeCell ref="H26:H27"/>
    <mergeCell ref="K22:K23"/>
    <mergeCell ref="G22:G23"/>
    <mergeCell ref="J26:J27"/>
    <mergeCell ref="H22:H23"/>
    <mergeCell ref="G26:G27"/>
    <mergeCell ref="I22:I23"/>
    <mergeCell ref="L22:M22"/>
    <mergeCell ref="L23:M23"/>
    <mergeCell ref="L29:M29"/>
    <mergeCell ref="L30:M30"/>
    <mergeCell ref="L28:M28"/>
    <mergeCell ref="L31:M31"/>
    <mergeCell ref="L32:M32"/>
    <mergeCell ref="L33:M33"/>
    <mergeCell ref="L26:M26"/>
    <mergeCell ref="L27:M27"/>
    <mergeCell ref="H16:H17"/>
    <mergeCell ref="I18:I19"/>
    <mergeCell ref="K16:K17"/>
    <mergeCell ref="J18:J19"/>
    <mergeCell ref="J16:J17"/>
    <mergeCell ref="K20:K21"/>
    <mergeCell ref="B8:B9"/>
    <mergeCell ref="C8:C9"/>
    <mergeCell ref="C10:C11"/>
    <mergeCell ref="B12:B13"/>
    <mergeCell ref="C12:C13"/>
    <mergeCell ref="I8:I9"/>
    <mergeCell ref="F12:F13"/>
    <mergeCell ref="B10:B11"/>
    <mergeCell ref="H12:H13"/>
    <mergeCell ref="I10:I11"/>
    <mergeCell ref="F10:F11"/>
    <mergeCell ref="G18:G19"/>
    <mergeCell ref="I12:I13"/>
    <mergeCell ref="I14:I15"/>
    <mergeCell ref="G16:G17"/>
    <mergeCell ref="L14:M14"/>
    <mergeCell ref="L10:M10"/>
    <mergeCell ref="L11:M11"/>
    <mergeCell ref="L13:M13"/>
    <mergeCell ref="F34:F35"/>
    <mergeCell ref="H20:H21"/>
    <mergeCell ref="I20:I21"/>
    <mergeCell ref="J20:J21"/>
    <mergeCell ref="F20:F21"/>
    <mergeCell ref="G20:G21"/>
    <mergeCell ref="K12:K13"/>
    <mergeCell ref="J14:J15"/>
    <mergeCell ref="G10:G11"/>
    <mergeCell ref="H10:H11"/>
    <mergeCell ref="L19:M19"/>
    <mergeCell ref="L17:M17"/>
    <mergeCell ref="K18:K19"/>
    <mergeCell ref="L16:M16"/>
    <mergeCell ref="K10:K11"/>
    <mergeCell ref="L18:M18"/>
    <mergeCell ref="F22:F23"/>
    <mergeCell ref="H18:H19"/>
    <mergeCell ref="L15:M15"/>
    <mergeCell ref="J10:J11"/>
    <mergeCell ref="N20:N21"/>
    <mergeCell ref="N22:N23"/>
    <mergeCell ref="L20:M20"/>
    <mergeCell ref="L21:M21"/>
    <mergeCell ref="K28:K29"/>
    <mergeCell ref="I58:L58"/>
    <mergeCell ref="B61:H61"/>
    <mergeCell ref="B62:H62"/>
    <mergeCell ref="I34:I35"/>
    <mergeCell ref="J34:J35"/>
    <mergeCell ref="F52:H52"/>
    <mergeCell ref="L35:M35"/>
    <mergeCell ref="L36:M36"/>
    <mergeCell ref="G34:G35"/>
    <mergeCell ref="I28:I29"/>
    <mergeCell ref="F32:F33"/>
    <mergeCell ref="G32:G33"/>
    <mergeCell ref="H32:H33"/>
    <mergeCell ref="G28:G29"/>
    <mergeCell ref="H28:H29"/>
    <mergeCell ref="G36:G37"/>
    <mergeCell ref="H36:H37"/>
    <mergeCell ref="I36:I37"/>
    <mergeCell ref="J36:J37"/>
    <mergeCell ref="B63:F63"/>
    <mergeCell ref="B54:L54"/>
    <mergeCell ref="B55:L56"/>
    <mergeCell ref="B57:L57"/>
    <mergeCell ref="F58:H58"/>
    <mergeCell ref="K24:K25"/>
    <mergeCell ref="H24:H25"/>
    <mergeCell ref="I24:I25"/>
    <mergeCell ref="J24:J25"/>
    <mergeCell ref="K36:K37"/>
    <mergeCell ref="K32:K33"/>
    <mergeCell ref="C36:C37"/>
    <mergeCell ref="B34:B35"/>
    <mergeCell ref="B32:B33"/>
    <mergeCell ref="B30:B31"/>
    <mergeCell ref="B36:B37"/>
    <mergeCell ref="C34:C35"/>
    <mergeCell ref="C32:C33"/>
    <mergeCell ref="I32:I33"/>
    <mergeCell ref="J32:J33"/>
    <mergeCell ref="F30:F31"/>
    <mergeCell ref="C30:C31"/>
    <mergeCell ref="K30:K31"/>
    <mergeCell ref="I30:I31"/>
    <mergeCell ref="L12:M12"/>
    <mergeCell ref="D1:U1"/>
    <mergeCell ref="N14:N15"/>
    <mergeCell ref="N12:N13"/>
    <mergeCell ref="N10:N11"/>
    <mergeCell ref="N24:N25"/>
    <mergeCell ref="B49:L49"/>
    <mergeCell ref="B50:L50"/>
    <mergeCell ref="L37:M37"/>
    <mergeCell ref="H34:H35"/>
    <mergeCell ref="K34:K35"/>
    <mergeCell ref="F36:F37"/>
    <mergeCell ref="L34:M34"/>
    <mergeCell ref="L38:M38"/>
    <mergeCell ref="L40:M40"/>
    <mergeCell ref="L42:M42"/>
    <mergeCell ref="N36:N37"/>
    <mergeCell ref="N26:N27"/>
    <mergeCell ref="N28:N29"/>
    <mergeCell ref="N30:N31"/>
    <mergeCell ref="N32:N33"/>
    <mergeCell ref="N34:N35"/>
    <mergeCell ref="N16:N17"/>
    <mergeCell ref="N18:N19"/>
    <mergeCell ref="S50:T50"/>
    <mergeCell ref="S51:T51"/>
    <mergeCell ref="P50:Q50"/>
    <mergeCell ref="P51:Q51"/>
    <mergeCell ref="Q58:R58"/>
    <mergeCell ref="T53:U53"/>
    <mergeCell ref="T54:U54"/>
    <mergeCell ref="L24:M24"/>
    <mergeCell ref="L25:M25"/>
    <mergeCell ref="T55:U55"/>
    <mergeCell ref="T57:U57"/>
    <mergeCell ref="N55:O55"/>
    <mergeCell ref="N56:O56"/>
    <mergeCell ref="T58:U58"/>
    <mergeCell ref="N57:O57"/>
    <mergeCell ref="T56:U56"/>
    <mergeCell ref="N58:O58"/>
    <mergeCell ref="Q53:R53"/>
    <mergeCell ref="Q54:R54"/>
    <mergeCell ref="Q55:R55"/>
    <mergeCell ref="Q56:R56"/>
    <mergeCell ref="Q57:R57"/>
    <mergeCell ref="N53:O53"/>
    <mergeCell ref="N54:O54"/>
    <mergeCell ref="N38:N39"/>
    <mergeCell ref="L39:M39"/>
    <mergeCell ref="B40:B41"/>
    <mergeCell ref="C40:C41"/>
    <mergeCell ref="F40:F41"/>
    <mergeCell ref="G40:G41"/>
    <mergeCell ref="H40:H41"/>
    <mergeCell ref="I40:I41"/>
    <mergeCell ref="J40:J41"/>
    <mergeCell ref="K40:K41"/>
    <mergeCell ref="N40:N41"/>
    <mergeCell ref="L41:M41"/>
    <mergeCell ref="B38:B39"/>
    <mergeCell ref="C38:C39"/>
    <mergeCell ref="F38:F39"/>
    <mergeCell ref="G38:G39"/>
    <mergeCell ref="H38:H39"/>
    <mergeCell ref="I38:I39"/>
    <mergeCell ref="J38:J39"/>
    <mergeCell ref="K38:K39"/>
    <mergeCell ref="N42:N43"/>
    <mergeCell ref="L43:M43"/>
    <mergeCell ref="B44:B45"/>
    <mergeCell ref="C44:C45"/>
    <mergeCell ref="F44:F45"/>
    <mergeCell ref="G44:G45"/>
    <mergeCell ref="H44:H45"/>
    <mergeCell ref="I44:I45"/>
    <mergeCell ref="J44:J45"/>
    <mergeCell ref="K44:K45"/>
    <mergeCell ref="B42:B43"/>
    <mergeCell ref="C42:C43"/>
    <mergeCell ref="F42:F43"/>
    <mergeCell ref="G42:G43"/>
    <mergeCell ref="H42:H43"/>
    <mergeCell ref="I42:I43"/>
    <mergeCell ref="J42:J43"/>
    <mergeCell ref="K42:K43"/>
    <mergeCell ref="B58:E58"/>
    <mergeCell ref="B52:E52"/>
    <mergeCell ref="N46:N47"/>
    <mergeCell ref="L47:M47"/>
    <mergeCell ref="L44:M44"/>
    <mergeCell ref="N44:N45"/>
    <mergeCell ref="L45:M45"/>
    <mergeCell ref="B46:B47"/>
    <mergeCell ref="C46:C47"/>
    <mergeCell ref="F46:F47"/>
    <mergeCell ref="G46:G47"/>
    <mergeCell ref="H46:H47"/>
    <mergeCell ref="I46:I47"/>
    <mergeCell ref="J46:J47"/>
    <mergeCell ref="I52:L52"/>
    <mergeCell ref="B51:L51"/>
    <mergeCell ref="K46:K47"/>
    <mergeCell ref="L46:M46"/>
  </mergeCells>
  <phoneticPr fontId="2"/>
  <conditionalFormatting sqref="Z1 W1:X1">
    <cfRule type="expression" dxfId="40" priority="12" stopIfTrue="1">
      <formula>#REF!=""</formula>
    </cfRule>
  </conditionalFormatting>
  <conditionalFormatting sqref="D8:E8 D10:E10 D12:E12 D14:E14 D16:E16 D18:E18 D20:E20 D22:E22 D24:E24 D26:E26 D28:E28 D30:E30 D32:E32 D34:E34 D36:E36">
    <cfRule type="expression" dxfId="39" priority="13" stopIfTrue="1">
      <formula>AND($D9&gt;0,$D8="")</formula>
    </cfRule>
  </conditionalFormatting>
  <conditionalFormatting sqref="R8:R47">
    <cfRule type="expression" priority="14" stopIfTrue="1">
      <formula>P8=""</formula>
    </cfRule>
    <cfRule type="expression" dxfId="38" priority="15" stopIfTrue="1">
      <formula>AND(R8="",P8&gt;0)</formula>
    </cfRule>
  </conditionalFormatting>
  <conditionalFormatting sqref="Q8:Q47 T8:T47">
    <cfRule type="expression" priority="16" stopIfTrue="1">
      <formula>P8=""</formula>
    </cfRule>
    <cfRule type="expression" dxfId="37" priority="17" stopIfTrue="1">
      <formula>AND(Q8="",OR($L8="１００Ｍ",$L8="２００Ｍ",$L8="１００ＭＨ",$L8="１１０ＭＨ",$L8="走幅跳"))</formula>
    </cfRule>
  </conditionalFormatting>
  <conditionalFormatting sqref="H10:H36 J10:K36 H38 H40 H42 H44 H46 J38 J40 J42 J44 J46">
    <cfRule type="expression" dxfId="36" priority="18" stopIfTrue="1">
      <formula>AND($D11&gt;0,H10="")</formula>
    </cfRule>
  </conditionalFormatting>
  <conditionalFormatting sqref="O51">
    <cfRule type="expression" dxfId="35" priority="19" stopIfTrue="1">
      <formula>AND(T57&gt;0,O51="")</formula>
    </cfRule>
  </conditionalFormatting>
  <conditionalFormatting sqref="P8:P47">
    <cfRule type="expression" dxfId="34" priority="20" stopIfTrue="1">
      <formula>P8=""</formula>
    </cfRule>
    <cfRule type="expression" dxfId="33" priority="21" stopIfTrue="1">
      <formula>P8=V8</formula>
    </cfRule>
  </conditionalFormatting>
  <conditionalFormatting sqref="S8:S47">
    <cfRule type="expression" dxfId="32" priority="22" stopIfTrue="1">
      <formula>S8=""</formula>
    </cfRule>
    <cfRule type="expression" dxfId="31" priority="23" stopIfTrue="1">
      <formula>S8=V8</formula>
    </cfRule>
  </conditionalFormatting>
  <conditionalFormatting sqref="U8:U47">
    <cfRule type="expression" priority="24" stopIfTrue="1">
      <formula>S8=""</formula>
    </cfRule>
    <cfRule type="expression" dxfId="30" priority="25" stopIfTrue="1">
      <formula>AND(U8="",S8&gt;0)</formula>
    </cfRule>
  </conditionalFormatting>
  <conditionalFormatting sqref="H37:H47 J37:J47 K37:K38 K40 K42 K44 K46">
    <cfRule type="expression" dxfId="29" priority="27" stopIfTrue="1">
      <formula>AND($D48&gt;0,H37="")</formula>
    </cfRule>
  </conditionalFormatting>
  <conditionalFormatting sqref="D38:E38 D40:E40 D42:E42 D44:E44 D46:E46">
    <cfRule type="expression" dxfId="28" priority="11" stopIfTrue="1">
      <formula>AND($D39&gt;0,$D38="")</formula>
    </cfRule>
  </conditionalFormatting>
  <conditionalFormatting sqref="H38:H46 J38:J46 K38 K40 K42 K44 K46">
    <cfRule type="expression" dxfId="27" priority="10" stopIfTrue="1">
      <formula>AND($D39&gt;0,H38="")</formula>
    </cfRule>
  </conditionalFormatting>
  <conditionalFormatting sqref="F10:F47">
    <cfRule type="containsBlanks" dxfId="26" priority="8">
      <formula>LEN(TRIM(F10))=0</formula>
    </cfRule>
    <cfRule type="containsBlanks" dxfId="25" priority="9">
      <formula>LEN(TRIM(F10))=0</formula>
    </cfRule>
  </conditionalFormatting>
  <conditionalFormatting sqref="H10:H47 J10:J47">
    <cfRule type="containsBlanks" dxfId="24" priority="7">
      <formula>LEN(TRIM(H10))=0</formula>
    </cfRule>
  </conditionalFormatting>
  <conditionalFormatting sqref="K10:K47">
    <cfRule type="containsBlanks" dxfId="23" priority="6">
      <formula>LEN(TRIM(K10))=0</formula>
    </cfRule>
  </conditionalFormatting>
  <conditionalFormatting sqref="H8:H9 J8:K9">
    <cfRule type="expression" dxfId="22" priority="5" stopIfTrue="1">
      <formula>AND($D9&gt;0,H8="")</formula>
    </cfRule>
  </conditionalFormatting>
  <conditionalFormatting sqref="F8:F9">
    <cfRule type="containsBlanks" dxfId="21" priority="3">
      <formula>LEN(TRIM(F8))=0</formula>
    </cfRule>
    <cfRule type="containsBlanks" dxfId="20" priority="4">
      <formula>LEN(TRIM(F8))=0</formula>
    </cfRule>
  </conditionalFormatting>
  <conditionalFormatting sqref="H8:H9 J8:J9">
    <cfRule type="containsBlanks" dxfId="19" priority="2">
      <formula>LEN(TRIM(H8))=0</formula>
    </cfRule>
  </conditionalFormatting>
  <conditionalFormatting sqref="K8:K9">
    <cfRule type="containsBlanks" dxfId="18" priority="1">
      <formula>LEN(TRIM(K8))=0</formula>
    </cfRule>
  </conditionalFormatting>
  <dataValidations xWindow="370" yWindow="339" count="15">
    <dataValidation type="list" allowBlank="1" showInputMessage="1" showErrorMessage="1" sqref="K2" xr:uid="{00000000-0002-0000-0200-000000000000}">
      <formula1>$AI$8:$AI$35</formula1>
    </dataValidation>
    <dataValidation type="list" allowBlank="1" showInputMessage="1" showErrorMessage="1" sqref="L8:M47" xr:uid="{00000000-0002-0000-0200-000001000000}">
      <formula1>$AL$8:$AL$21</formula1>
    </dataValidation>
    <dataValidation type="list" allowBlank="1" showInputMessage="1" showErrorMessage="1" sqref="N8:N47" xr:uid="{00000000-0002-0000-0200-000002000000}">
      <formula1>$AN$8:$AN$10</formula1>
    </dataValidation>
    <dataValidation type="list" allowBlank="1" showInputMessage="1" showErrorMessage="1" sqref="O51 O8:O47" xr:uid="{00000000-0002-0000-0200-000003000000}">
      <formula1>$AJ$8:$AJ$11</formula1>
    </dataValidation>
    <dataValidation type="list" allowBlank="1" showInputMessage="1" showErrorMessage="1" sqref="U8:U47 U51 R51 R8:R47" xr:uid="{00000000-0002-0000-0200-000004000000}">
      <formula1>$AK$8:$AK$12</formula1>
    </dataValidation>
    <dataValidation imeMode="halfAlpha" allowBlank="1" showInputMessage="1" showErrorMessage="1" sqref="P8:P47 V8:V47 S8:S47 P51:Q51 S51:T51 V51" xr:uid="{00000000-0002-0000-0200-000005000000}"/>
    <dataValidation imeMode="halfKatakana" allowBlank="1" showInputMessage="1" showErrorMessage="1" sqref="K3:M3 D36:E36 D34:E34 D32:E32 D30:E30 D28:E28 D26:E26 D24:E24 D22:E22 D20:E20 D18:E18 D16:E16 D14:E14 D12:E12 D10:E10 D8:E8 D46:E46 D44:E44 D42:E42 D40:E40 D38:E38" xr:uid="{00000000-0002-0000-0200-000006000000}"/>
    <dataValidation type="list" allowBlank="1" showInputMessage="1" showErrorMessage="1" sqref="S3" xr:uid="{00000000-0002-0000-0200-000007000000}">
      <formula1>$AP$8:$AP$14</formula1>
    </dataValidation>
    <dataValidation type="list" imeMode="halfAlpha" allowBlank="1" showInputMessage="1" showErrorMessage="1" sqref="K8:K47" xr:uid="{00000000-0002-0000-0200-000008000000}">
      <formula1>$AJ$13:$AJ$17</formula1>
    </dataValidation>
    <dataValidation imeMode="hiragana" allowBlank="1" showInputMessage="1" showErrorMessage="1" sqref="K4:M4 D9:E9 D35:E35 D33:E33 D31:E31 D29:E29 D27:E27 D25:E25 D23:E23 D21:E21 D19:E19 D17:E17 D15:E15 D13:E13 D11:E11 D37:E37 D45:E45 D43:E43 D41:E41 D39:E39 D47:E47" xr:uid="{00000000-0002-0000-0200-000009000000}"/>
    <dataValidation imeMode="on" allowBlank="1" showInputMessage="1" showErrorMessage="1" sqref="S2:V2 T3:V3 D3:F3" xr:uid="{00000000-0002-0000-0200-00000A000000}"/>
    <dataValidation type="whole" imeMode="halfAlpha" allowBlank="1" showInputMessage="1" showErrorMessage="1" sqref="H8:H47" xr:uid="{00000000-0002-0000-0200-00000B000000}">
      <formula1>1</formula1>
      <formula2>12</formula2>
    </dataValidation>
    <dataValidation type="whole" imeMode="halfAlpha" allowBlank="1" showInputMessage="1" showErrorMessage="1" sqref="J8:J47" xr:uid="{00000000-0002-0000-0200-00000C000000}">
      <formula1>1</formula1>
      <formula2>31</formula2>
    </dataValidation>
    <dataValidation type="list" imeMode="on" allowBlank="1" showInputMessage="1" showErrorMessage="1" sqref="D2:F2" xr:uid="{00000000-0002-0000-0200-00000D000000}">
      <formula1>$BC$4:$BC$16</formula1>
    </dataValidation>
    <dataValidation type="list" allowBlank="1" showInputMessage="1" showErrorMessage="1" sqref="N4" xr:uid="{00000000-0002-0000-0200-00000E000000}">
      <formula1>$AP$14:$AP$21</formula1>
    </dataValidation>
  </dataValidations>
  <hyperlinks>
    <hyperlink ref="AB19" r:id="rId1" display="hiromi_kitamura_@hotmail.com" xr:uid="{00000000-0004-0000-0200-000000000000}"/>
  </hyperlinks>
  <printOptions horizontalCentered="1"/>
  <pageMargins left="0.59055118110236227" right="0.39370078740157483" top="0.47244094488188981" bottom="0.59055118110236227" header="0.51181102362204722" footer="0.51181102362204722"/>
  <pageSetup paperSize="9" orientation="portrait"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59999389629810485"/>
  </sheetPr>
  <dimension ref="A1:BC70"/>
  <sheetViews>
    <sheetView showGridLines="0" showZeros="0" topLeftCell="A34" zoomScaleNormal="100" zoomScaleSheetLayoutView="100" workbookViewId="0">
      <selection activeCell="Q53" sqref="Q53:R53"/>
    </sheetView>
  </sheetViews>
  <sheetFormatPr defaultColWidth="9" defaultRowHeight="12.75" x14ac:dyDescent="0.25"/>
  <cols>
    <col min="1" max="1" width="1.86328125" style="4" customWidth="1"/>
    <col min="2" max="2" width="2.46484375" style="555" customWidth="1"/>
    <col min="3" max="3" width="4" style="556" hidden="1" customWidth="1"/>
    <col min="4" max="5" width="6.59765625" style="538" customWidth="1"/>
    <col min="6" max="6" width="5.1328125" style="538" customWidth="1"/>
    <col min="7" max="7" width="1.265625" style="538" customWidth="1"/>
    <col min="8" max="8" width="2.1328125" style="537" customWidth="1"/>
    <col min="9" max="9" width="1.265625" style="538" customWidth="1"/>
    <col min="10" max="10" width="2.1328125" style="537" customWidth="1"/>
    <col min="11" max="11" width="3" style="538" customWidth="1"/>
    <col min="12" max="12" width="8.1328125" style="538" customWidth="1"/>
    <col min="13" max="13" width="2.46484375" style="538" customWidth="1"/>
    <col min="14" max="15" width="4.3984375" style="538" customWidth="1"/>
    <col min="16" max="16" width="8.265625" style="538" customWidth="1"/>
    <col min="17" max="17" width="4.59765625" style="538" bestFit="1" customWidth="1"/>
    <col min="18" max="18" width="5.265625" style="538" bestFit="1" customWidth="1"/>
    <col min="19" max="19" width="8.265625" style="538" customWidth="1"/>
    <col min="20" max="20" width="4.59765625" style="538" bestFit="1" customWidth="1"/>
    <col min="21" max="21" width="5.265625" style="538" bestFit="1" customWidth="1"/>
    <col min="22" max="22" width="8.265625" style="538" customWidth="1"/>
    <col min="23" max="23" width="7.59765625" style="4" customWidth="1"/>
    <col min="24" max="24" width="5.265625" style="21" hidden="1" customWidth="1"/>
    <col min="25" max="25" width="8.46484375" style="4" hidden="1" customWidth="1"/>
    <col min="26" max="26" width="8.3984375" style="4" hidden="1" customWidth="1"/>
    <col min="27" max="27" width="2.265625" style="4" hidden="1" customWidth="1"/>
    <col min="28" max="28" width="6" style="4" hidden="1" customWidth="1"/>
    <col min="29" max="29" width="10.46484375" style="4" hidden="1" customWidth="1"/>
    <col min="30" max="30" width="4.46484375" style="4" hidden="1" customWidth="1"/>
    <col min="31" max="31" width="2.46484375" style="21" hidden="1" customWidth="1"/>
    <col min="32" max="32" width="6" style="21" hidden="1" customWidth="1"/>
    <col min="33" max="33" width="7" style="21" hidden="1" customWidth="1"/>
    <col min="34" max="34" width="7.1328125" style="134" hidden="1" customWidth="1"/>
    <col min="35" max="35" width="7.46484375" style="4" hidden="1" customWidth="1"/>
    <col min="36" max="36" width="4.46484375" style="4" hidden="1" customWidth="1"/>
    <col min="37" max="37" width="5.1328125" style="4" hidden="1" customWidth="1"/>
    <col min="38" max="39" width="9" style="4" hidden="1" customWidth="1"/>
    <col min="40" max="40" width="3" style="21" hidden="1" customWidth="1"/>
    <col min="41" max="41" width="7.46484375" style="21" hidden="1" customWidth="1"/>
    <col min="42" max="42" width="9" style="4" hidden="1" customWidth="1"/>
    <col min="43" max="46" width="9" style="4"/>
    <col min="47" max="54" width="9" style="38"/>
    <col min="55" max="55" width="9" style="181" hidden="1" customWidth="1"/>
    <col min="56" max="16384" width="9" style="4"/>
  </cols>
  <sheetData>
    <row r="1" spans="1:55" ht="33.75" customHeight="1" x14ac:dyDescent="0.25">
      <c r="A1" s="38"/>
      <c r="B1" s="528"/>
      <c r="C1" s="529"/>
      <c r="D1" s="799" t="s">
        <v>1153</v>
      </c>
      <c r="E1" s="799"/>
      <c r="F1" s="799"/>
      <c r="G1" s="799"/>
      <c r="H1" s="799"/>
      <c r="I1" s="799"/>
      <c r="J1" s="799"/>
      <c r="K1" s="799"/>
      <c r="L1" s="799"/>
      <c r="M1" s="799"/>
      <c r="N1" s="799"/>
      <c r="O1" s="799"/>
      <c r="P1" s="799"/>
      <c r="Q1" s="799"/>
      <c r="R1" s="799"/>
      <c r="S1" s="799"/>
      <c r="T1" s="799"/>
      <c r="U1" s="799"/>
      <c r="V1" s="530"/>
      <c r="W1" s="1"/>
      <c r="X1" s="43"/>
      <c r="Y1" s="2"/>
      <c r="Z1" s="1"/>
      <c r="AA1" s="2"/>
      <c r="AB1" s="2"/>
      <c r="AC1" s="2"/>
      <c r="AD1" s="2"/>
      <c r="AE1" s="3"/>
      <c r="AF1" s="3"/>
      <c r="AG1" s="3"/>
      <c r="AH1" s="10"/>
      <c r="AI1" s="2"/>
      <c r="AJ1" s="2"/>
      <c r="AK1" s="2"/>
      <c r="AL1" s="2"/>
      <c r="AM1" s="2"/>
      <c r="AN1" s="3"/>
      <c r="AO1" s="3"/>
      <c r="AP1" s="2"/>
      <c r="AQ1" s="2"/>
      <c r="AR1" s="2"/>
      <c r="AS1" s="2"/>
      <c r="AT1" s="2"/>
      <c r="AU1" s="2"/>
      <c r="AV1" s="2"/>
      <c r="AW1" s="2"/>
      <c r="AX1" s="2"/>
      <c r="AY1" s="2"/>
      <c r="AZ1" s="2"/>
      <c r="BA1" s="2"/>
      <c r="BB1" s="2"/>
    </row>
    <row r="2" spans="1:55" s="5" customFormat="1" ht="22.5" customHeight="1" x14ac:dyDescent="0.25">
      <c r="A2" s="39"/>
      <c r="B2" s="531"/>
      <c r="C2" s="532"/>
      <c r="D2" s="840"/>
      <c r="E2" s="840"/>
      <c r="F2" s="840"/>
      <c r="G2" s="827" t="s">
        <v>6</v>
      </c>
      <c r="H2" s="827"/>
      <c r="I2" s="827"/>
      <c r="J2" s="827"/>
      <c r="K2" s="814"/>
      <c r="L2" s="814"/>
      <c r="M2" s="814"/>
      <c r="N2" s="533" t="s">
        <v>8</v>
      </c>
      <c r="O2" s="534"/>
      <c r="P2" s="830" t="s">
        <v>427</v>
      </c>
      <c r="Q2" s="831"/>
      <c r="R2" s="832"/>
      <c r="S2" s="818"/>
      <c r="T2" s="819"/>
      <c r="U2" s="819"/>
      <c r="V2" s="820"/>
      <c r="W2" s="6"/>
      <c r="X2" s="7"/>
      <c r="Y2" s="6"/>
      <c r="Z2" s="6"/>
      <c r="AA2" s="6"/>
      <c r="AB2" s="6"/>
      <c r="AC2" s="6"/>
      <c r="AD2" s="6"/>
      <c r="AE2" s="7"/>
      <c r="AF2" s="7"/>
      <c r="AG2" s="7"/>
      <c r="AH2" s="9"/>
      <c r="AI2" s="6"/>
      <c r="AJ2" s="6"/>
      <c r="AK2" s="6"/>
      <c r="AL2" s="6"/>
      <c r="AM2" s="6"/>
      <c r="AN2" s="7"/>
      <c r="AO2" s="7"/>
      <c r="AP2" s="6"/>
      <c r="AQ2" s="6"/>
      <c r="AR2" s="6"/>
      <c r="AS2" s="6"/>
      <c r="AT2" s="6"/>
      <c r="AU2" s="6"/>
      <c r="AV2" s="6"/>
      <c r="AW2" s="6"/>
      <c r="AX2" s="6"/>
      <c r="AY2" s="6"/>
      <c r="AZ2" s="6"/>
      <c r="BA2" s="6"/>
      <c r="BB2" s="6"/>
      <c r="BC2" s="182"/>
    </row>
    <row r="3" spans="1:55" s="5" customFormat="1" ht="22.5" customHeight="1" x14ac:dyDescent="0.25">
      <c r="A3" s="39"/>
      <c r="B3" s="531"/>
      <c r="C3" s="532"/>
      <c r="D3" s="841"/>
      <c r="E3" s="841"/>
      <c r="F3" s="841"/>
      <c r="G3" s="816" t="s">
        <v>164</v>
      </c>
      <c r="H3" s="817"/>
      <c r="I3" s="817"/>
      <c r="J3" s="817"/>
      <c r="K3" s="839"/>
      <c r="L3" s="839"/>
      <c r="M3" s="839"/>
      <c r="N3" s="535" t="s">
        <v>165</v>
      </c>
      <c r="O3" s="534"/>
      <c r="P3" s="833" t="s">
        <v>428</v>
      </c>
      <c r="Q3" s="834"/>
      <c r="R3" s="835"/>
      <c r="S3" s="421" t="s">
        <v>362</v>
      </c>
      <c r="T3" s="819"/>
      <c r="U3" s="819"/>
      <c r="V3" s="820"/>
      <c r="W3" s="8"/>
      <c r="X3" s="9"/>
      <c r="Y3" s="8"/>
      <c r="Z3" s="8"/>
      <c r="AA3" s="6"/>
      <c r="AB3" s="6"/>
      <c r="AC3" s="6"/>
      <c r="AD3" s="6"/>
      <c r="AE3" s="7"/>
      <c r="AF3" s="7"/>
      <c r="AG3" s="7"/>
      <c r="AH3" s="9"/>
      <c r="AI3" s="6"/>
      <c r="AJ3" s="6"/>
      <c r="AK3" s="6"/>
      <c r="AL3" s="6"/>
      <c r="AM3" s="6"/>
      <c r="AN3" s="7"/>
      <c r="AO3" s="7"/>
      <c r="AP3" s="6"/>
      <c r="AQ3" s="6"/>
      <c r="AR3" s="6"/>
      <c r="AS3" s="6"/>
      <c r="AT3" s="6"/>
      <c r="AU3" s="6"/>
      <c r="AV3" s="6"/>
      <c r="AW3" s="6"/>
      <c r="AX3" s="6"/>
      <c r="AY3" s="6"/>
      <c r="AZ3" s="6"/>
      <c r="BA3" s="6"/>
      <c r="BB3" s="6"/>
      <c r="BC3" s="182"/>
    </row>
    <row r="4" spans="1:55" s="5" customFormat="1" ht="22.5" customHeight="1" x14ac:dyDescent="0.4">
      <c r="A4" s="39"/>
      <c r="B4" s="534"/>
      <c r="C4" s="536"/>
      <c r="D4" s="534"/>
      <c r="E4" s="534"/>
      <c r="F4" s="534"/>
      <c r="G4" s="828" t="s">
        <v>10</v>
      </c>
      <c r="H4" s="828"/>
      <c r="I4" s="828"/>
      <c r="J4" s="828"/>
      <c r="K4" s="815"/>
      <c r="L4" s="815"/>
      <c r="M4" s="815"/>
      <c r="N4" s="533" t="s">
        <v>377</v>
      </c>
      <c r="O4" s="521"/>
      <c r="P4" s="837" t="s">
        <v>150</v>
      </c>
      <c r="Q4" s="828"/>
      <c r="R4" s="838"/>
      <c r="S4" s="842"/>
      <c r="T4" s="843"/>
      <c r="U4" s="843"/>
      <c r="V4" s="844"/>
      <c r="W4" s="9"/>
      <c r="X4" s="9"/>
      <c r="Y4" s="9"/>
      <c r="Z4" s="9"/>
      <c r="AA4" s="6"/>
      <c r="AB4" s="6"/>
      <c r="AC4" s="6"/>
      <c r="AD4" s="6"/>
      <c r="AE4" s="7"/>
      <c r="AF4" s="7"/>
      <c r="AG4" s="7"/>
      <c r="AH4" s="9"/>
      <c r="AI4" s="6"/>
      <c r="AJ4" s="6"/>
      <c r="AK4" s="6"/>
      <c r="AL4" s="6"/>
      <c r="AM4" s="6"/>
      <c r="AN4" s="7"/>
      <c r="AO4" s="7"/>
      <c r="AP4" s="6"/>
      <c r="AQ4" s="6"/>
      <c r="AR4" s="6"/>
      <c r="AS4" s="6"/>
      <c r="AT4" s="6"/>
      <c r="AU4" s="6"/>
      <c r="AV4" s="6"/>
      <c r="AW4" s="6"/>
      <c r="AX4" s="6"/>
      <c r="AY4" s="6"/>
      <c r="AZ4" s="6"/>
      <c r="BA4" s="6"/>
      <c r="BB4" s="6"/>
      <c r="BC4" s="182"/>
    </row>
    <row r="5" spans="1:55" ht="6.75" customHeight="1" x14ac:dyDescent="0.4">
      <c r="A5" s="38"/>
      <c r="B5" s="850" t="s">
        <v>82</v>
      </c>
      <c r="C5" s="850"/>
      <c r="D5" s="850"/>
      <c r="E5" s="850"/>
      <c r="F5" s="850"/>
      <c r="G5" s="536"/>
      <c r="L5" s="539"/>
      <c r="M5" s="539"/>
      <c r="N5" s="540"/>
      <c r="O5" s="539"/>
      <c r="P5" s="823"/>
      <c r="Q5" s="823"/>
      <c r="R5" s="823"/>
      <c r="S5" s="823"/>
      <c r="T5" s="823"/>
      <c r="U5" s="823"/>
      <c r="V5" s="541"/>
      <c r="W5" s="10"/>
      <c r="X5" s="10"/>
      <c r="Y5" s="10"/>
      <c r="Z5" s="10"/>
      <c r="AA5" s="2"/>
      <c r="AB5" s="2"/>
      <c r="AC5" s="2"/>
      <c r="AD5" s="2"/>
      <c r="AE5" s="3"/>
      <c r="AF5" s="3"/>
      <c r="AG5" s="3"/>
      <c r="AH5" s="10"/>
      <c r="AI5" s="2"/>
      <c r="AJ5" s="2"/>
      <c r="AK5" s="2"/>
      <c r="AL5" s="2"/>
      <c r="AM5" s="2"/>
      <c r="AN5" s="3"/>
      <c r="AO5" s="3"/>
      <c r="AP5" s="2"/>
      <c r="AQ5" s="2"/>
      <c r="AR5" s="2"/>
      <c r="AS5" s="2"/>
      <c r="AT5" s="2"/>
      <c r="AU5" s="2"/>
      <c r="AV5" s="2"/>
      <c r="AW5" s="2"/>
      <c r="AX5" s="2"/>
      <c r="AY5" s="2"/>
      <c r="AZ5" s="2"/>
      <c r="BA5" s="2"/>
      <c r="BB5" s="2"/>
    </row>
    <row r="6" spans="1:55" ht="13.5" customHeight="1" x14ac:dyDescent="0.4">
      <c r="A6" s="38"/>
      <c r="B6" s="851"/>
      <c r="C6" s="851"/>
      <c r="D6" s="851"/>
      <c r="E6" s="851"/>
      <c r="F6" s="851"/>
      <c r="G6" s="542"/>
      <c r="O6" s="852" t="s">
        <v>13</v>
      </c>
      <c r="P6" s="853"/>
      <c r="Q6" s="853"/>
      <c r="R6" s="853"/>
      <c r="S6" s="853"/>
      <c r="T6" s="853"/>
      <c r="U6" s="853"/>
      <c r="V6" s="854"/>
      <c r="W6" s="11"/>
      <c r="X6" s="13"/>
      <c r="Y6" s="11"/>
      <c r="Z6" s="11"/>
      <c r="AA6" s="11"/>
      <c r="AB6" s="11"/>
      <c r="AC6" s="11"/>
      <c r="AD6" s="11"/>
      <c r="AE6" s="12" t="s">
        <v>80</v>
      </c>
      <c r="AF6" s="13"/>
      <c r="AG6" s="13"/>
      <c r="AH6" s="26"/>
      <c r="AI6" s="11"/>
      <c r="AJ6" s="11"/>
      <c r="AK6" s="11"/>
      <c r="AL6" s="15"/>
      <c r="AM6" s="11"/>
      <c r="AN6" s="13"/>
      <c r="AO6" s="13"/>
      <c r="AP6" s="2"/>
      <c r="AQ6" s="2"/>
      <c r="AR6" s="2"/>
      <c r="AS6" s="2"/>
      <c r="AT6" s="2"/>
      <c r="AU6" s="2"/>
      <c r="AV6" s="2"/>
      <c r="AW6" s="2"/>
      <c r="AX6" s="2"/>
      <c r="AY6" s="2"/>
      <c r="AZ6" s="2"/>
      <c r="BA6" s="2"/>
      <c r="BB6" s="2"/>
      <c r="BC6" s="181" t="s">
        <v>264</v>
      </c>
    </row>
    <row r="7" spans="1:55" s="21" customFormat="1" ht="24" customHeight="1" x14ac:dyDescent="0.25">
      <c r="A7" s="40"/>
      <c r="B7" s="543"/>
      <c r="C7" s="544" t="s">
        <v>83</v>
      </c>
      <c r="D7" s="545" t="s">
        <v>159</v>
      </c>
      <c r="E7" s="545" t="s">
        <v>160</v>
      </c>
      <c r="F7" s="855" t="s">
        <v>263</v>
      </c>
      <c r="G7" s="853"/>
      <c r="H7" s="853"/>
      <c r="I7" s="853"/>
      <c r="J7" s="853"/>
      <c r="K7" s="546"/>
      <c r="L7" s="855" t="s">
        <v>14</v>
      </c>
      <c r="M7" s="856"/>
      <c r="N7" s="547" t="s">
        <v>15</v>
      </c>
      <c r="O7" s="548" t="s">
        <v>16</v>
      </c>
      <c r="P7" s="549" t="s">
        <v>17</v>
      </c>
      <c r="Q7" s="550" t="s">
        <v>18</v>
      </c>
      <c r="R7" s="551" t="s">
        <v>19</v>
      </c>
      <c r="S7" s="549" t="s">
        <v>20</v>
      </c>
      <c r="T7" s="552" t="s">
        <v>18</v>
      </c>
      <c r="U7" s="553" t="s">
        <v>19</v>
      </c>
      <c r="V7" s="554" t="s">
        <v>17</v>
      </c>
      <c r="W7" s="16"/>
      <c r="X7" s="16"/>
      <c r="Y7" s="16"/>
      <c r="Z7" s="16"/>
      <c r="AA7" s="17"/>
      <c r="AB7" s="18"/>
      <c r="AC7" s="18"/>
      <c r="AD7" s="18"/>
      <c r="AE7" s="19"/>
      <c r="AF7" s="19" t="s">
        <v>21</v>
      </c>
      <c r="AG7" s="19" t="s">
        <v>22</v>
      </c>
      <c r="AH7" s="26" t="s">
        <v>151</v>
      </c>
      <c r="AI7" s="13" t="s">
        <v>8</v>
      </c>
      <c r="AJ7" s="13" t="s">
        <v>16</v>
      </c>
      <c r="AK7" s="13" t="s">
        <v>19</v>
      </c>
      <c r="AL7" s="13" t="s">
        <v>23</v>
      </c>
      <c r="AM7" s="13" t="s">
        <v>24</v>
      </c>
      <c r="AN7" s="13"/>
      <c r="AO7" s="13" t="s">
        <v>25</v>
      </c>
      <c r="AP7" s="3"/>
      <c r="AQ7" s="3"/>
      <c r="AR7" s="3"/>
      <c r="AS7" s="3"/>
      <c r="AT7" s="3"/>
      <c r="AU7" s="3"/>
      <c r="AV7" s="3"/>
      <c r="AW7" s="3"/>
      <c r="AX7" s="3"/>
      <c r="AY7" s="3"/>
      <c r="AZ7" s="3"/>
      <c r="BA7" s="3"/>
      <c r="BB7" s="3"/>
      <c r="BC7" s="181" t="s">
        <v>265</v>
      </c>
    </row>
    <row r="8" spans="1:55" ht="12" customHeight="1" x14ac:dyDescent="0.25">
      <c r="A8" s="38"/>
      <c r="B8" s="847">
        <v>1</v>
      </c>
      <c r="C8" s="763" t="str">
        <f>IF(D9="","",COUNTA($K$8:K8))</f>
        <v/>
      </c>
      <c r="D8" s="171"/>
      <c r="E8" s="170"/>
      <c r="F8" s="765"/>
      <c r="G8" s="767" t="s">
        <v>84</v>
      </c>
      <c r="H8" s="769"/>
      <c r="I8" s="767" t="s">
        <v>79</v>
      </c>
      <c r="J8" s="769"/>
      <c r="K8" s="773"/>
      <c r="L8" s="759"/>
      <c r="M8" s="760"/>
      <c r="N8" s="755"/>
      <c r="O8" s="56"/>
      <c r="P8" s="57"/>
      <c r="Q8" s="58"/>
      <c r="R8" s="59"/>
      <c r="S8" s="60"/>
      <c r="T8" s="58"/>
      <c r="U8" s="61"/>
      <c r="V8" s="322" t="str">
        <f t="shared" ref="V8:V47" si="0">IF(L8="","",IF(P8="",S8,IF(S8="",P8,IF(AE8="T",AF8,AG8))))</f>
        <v/>
      </c>
      <c r="W8" s="20"/>
      <c r="X8" s="44" t="str">
        <f>C8</f>
        <v/>
      </c>
      <c r="Y8" s="45">
        <f>D9</f>
        <v>0</v>
      </c>
      <c r="Z8" s="45">
        <f>D8</f>
        <v>0</v>
      </c>
      <c r="AA8" s="46">
        <f t="shared" ref="AA8:AA36" si="1">K8</f>
        <v>0</v>
      </c>
      <c r="AB8" s="45">
        <f>K2</f>
        <v>0</v>
      </c>
      <c r="AC8" s="45">
        <f>K4</f>
        <v>0</v>
      </c>
      <c r="AD8" s="79">
        <f>IF(V8=P8,Q8,T8)</f>
        <v>0</v>
      </c>
      <c r="AE8" s="19" t="str">
        <f>IF(L8="","",IF(OR(L8=$AL$9,L8=$AL$10,L8=$AL$11,L8=$AL$12,L8=$AL$13,L8=$AL$14,L8=$AM$13),"T","F"))</f>
        <v/>
      </c>
      <c r="AF8" s="22">
        <f t="shared" ref="AF8:AF47" si="2">IF(P8&gt;S8,S8,P8)</f>
        <v>0</v>
      </c>
      <c r="AG8" s="19">
        <f t="shared" ref="AG8:AG47" si="3">IF(P8&gt;S8,P8,S8)</f>
        <v>0</v>
      </c>
      <c r="AH8" s="26">
        <f>COUNTA(L8:M9)</f>
        <v>0</v>
      </c>
      <c r="AI8" s="53"/>
      <c r="AJ8" s="19"/>
      <c r="AK8" s="19"/>
      <c r="AL8" s="62"/>
      <c r="AM8" s="62"/>
      <c r="AN8" s="13"/>
      <c r="AO8" s="19"/>
      <c r="AP8" s="132"/>
      <c r="AQ8" s="2"/>
      <c r="AR8" s="2"/>
      <c r="AS8" s="2"/>
      <c r="AT8" s="2"/>
      <c r="AU8" s="2"/>
      <c r="AV8" s="2"/>
      <c r="AW8" s="2"/>
      <c r="AX8" s="2"/>
      <c r="AY8" s="2"/>
      <c r="AZ8" s="2"/>
      <c r="BA8" s="2"/>
      <c r="BB8" s="2"/>
      <c r="BC8" s="181" t="s">
        <v>266</v>
      </c>
    </row>
    <row r="9" spans="1:55" ht="12" customHeight="1" x14ac:dyDescent="0.25">
      <c r="A9" s="38"/>
      <c r="B9" s="848"/>
      <c r="C9" s="764"/>
      <c r="D9" s="172"/>
      <c r="E9" s="175"/>
      <c r="F9" s="766"/>
      <c r="G9" s="768"/>
      <c r="H9" s="770"/>
      <c r="I9" s="768"/>
      <c r="J9" s="770"/>
      <c r="K9" s="774"/>
      <c r="L9" s="757"/>
      <c r="M9" s="758"/>
      <c r="N9" s="756"/>
      <c r="O9" s="63"/>
      <c r="P9" s="57"/>
      <c r="Q9" s="65"/>
      <c r="R9" s="66"/>
      <c r="S9" s="60"/>
      <c r="T9" s="65"/>
      <c r="U9" s="522"/>
      <c r="V9" s="338" t="str">
        <f t="shared" si="0"/>
        <v/>
      </c>
      <c r="W9" s="20"/>
      <c r="X9" s="47" t="str">
        <f>C8</f>
        <v/>
      </c>
      <c r="Y9" s="48">
        <f>D9</f>
        <v>0</v>
      </c>
      <c r="Z9" s="48">
        <f>D8</f>
        <v>0</v>
      </c>
      <c r="AA9" s="49">
        <f>K8</f>
        <v>0</v>
      </c>
      <c r="AB9" s="48">
        <f t="shared" ref="AB9:AC24" si="4">AB8</f>
        <v>0</v>
      </c>
      <c r="AC9" s="48">
        <f t="shared" si="4"/>
        <v>0</v>
      </c>
      <c r="AD9" s="79">
        <f t="shared" ref="AD9:AD47" si="5">IF(V9=P9,Q9,T9)</f>
        <v>0</v>
      </c>
      <c r="AE9" s="19" t="str">
        <f>IF(L9="","",IF(OR(L9=$AL$9,L9=$AL$10,L9=$AL$11,L9=$AL$12,L9=$AL$13,L9=$AL$14,L9=$AM$13),"T","F"))</f>
        <v/>
      </c>
      <c r="AF9" s="22">
        <f t="shared" si="2"/>
        <v>0</v>
      </c>
      <c r="AG9" s="19">
        <f t="shared" si="3"/>
        <v>0</v>
      </c>
      <c r="AH9" s="26"/>
      <c r="AI9" s="53" t="s">
        <v>32</v>
      </c>
      <c r="AJ9" s="19" t="s">
        <v>27</v>
      </c>
      <c r="AK9" s="19" t="s">
        <v>28</v>
      </c>
      <c r="AL9" s="55" t="s">
        <v>33</v>
      </c>
      <c r="AM9" s="62" t="s">
        <v>0</v>
      </c>
      <c r="AN9" s="13" t="s">
        <v>34</v>
      </c>
      <c r="AO9" s="19">
        <f>COUNTIF($L$8:$L$47,AM9)</f>
        <v>0</v>
      </c>
      <c r="AP9" s="132" t="s">
        <v>105</v>
      </c>
      <c r="AQ9" s="2"/>
      <c r="AR9" s="2"/>
      <c r="AS9" s="2"/>
      <c r="AT9" s="2"/>
      <c r="AU9" s="2"/>
      <c r="AV9" s="2"/>
      <c r="AW9" s="2"/>
      <c r="AX9" s="2"/>
      <c r="AY9" s="2"/>
      <c r="AZ9" s="2"/>
      <c r="BA9" s="2"/>
      <c r="BB9" s="2"/>
      <c r="BC9" s="181" t="s">
        <v>267</v>
      </c>
    </row>
    <row r="10" spans="1:55" ht="12" customHeight="1" x14ac:dyDescent="0.25">
      <c r="A10" s="38"/>
      <c r="B10" s="849">
        <v>2</v>
      </c>
      <c r="C10" s="763" t="str">
        <f>IF(D11="","",COUNTA($K$8:K10))</f>
        <v/>
      </c>
      <c r="D10" s="173"/>
      <c r="E10" s="176"/>
      <c r="F10" s="765"/>
      <c r="G10" s="767" t="s">
        <v>84</v>
      </c>
      <c r="H10" s="769"/>
      <c r="I10" s="767" t="s">
        <v>79</v>
      </c>
      <c r="J10" s="769"/>
      <c r="K10" s="773"/>
      <c r="L10" s="759"/>
      <c r="M10" s="760"/>
      <c r="N10" s="755"/>
      <c r="O10" s="68"/>
      <c r="P10" s="69"/>
      <c r="Q10" s="70"/>
      <c r="R10" s="71"/>
      <c r="S10" s="72"/>
      <c r="T10" s="70"/>
      <c r="U10" s="61"/>
      <c r="V10" s="322" t="str">
        <f t="shared" si="0"/>
        <v/>
      </c>
      <c r="W10" s="20"/>
      <c r="X10" s="50" t="str">
        <f>C10</f>
        <v/>
      </c>
      <c r="Y10" s="51">
        <f>D11</f>
        <v>0</v>
      </c>
      <c r="Z10" s="51">
        <f>D10</f>
        <v>0</v>
      </c>
      <c r="AA10" s="52">
        <f t="shared" si="1"/>
        <v>0</v>
      </c>
      <c r="AB10" s="51">
        <f t="shared" si="4"/>
        <v>0</v>
      </c>
      <c r="AC10" s="51">
        <f t="shared" si="4"/>
        <v>0</v>
      </c>
      <c r="AD10" s="79">
        <f t="shared" si="5"/>
        <v>0</v>
      </c>
      <c r="AE10" s="19" t="str">
        <f t="shared" ref="AE10:AE47" si="6">IF(L10="","",IF(OR(L10=$AL$9,L10=$AL$10,L10=$AL$11,L10=$AL$12,L10=$AL$13,L10=$AL$14,L10=$AM$13),"T","F"))</f>
        <v/>
      </c>
      <c r="AF10" s="22">
        <f t="shared" si="2"/>
        <v>0</v>
      </c>
      <c r="AG10" s="19">
        <f t="shared" si="3"/>
        <v>0</v>
      </c>
      <c r="AH10" s="26">
        <f>COUNTA(L10:M11)</f>
        <v>0</v>
      </c>
      <c r="AI10" s="53" t="s">
        <v>35</v>
      </c>
      <c r="AJ10" s="19" t="s">
        <v>30</v>
      </c>
      <c r="AK10" s="19" t="s">
        <v>29</v>
      </c>
      <c r="AL10" s="55" t="s">
        <v>36</v>
      </c>
      <c r="AM10" s="62" t="s">
        <v>1</v>
      </c>
      <c r="AN10" s="13"/>
      <c r="AO10" s="19">
        <f t="shared" ref="AO10:AO20" si="7">COUNTIF($L$8:$L$47,AM10)</f>
        <v>0</v>
      </c>
      <c r="AP10" s="132" t="s">
        <v>362</v>
      </c>
      <c r="AQ10" s="2"/>
      <c r="AR10" s="2"/>
      <c r="AS10" s="2"/>
      <c r="AT10" s="2"/>
      <c r="AU10" s="2"/>
      <c r="AV10" s="2"/>
      <c r="AW10" s="2"/>
      <c r="AX10" s="2"/>
      <c r="AY10" s="2"/>
      <c r="AZ10" s="2"/>
      <c r="BA10" s="2"/>
      <c r="BB10" s="2"/>
      <c r="BC10" s="181" t="s">
        <v>268</v>
      </c>
    </row>
    <row r="11" spans="1:55" ht="12" customHeight="1" x14ac:dyDescent="0.25">
      <c r="A11" s="38"/>
      <c r="B11" s="848"/>
      <c r="C11" s="764"/>
      <c r="D11" s="174"/>
      <c r="E11" s="177"/>
      <c r="F11" s="766"/>
      <c r="G11" s="768"/>
      <c r="H11" s="770"/>
      <c r="I11" s="768"/>
      <c r="J11" s="770"/>
      <c r="K11" s="774"/>
      <c r="L11" s="757"/>
      <c r="M11" s="758"/>
      <c r="N11" s="756"/>
      <c r="O11" s="63"/>
      <c r="P11" s="64"/>
      <c r="Q11" s="65"/>
      <c r="R11" s="66"/>
      <c r="S11" s="67"/>
      <c r="T11" s="65"/>
      <c r="U11" s="522"/>
      <c r="V11" s="357" t="str">
        <f t="shared" si="0"/>
        <v/>
      </c>
      <c r="W11" s="20"/>
      <c r="X11" s="47" t="str">
        <f>C10</f>
        <v/>
      </c>
      <c r="Y11" s="48">
        <f>D11</f>
        <v>0</v>
      </c>
      <c r="Z11" s="48">
        <f>D10</f>
        <v>0</v>
      </c>
      <c r="AA11" s="49">
        <f>K10</f>
        <v>0</v>
      </c>
      <c r="AB11" s="48">
        <f t="shared" si="4"/>
        <v>0</v>
      </c>
      <c r="AC11" s="48">
        <f t="shared" si="4"/>
        <v>0</v>
      </c>
      <c r="AD11" s="79">
        <f t="shared" si="5"/>
        <v>0</v>
      </c>
      <c r="AE11" s="19" t="str">
        <f t="shared" si="6"/>
        <v/>
      </c>
      <c r="AF11" s="22">
        <f t="shared" si="2"/>
        <v>0</v>
      </c>
      <c r="AG11" s="19">
        <f t="shared" si="3"/>
        <v>0</v>
      </c>
      <c r="AH11" s="26"/>
      <c r="AI11" s="53" t="s">
        <v>37</v>
      </c>
      <c r="AJ11" s="19"/>
      <c r="AK11" s="19" t="s">
        <v>31</v>
      </c>
      <c r="AL11" s="55" t="s">
        <v>85</v>
      </c>
      <c r="AM11" s="62" t="s">
        <v>2</v>
      </c>
      <c r="AN11" s="13"/>
      <c r="AO11" s="19">
        <f t="shared" si="7"/>
        <v>0</v>
      </c>
      <c r="AP11" s="132" t="s">
        <v>363</v>
      </c>
      <c r="AQ11" s="2"/>
      <c r="AR11" s="2"/>
      <c r="AS11" s="2"/>
      <c r="AT11" s="2"/>
      <c r="AU11" s="2"/>
      <c r="AV11" s="2"/>
      <c r="AW11" s="2"/>
      <c r="AX11" s="2"/>
      <c r="AY11" s="2"/>
      <c r="AZ11" s="2"/>
      <c r="BA11" s="2"/>
      <c r="BB11" s="2"/>
      <c r="BC11" s="181" t="s">
        <v>269</v>
      </c>
    </row>
    <row r="12" spans="1:55" ht="12" customHeight="1" x14ac:dyDescent="0.25">
      <c r="A12" s="38"/>
      <c r="B12" s="847">
        <v>3</v>
      </c>
      <c r="C12" s="763" t="str">
        <f>IF(D13="","",COUNTA($K$8:K12))</f>
        <v/>
      </c>
      <c r="D12" s="171"/>
      <c r="E12" s="170"/>
      <c r="F12" s="765"/>
      <c r="G12" s="767" t="s">
        <v>84</v>
      </c>
      <c r="H12" s="769"/>
      <c r="I12" s="767" t="s">
        <v>79</v>
      </c>
      <c r="J12" s="769"/>
      <c r="K12" s="773"/>
      <c r="L12" s="759"/>
      <c r="M12" s="760"/>
      <c r="N12" s="755"/>
      <c r="O12" s="56"/>
      <c r="P12" s="57"/>
      <c r="Q12" s="73"/>
      <c r="R12" s="59"/>
      <c r="S12" s="60"/>
      <c r="T12" s="73"/>
      <c r="U12" s="61"/>
      <c r="V12" s="322" t="str">
        <f t="shared" si="0"/>
        <v/>
      </c>
      <c r="W12" s="20"/>
      <c r="X12" s="50" t="str">
        <f>C12</f>
        <v/>
      </c>
      <c r="Y12" s="51">
        <f>D13</f>
        <v>0</v>
      </c>
      <c r="Z12" s="51">
        <f>D12</f>
        <v>0</v>
      </c>
      <c r="AA12" s="52">
        <f t="shared" si="1"/>
        <v>0</v>
      </c>
      <c r="AB12" s="51">
        <f t="shared" si="4"/>
        <v>0</v>
      </c>
      <c r="AC12" s="51">
        <f t="shared" si="4"/>
        <v>0</v>
      </c>
      <c r="AD12" s="79">
        <f t="shared" si="5"/>
        <v>0</v>
      </c>
      <c r="AE12" s="19" t="str">
        <f t="shared" si="6"/>
        <v/>
      </c>
      <c r="AF12" s="22">
        <f t="shared" si="2"/>
        <v>0</v>
      </c>
      <c r="AG12" s="19">
        <f t="shared" si="3"/>
        <v>0</v>
      </c>
      <c r="AH12" s="26">
        <f>COUNTA(L12:M13)</f>
        <v>0</v>
      </c>
      <c r="AI12" s="53" t="s">
        <v>38</v>
      </c>
      <c r="AJ12" s="23"/>
      <c r="AK12" s="54"/>
      <c r="AL12" s="55" t="s">
        <v>86</v>
      </c>
      <c r="AM12" s="62" t="s">
        <v>3</v>
      </c>
      <c r="AN12" s="13"/>
      <c r="AO12" s="19">
        <f t="shared" si="7"/>
        <v>0</v>
      </c>
      <c r="AP12" s="132"/>
      <c r="AQ12" s="2"/>
      <c r="AR12" s="2"/>
      <c r="AS12" s="2"/>
      <c r="AT12" s="2"/>
      <c r="AU12" s="2"/>
      <c r="AV12" s="2"/>
      <c r="AW12" s="2"/>
      <c r="AX12" s="2"/>
      <c r="AY12" s="2"/>
      <c r="AZ12" s="2"/>
      <c r="BA12" s="2"/>
      <c r="BB12" s="2"/>
      <c r="BC12" s="181" t="s">
        <v>270</v>
      </c>
    </row>
    <row r="13" spans="1:55" ht="12" customHeight="1" x14ac:dyDescent="0.25">
      <c r="A13" s="38"/>
      <c r="B13" s="848"/>
      <c r="C13" s="764"/>
      <c r="D13" s="172"/>
      <c r="E13" s="178"/>
      <c r="F13" s="766"/>
      <c r="G13" s="768"/>
      <c r="H13" s="770"/>
      <c r="I13" s="768"/>
      <c r="J13" s="770"/>
      <c r="K13" s="774"/>
      <c r="L13" s="757"/>
      <c r="M13" s="758"/>
      <c r="N13" s="756"/>
      <c r="O13" s="63"/>
      <c r="P13" s="64"/>
      <c r="Q13" s="65"/>
      <c r="R13" s="66"/>
      <c r="S13" s="67"/>
      <c r="T13" s="65"/>
      <c r="U13" s="522"/>
      <c r="V13" s="357" t="str">
        <f t="shared" si="0"/>
        <v/>
      </c>
      <c r="W13" s="20"/>
      <c r="X13" s="47" t="str">
        <f>C12</f>
        <v/>
      </c>
      <c r="Y13" s="48">
        <f>D13</f>
        <v>0</v>
      </c>
      <c r="Z13" s="48">
        <f>D12</f>
        <v>0</v>
      </c>
      <c r="AA13" s="49">
        <f>K12</f>
        <v>0</v>
      </c>
      <c r="AB13" s="48">
        <f t="shared" si="4"/>
        <v>0</v>
      </c>
      <c r="AC13" s="48">
        <f t="shared" si="4"/>
        <v>0</v>
      </c>
      <c r="AD13" s="79">
        <f t="shared" si="5"/>
        <v>0</v>
      </c>
      <c r="AE13" s="19" t="str">
        <f t="shared" si="6"/>
        <v/>
      </c>
      <c r="AF13" s="22">
        <f t="shared" si="2"/>
        <v>0</v>
      </c>
      <c r="AG13" s="19">
        <f t="shared" si="3"/>
        <v>0</v>
      </c>
      <c r="AH13" s="26"/>
      <c r="AI13" s="53" t="s">
        <v>40</v>
      </c>
      <c r="AJ13" s="11"/>
      <c r="AK13" s="11"/>
      <c r="AL13" s="55" t="s">
        <v>41</v>
      </c>
      <c r="AM13" s="62" t="s">
        <v>4</v>
      </c>
      <c r="AN13" s="13"/>
      <c r="AO13" s="19">
        <f t="shared" si="7"/>
        <v>0</v>
      </c>
      <c r="AP13" s="132"/>
      <c r="AQ13" s="2"/>
      <c r="AR13" s="2"/>
      <c r="AS13" s="2"/>
      <c r="AT13" s="2"/>
      <c r="AU13" s="2"/>
      <c r="AV13" s="2"/>
      <c r="AW13" s="2"/>
      <c r="AX13" s="2"/>
      <c r="AY13" s="2"/>
      <c r="AZ13" s="2"/>
      <c r="BA13" s="2"/>
      <c r="BB13" s="2"/>
      <c r="BC13" s="181" t="s">
        <v>271</v>
      </c>
    </row>
    <row r="14" spans="1:55" ht="12" customHeight="1" x14ac:dyDescent="0.25">
      <c r="A14" s="38"/>
      <c r="B14" s="847">
        <v>4</v>
      </c>
      <c r="C14" s="763" t="str">
        <f>IF(D15="","",COUNTA($K$8:K14))</f>
        <v/>
      </c>
      <c r="D14" s="173"/>
      <c r="E14" s="176"/>
      <c r="F14" s="765"/>
      <c r="G14" s="767" t="s">
        <v>84</v>
      </c>
      <c r="H14" s="769"/>
      <c r="I14" s="767" t="s">
        <v>79</v>
      </c>
      <c r="J14" s="769"/>
      <c r="K14" s="773"/>
      <c r="L14" s="759"/>
      <c r="M14" s="760"/>
      <c r="N14" s="755"/>
      <c r="O14" s="56"/>
      <c r="P14" s="57"/>
      <c r="Q14" s="73"/>
      <c r="R14" s="59"/>
      <c r="S14" s="60"/>
      <c r="T14" s="73"/>
      <c r="U14" s="61"/>
      <c r="V14" s="322" t="str">
        <f t="shared" si="0"/>
        <v/>
      </c>
      <c r="W14" s="20"/>
      <c r="X14" s="50" t="str">
        <f>C14</f>
        <v/>
      </c>
      <c r="Y14" s="51">
        <f>D15</f>
        <v>0</v>
      </c>
      <c r="Z14" s="51">
        <f>D14</f>
        <v>0</v>
      </c>
      <c r="AA14" s="52">
        <f t="shared" si="1"/>
        <v>0</v>
      </c>
      <c r="AB14" s="51">
        <f t="shared" si="4"/>
        <v>0</v>
      </c>
      <c r="AC14" s="51">
        <f t="shared" si="4"/>
        <v>0</v>
      </c>
      <c r="AD14" s="79">
        <f t="shared" si="5"/>
        <v>0</v>
      </c>
      <c r="AE14" s="19" t="str">
        <f t="shared" si="6"/>
        <v/>
      </c>
      <c r="AF14" s="22">
        <f t="shared" si="2"/>
        <v>0</v>
      </c>
      <c r="AG14" s="19">
        <f t="shared" si="3"/>
        <v>0</v>
      </c>
      <c r="AH14" s="26">
        <f>COUNTA(L14:M15)</f>
        <v>0</v>
      </c>
      <c r="AI14" s="53" t="s">
        <v>42</v>
      </c>
      <c r="AJ14" s="11">
        <v>1</v>
      </c>
      <c r="AK14" s="11"/>
      <c r="AL14" s="55" t="s">
        <v>43</v>
      </c>
      <c r="AM14" s="62" t="s">
        <v>44</v>
      </c>
      <c r="AN14" s="13"/>
      <c r="AO14" s="19">
        <f t="shared" si="7"/>
        <v>0</v>
      </c>
      <c r="AP14" s="2"/>
      <c r="AQ14" s="2"/>
      <c r="AR14" s="2"/>
      <c r="AS14" s="2"/>
      <c r="AT14" s="2"/>
      <c r="AU14" s="2"/>
      <c r="AV14" s="2"/>
      <c r="AW14" s="2"/>
      <c r="AX14" s="2"/>
      <c r="AY14" s="2"/>
      <c r="AZ14" s="2"/>
      <c r="BA14" s="2"/>
      <c r="BB14" s="2"/>
      <c r="BC14" s="181" t="s">
        <v>272</v>
      </c>
    </row>
    <row r="15" spans="1:55" ht="12" customHeight="1" x14ac:dyDescent="0.25">
      <c r="A15" s="38"/>
      <c r="B15" s="848"/>
      <c r="C15" s="764"/>
      <c r="D15" s="174"/>
      <c r="E15" s="177"/>
      <c r="F15" s="766"/>
      <c r="G15" s="768"/>
      <c r="H15" s="770"/>
      <c r="I15" s="768"/>
      <c r="J15" s="770"/>
      <c r="K15" s="774"/>
      <c r="L15" s="757"/>
      <c r="M15" s="758"/>
      <c r="N15" s="756"/>
      <c r="O15" s="63"/>
      <c r="P15" s="64"/>
      <c r="Q15" s="65"/>
      <c r="R15" s="66"/>
      <c r="S15" s="67"/>
      <c r="T15" s="65"/>
      <c r="U15" s="522"/>
      <c r="V15" s="357" t="str">
        <f t="shared" si="0"/>
        <v/>
      </c>
      <c r="W15" s="16"/>
      <c r="X15" s="47" t="str">
        <f>C14</f>
        <v/>
      </c>
      <c r="Y15" s="48">
        <f>D15</f>
        <v>0</v>
      </c>
      <c r="Z15" s="48">
        <f>D14</f>
        <v>0</v>
      </c>
      <c r="AA15" s="49">
        <f>K14</f>
        <v>0</v>
      </c>
      <c r="AB15" s="48">
        <f t="shared" si="4"/>
        <v>0</v>
      </c>
      <c r="AC15" s="48">
        <f t="shared" si="4"/>
        <v>0</v>
      </c>
      <c r="AD15" s="79">
        <f t="shared" si="5"/>
        <v>0</v>
      </c>
      <c r="AE15" s="19" t="str">
        <f t="shared" si="6"/>
        <v/>
      </c>
      <c r="AF15" s="22">
        <f t="shared" si="2"/>
        <v>0</v>
      </c>
      <c r="AG15" s="19">
        <f t="shared" si="3"/>
        <v>0</v>
      </c>
      <c r="AH15" s="26"/>
      <c r="AI15" s="53" t="s">
        <v>45</v>
      </c>
      <c r="AJ15" s="11">
        <v>2</v>
      </c>
      <c r="AK15" s="11"/>
      <c r="AL15" s="55" t="s">
        <v>87</v>
      </c>
      <c r="AM15" s="62" t="s">
        <v>26</v>
      </c>
      <c r="AN15" s="13"/>
      <c r="AO15" s="19">
        <f t="shared" si="7"/>
        <v>0</v>
      </c>
      <c r="AP15" s="2" t="s">
        <v>377</v>
      </c>
      <c r="AQ15" s="2"/>
      <c r="AR15" s="2"/>
      <c r="AS15" s="2"/>
      <c r="AT15" s="2"/>
      <c r="AU15" s="2"/>
      <c r="AV15" s="2"/>
      <c r="AW15" s="2"/>
      <c r="AX15" s="2"/>
      <c r="AY15" s="2"/>
      <c r="AZ15" s="2"/>
      <c r="BA15" s="2"/>
      <c r="BB15" s="2"/>
      <c r="BC15" s="181" t="s">
        <v>273</v>
      </c>
    </row>
    <row r="16" spans="1:55" ht="12" customHeight="1" x14ac:dyDescent="0.25">
      <c r="A16" s="38"/>
      <c r="B16" s="847">
        <v>5</v>
      </c>
      <c r="C16" s="763" t="str">
        <f>IF(D17="","",COUNTA($K$8:K16))</f>
        <v/>
      </c>
      <c r="D16" s="171"/>
      <c r="E16" s="170"/>
      <c r="F16" s="765"/>
      <c r="G16" s="767" t="s">
        <v>84</v>
      </c>
      <c r="H16" s="769"/>
      <c r="I16" s="767" t="s">
        <v>79</v>
      </c>
      <c r="J16" s="769"/>
      <c r="K16" s="773"/>
      <c r="L16" s="759"/>
      <c r="M16" s="760"/>
      <c r="N16" s="755"/>
      <c r="O16" s="56"/>
      <c r="P16" s="57"/>
      <c r="Q16" s="73"/>
      <c r="R16" s="59"/>
      <c r="S16" s="60"/>
      <c r="T16" s="73"/>
      <c r="U16" s="61"/>
      <c r="V16" s="322" t="str">
        <f t="shared" si="0"/>
        <v/>
      </c>
      <c r="W16" s="16"/>
      <c r="X16" s="50" t="str">
        <f>C16</f>
        <v/>
      </c>
      <c r="Y16" s="51">
        <f>D17</f>
        <v>0</v>
      </c>
      <c r="Z16" s="51">
        <f>D16</f>
        <v>0</v>
      </c>
      <c r="AA16" s="52">
        <f t="shared" si="1"/>
        <v>0</v>
      </c>
      <c r="AB16" s="51">
        <f t="shared" si="4"/>
        <v>0</v>
      </c>
      <c r="AC16" s="51">
        <f t="shared" si="4"/>
        <v>0</v>
      </c>
      <c r="AD16" s="79">
        <f t="shared" si="5"/>
        <v>0</v>
      </c>
      <c r="AE16" s="19" t="str">
        <f t="shared" si="6"/>
        <v/>
      </c>
      <c r="AF16" s="22">
        <f t="shared" si="2"/>
        <v>0</v>
      </c>
      <c r="AG16" s="19">
        <f t="shared" si="3"/>
        <v>0</v>
      </c>
      <c r="AH16" s="26">
        <f>COUNTA(L16:M17)</f>
        <v>0</v>
      </c>
      <c r="AI16" s="53" t="s">
        <v>1124</v>
      </c>
      <c r="AJ16" s="11">
        <v>3</v>
      </c>
      <c r="AK16" s="11"/>
      <c r="AL16" s="55" t="s">
        <v>44</v>
      </c>
      <c r="AM16" s="62" t="s">
        <v>39</v>
      </c>
      <c r="AN16" s="13"/>
      <c r="AO16" s="19">
        <f t="shared" si="7"/>
        <v>0</v>
      </c>
      <c r="AP16" s="2" t="s">
        <v>378</v>
      </c>
      <c r="AQ16" s="2"/>
      <c r="AR16" s="2"/>
      <c r="AS16" s="2"/>
      <c r="AT16" s="2"/>
      <c r="AU16" s="2"/>
      <c r="AV16" s="2"/>
      <c r="AW16" s="2"/>
      <c r="AX16" s="2"/>
      <c r="AY16" s="2"/>
      <c r="AZ16" s="2"/>
      <c r="BA16" s="2"/>
      <c r="BB16" s="2"/>
      <c r="BC16" s="181" t="s">
        <v>274</v>
      </c>
    </row>
    <row r="17" spans="1:54" ht="12" customHeight="1" x14ac:dyDescent="0.25">
      <c r="A17" s="38"/>
      <c r="B17" s="848"/>
      <c r="C17" s="764"/>
      <c r="D17" s="172"/>
      <c r="E17" s="178"/>
      <c r="F17" s="766"/>
      <c r="G17" s="768"/>
      <c r="H17" s="770"/>
      <c r="I17" s="768"/>
      <c r="J17" s="770"/>
      <c r="K17" s="774"/>
      <c r="L17" s="757"/>
      <c r="M17" s="758"/>
      <c r="N17" s="756"/>
      <c r="O17" s="63"/>
      <c r="P17" s="64"/>
      <c r="Q17" s="65"/>
      <c r="R17" s="66"/>
      <c r="S17" s="67"/>
      <c r="T17" s="65"/>
      <c r="U17" s="522"/>
      <c r="V17" s="357" t="str">
        <f t="shared" si="0"/>
        <v/>
      </c>
      <c r="W17" s="16"/>
      <c r="X17" s="47" t="str">
        <f>C16</f>
        <v/>
      </c>
      <c r="Y17" s="48">
        <f>D17</f>
        <v>0</v>
      </c>
      <c r="Z17" s="48">
        <f>D16</f>
        <v>0</v>
      </c>
      <c r="AA17" s="49">
        <f>K16</f>
        <v>0</v>
      </c>
      <c r="AB17" s="48">
        <f t="shared" si="4"/>
        <v>0</v>
      </c>
      <c r="AC17" s="48">
        <f t="shared" si="4"/>
        <v>0</v>
      </c>
      <c r="AD17" s="79">
        <f t="shared" si="5"/>
        <v>0</v>
      </c>
      <c r="AE17" s="19" t="str">
        <f t="shared" si="6"/>
        <v/>
      </c>
      <c r="AF17" s="22">
        <f t="shared" si="2"/>
        <v>0</v>
      </c>
      <c r="AG17" s="19">
        <f t="shared" si="3"/>
        <v>0</v>
      </c>
      <c r="AH17" s="26"/>
      <c r="AI17" s="53" t="s">
        <v>1125</v>
      </c>
      <c r="AJ17" s="11"/>
      <c r="AK17" s="11"/>
      <c r="AL17" s="55" t="s">
        <v>48</v>
      </c>
      <c r="AM17" s="62" t="s">
        <v>49</v>
      </c>
      <c r="AN17" s="13"/>
      <c r="AO17" s="19">
        <f t="shared" si="7"/>
        <v>0</v>
      </c>
      <c r="AP17" s="2" t="s">
        <v>379</v>
      </c>
      <c r="AQ17" s="2"/>
      <c r="AR17" s="2"/>
      <c r="AS17" s="2"/>
      <c r="AT17" s="2"/>
      <c r="AU17" s="2"/>
      <c r="AV17" s="2"/>
      <c r="AW17" s="2"/>
      <c r="AX17" s="2"/>
      <c r="AY17" s="2"/>
      <c r="AZ17" s="2"/>
      <c r="BA17" s="2"/>
      <c r="BB17" s="2"/>
    </row>
    <row r="18" spans="1:54" ht="12" customHeight="1" x14ac:dyDescent="0.25">
      <c r="A18" s="38"/>
      <c r="B18" s="847">
        <v>6</v>
      </c>
      <c r="C18" s="763" t="str">
        <f>IF(D19="","",COUNTA($K$8:K18))</f>
        <v/>
      </c>
      <c r="D18" s="173"/>
      <c r="E18" s="176"/>
      <c r="F18" s="765"/>
      <c r="G18" s="767" t="s">
        <v>84</v>
      </c>
      <c r="H18" s="769"/>
      <c r="I18" s="767" t="s">
        <v>79</v>
      </c>
      <c r="J18" s="769"/>
      <c r="K18" s="773"/>
      <c r="L18" s="759"/>
      <c r="M18" s="760"/>
      <c r="N18" s="755"/>
      <c r="O18" s="56"/>
      <c r="P18" s="57"/>
      <c r="Q18" s="73"/>
      <c r="R18" s="59"/>
      <c r="S18" s="60"/>
      <c r="T18" s="73"/>
      <c r="U18" s="61"/>
      <c r="V18" s="322" t="str">
        <f t="shared" si="0"/>
        <v/>
      </c>
      <c r="W18" s="16"/>
      <c r="X18" s="50" t="str">
        <f>C18</f>
        <v/>
      </c>
      <c r="Y18" s="51">
        <f>D19</f>
        <v>0</v>
      </c>
      <c r="Z18" s="51">
        <f>D18</f>
        <v>0</v>
      </c>
      <c r="AA18" s="52">
        <f t="shared" si="1"/>
        <v>0</v>
      </c>
      <c r="AB18" s="51">
        <f t="shared" si="4"/>
        <v>0</v>
      </c>
      <c r="AC18" s="51">
        <f t="shared" si="4"/>
        <v>0</v>
      </c>
      <c r="AD18" s="79">
        <f t="shared" si="5"/>
        <v>0</v>
      </c>
      <c r="AE18" s="19" t="str">
        <f t="shared" si="6"/>
        <v/>
      </c>
      <c r="AF18" s="22">
        <f t="shared" si="2"/>
        <v>0</v>
      </c>
      <c r="AG18" s="19">
        <f t="shared" si="3"/>
        <v>0</v>
      </c>
      <c r="AH18" s="26">
        <f>COUNTA(L18:M19)</f>
        <v>0</v>
      </c>
      <c r="AI18" s="53" t="s">
        <v>51</v>
      </c>
      <c r="AJ18" s="11"/>
      <c r="AK18" s="11"/>
      <c r="AL18" s="55" t="s">
        <v>26</v>
      </c>
      <c r="AM18" s="62"/>
      <c r="AN18" s="13"/>
      <c r="AO18" s="19">
        <f t="shared" si="7"/>
        <v>0</v>
      </c>
      <c r="AP18" s="2" t="s">
        <v>380</v>
      </c>
      <c r="AQ18" s="2"/>
      <c r="AR18" s="2"/>
      <c r="AS18" s="2"/>
      <c r="AT18" s="2"/>
      <c r="AU18" s="2"/>
      <c r="AV18" s="2"/>
      <c r="AW18" s="2"/>
      <c r="AX18" s="2"/>
      <c r="AY18" s="2"/>
      <c r="AZ18" s="2"/>
      <c r="BA18" s="2"/>
      <c r="BB18" s="2"/>
    </row>
    <row r="19" spans="1:54" ht="12" customHeight="1" x14ac:dyDescent="0.25">
      <c r="A19" s="38"/>
      <c r="B19" s="848"/>
      <c r="C19" s="764"/>
      <c r="D19" s="174"/>
      <c r="E19" s="177"/>
      <c r="F19" s="766"/>
      <c r="G19" s="768"/>
      <c r="H19" s="770"/>
      <c r="I19" s="768"/>
      <c r="J19" s="770"/>
      <c r="K19" s="774"/>
      <c r="L19" s="757"/>
      <c r="M19" s="758"/>
      <c r="N19" s="756"/>
      <c r="O19" s="63"/>
      <c r="P19" s="64"/>
      <c r="Q19" s="65"/>
      <c r="R19" s="66"/>
      <c r="S19" s="67"/>
      <c r="T19" s="65"/>
      <c r="U19" s="522"/>
      <c r="V19" s="357" t="str">
        <f t="shared" si="0"/>
        <v/>
      </c>
      <c r="W19" s="16"/>
      <c r="X19" s="47" t="str">
        <f>C18</f>
        <v/>
      </c>
      <c r="Y19" s="48">
        <f>D19</f>
        <v>0</v>
      </c>
      <c r="Z19" s="48">
        <f>D18</f>
        <v>0</v>
      </c>
      <c r="AA19" s="49">
        <f>K18</f>
        <v>0</v>
      </c>
      <c r="AB19" s="48">
        <f t="shared" si="4"/>
        <v>0</v>
      </c>
      <c r="AC19" s="48">
        <f t="shared" si="4"/>
        <v>0</v>
      </c>
      <c r="AD19" s="79">
        <f t="shared" si="5"/>
        <v>0</v>
      </c>
      <c r="AE19" s="19" t="str">
        <f t="shared" si="6"/>
        <v/>
      </c>
      <c r="AF19" s="22">
        <f t="shared" si="2"/>
        <v>0</v>
      </c>
      <c r="AG19" s="19">
        <f t="shared" si="3"/>
        <v>0</v>
      </c>
      <c r="AH19" s="26"/>
      <c r="AI19" s="53" t="s">
        <v>53</v>
      </c>
      <c r="AJ19" s="11"/>
      <c r="AK19" s="11"/>
      <c r="AL19" s="55" t="s">
        <v>39</v>
      </c>
      <c r="AM19" s="74"/>
      <c r="AN19" s="13"/>
      <c r="AO19" s="19">
        <f>COUNTIF($L$8:$L$47,AM19)</f>
        <v>0</v>
      </c>
      <c r="AP19" s="2" t="s">
        <v>382</v>
      </c>
      <c r="AQ19" s="2"/>
      <c r="AR19" s="2"/>
      <c r="AS19" s="2"/>
      <c r="AT19" s="2"/>
      <c r="AU19" s="2"/>
      <c r="AV19" s="2"/>
      <c r="AW19" s="2"/>
      <c r="AX19" s="2"/>
      <c r="AY19" s="2"/>
      <c r="AZ19" s="2"/>
      <c r="BA19" s="2"/>
      <c r="BB19" s="2"/>
    </row>
    <row r="20" spans="1:54" ht="12" customHeight="1" x14ac:dyDescent="0.25">
      <c r="A20" s="38"/>
      <c r="B20" s="847">
        <v>7</v>
      </c>
      <c r="C20" s="763" t="str">
        <f>IF(D21="","",COUNTA($K$8:K20))</f>
        <v/>
      </c>
      <c r="D20" s="171"/>
      <c r="E20" s="170"/>
      <c r="F20" s="765"/>
      <c r="G20" s="767" t="s">
        <v>84</v>
      </c>
      <c r="H20" s="769"/>
      <c r="I20" s="767" t="s">
        <v>79</v>
      </c>
      <c r="J20" s="769"/>
      <c r="K20" s="773"/>
      <c r="L20" s="759"/>
      <c r="M20" s="760"/>
      <c r="N20" s="755"/>
      <c r="O20" s="56"/>
      <c r="P20" s="57"/>
      <c r="Q20" s="73"/>
      <c r="R20" s="59"/>
      <c r="S20" s="60"/>
      <c r="T20" s="73"/>
      <c r="U20" s="61"/>
      <c r="V20" s="322" t="str">
        <f t="shared" si="0"/>
        <v/>
      </c>
      <c r="W20" s="16"/>
      <c r="X20" s="50" t="str">
        <f>C20</f>
        <v/>
      </c>
      <c r="Y20" s="51">
        <f>D21</f>
        <v>0</v>
      </c>
      <c r="Z20" s="51">
        <f>D20</f>
        <v>0</v>
      </c>
      <c r="AA20" s="52">
        <f t="shared" si="1"/>
        <v>0</v>
      </c>
      <c r="AB20" s="51">
        <f t="shared" si="4"/>
        <v>0</v>
      </c>
      <c r="AC20" s="51">
        <f t="shared" si="4"/>
        <v>0</v>
      </c>
      <c r="AD20" s="79">
        <f t="shared" si="5"/>
        <v>0</v>
      </c>
      <c r="AE20" s="19" t="str">
        <f t="shared" si="6"/>
        <v/>
      </c>
      <c r="AF20" s="22">
        <f t="shared" si="2"/>
        <v>0</v>
      </c>
      <c r="AG20" s="19">
        <f t="shared" si="3"/>
        <v>0</v>
      </c>
      <c r="AH20" s="26">
        <f>COUNTA(L20:M21)</f>
        <v>0</v>
      </c>
      <c r="AI20" s="53" t="s">
        <v>54</v>
      </c>
      <c r="AJ20" s="11"/>
      <c r="AK20" s="11"/>
      <c r="AL20" s="55" t="s">
        <v>52</v>
      </c>
      <c r="AM20" s="24"/>
      <c r="AN20" s="13"/>
      <c r="AO20" s="19">
        <f t="shared" si="7"/>
        <v>0</v>
      </c>
      <c r="AP20" s="2" t="s">
        <v>381</v>
      </c>
      <c r="AQ20" s="2"/>
      <c r="AR20" s="2"/>
      <c r="AS20" s="2"/>
      <c r="AT20" s="2"/>
      <c r="AU20" s="2"/>
      <c r="AV20" s="2"/>
      <c r="AW20" s="2"/>
      <c r="AX20" s="2"/>
      <c r="AY20" s="2"/>
      <c r="AZ20" s="2"/>
      <c r="BA20" s="2"/>
      <c r="BB20" s="2"/>
    </row>
    <row r="21" spans="1:54" ht="12" customHeight="1" x14ac:dyDescent="0.25">
      <c r="A21" s="38"/>
      <c r="B21" s="848"/>
      <c r="C21" s="764"/>
      <c r="D21" s="172"/>
      <c r="E21" s="178"/>
      <c r="F21" s="766"/>
      <c r="G21" s="768"/>
      <c r="H21" s="770"/>
      <c r="I21" s="768"/>
      <c r="J21" s="770"/>
      <c r="K21" s="774"/>
      <c r="L21" s="757"/>
      <c r="M21" s="758"/>
      <c r="N21" s="756"/>
      <c r="O21" s="63"/>
      <c r="P21" s="64"/>
      <c r="Q21" s="65"/>
      <c r="R21" s="66"/>
      <c r="S21" s="67"/>
      <c r="T21" s="65"/>
      <c r="U21" s="522"/>
      <c r="V21" s="357" t="str">
        <f t="shared" si="0"/>
        <v/>
      </c>
      <c r="W21" s="16"/>
      <c r="X21" s="47" t="str">
        <f>C20</f>
        <v/>
      </c>
      <c r="Y21" s="48">
        <f>D21</f>
        <v>0</v>
      </c>
      <c r="Z21" s="48">
        <f>D20</f>
        <v>0</v>
      </c>
      <c r="AA21" s="49">
        <f>K20</f>
        <v>0</v>
      </c>
      <c r="AB21" s="48">
        <f t="shared" si="4"/>
        <v>0</v>
      </c>
      <c r="AC21" s="48">
        <f t="shared" si="4"/>
        <v>0</v>
      </c>
      <c r="AD21" s="79">
        <f t="shared" si="5"/>
        <v>0</v>
      </c>
      <c r="AE21" s="19" t="str">
        <f t="shared" si="6"/>
        <v/>
      </c>
      <c r="AF21" s="22">
        <f t="shared" si="2"/>
        <v>0</v>
      </c>
      <c r="AG21" s="19">
        <f t="shared" si="3"/>
        <v>0</v>
      </c>
      <c r="AH21" s="26"/>
      <c r="AI21" s="53" t="s">
        <v>55</v>
      </c>
      <c r="AJ21" s="11"/>
      <c r="AK21" s="11"/>
      <c r="AL21" s="55"/>
      <c r="AM21" s="24"/>
      <c r="AN21" s="13"/>
      <c r="AO21" s="26"/>
      <c r="AP21" s="2"/>
      <c r="AQ21" s="2"/>
      <c r="AR21" s="2"/>
      <c r="AS21" s="2"/>
      <c r="AT21" s="2"/>
      <c r="AU21" s="2"/>
      <c r="AV21" s="2"/>
      <c r="AW21" s="2"/>
      <c r="AX21" s="2"/>
      <c r="AY21" s="2"/>
      <c r="AZ21" s="2"/>
      <c r="BA21" s="2"/>
      <c r="BB21" s="2"/>
    </row>
    <row r="22" spans="1:54" ht="12" customHeight="1" x14ac:dyDescent="0.25">
      <c r="A22" s="38"/>
      <c r="B22" s="847">
        <v>8</v>
      </c>
      <c r="C22" s="763" t="str">
        <f>IF(D23="","",COUNTA($K$8:K22))</f>
        <v/>
      </c>
      <c r="D22" s="173"/>
      <c r="E22" s="176"/>
      <c r="F22" s="765"/>
      <c r="G22" s="767" t="s">
        <v>84</v>
      </c>
      <c r="H22" s="769"/>
      <c r="I22" s="767" t="s">
        <v>79</v>
      </c>
      <c r="J22" s="769"/>
      <c r="K22" s="773"/>
      <c r="L22" s="759"/>
      <c r="M22" s="760"/>
      <c r="N22" s="755"/>
      <c r="O22" s="56"/>
      <c r="P22" s="57"/>
      <c r="Q22" s="73"/>
      <c r="R22" s="59"/>
      <c r="S22" s="60"/>
      <c r="T22" s="73"/>
      <c r="U22" s="61"/>
      <c r="V22" s="322" t="str">
        <f t="shared" si="0"/>
        <v/>
      </c>
      <c r="W22" s="16"/>
      <c r="X22" s="50" t="str">
        <f>C22</f>
        <v/>
      </c>
      <c r="Y22" s="51">
        <f>D23</f>
        <v>0</v>
      </c>
      <c r="Z22" s="51">
        <f>D22</f>
        <v>0</v>
      </c>
      <c r="AA22" s="52">
        <f t="shared" si="1"/>
        <v>0</v>
      </c>
      <c r="AB22" s="51">
        <f t="shared" si="4"/>
        <v>0</v>
      </c>
      <c r="AC22" s="51">
        <f t="shared" si="4"/>
        <v>0</v>
      </c>
      <c r="AD22" s="79">
        <f t="shared" si="5"/>
        <v>0</v>
      </c>
      <c r="AE22" s="19" t="str">
        <f>IF(L22="","",IF(OR(L22=$AL$9,L22=$AL$10,L22=$AL$11,L22=$AL$12,L22=$AL$13,L22=$AL$14,L22=$AM$13),"T","F"))</f>
        <v/>
      </c>
      <c r="AF22" s="22">
        <f t="shared" si="2"/>
        <v>0</v>
      </c>
      <c r="AG22" s="19">
        <f t="shared" si="3"/>
        <v>0</v>
      </c>
      <c r="AH22" s="26">
        <f>COUNTA(L22:M23)</f>
        <v>0</v>
      </c>
      <c r="AI22" s="53" t="s">
        <v>7</v>
      </c>
      <c r="AJ22" s="11"/>
      <c r="AK22" s="11"/>
      <c r="AL22" s="25"/>
      <c r="AM22" s="24"/>
      <c r="AN22" s="13"/>
      <c r="AO22" s="26"/>
      <c r="AP22" s="2"/>
      <c r="AQ22" s="2"/>
      <c r="AR22" s="2"/>
      <c r="AS22" s="2"/>
      <c r="AT22" s="2"/>
      <c r="AU22" s="2"/>
      <c r="AV22" s="2"/>
      <c r="AW22" s="2"/>
      <c r="AX22" s="2"/>
      <c r="AY22" s="2"/>
      <c r="AZ22" s="2"/>
      <c r="BA22" s="2"/>
      <c r="BB22" s="2"/>
    </row>
    <row r="23" spans="1:54" ht="12" customHeight="1" x14ac:dyDescent="0.25">
      <c r="A23" s="38"/>
      <c r="B23" s="848"/>
      <c r="C23" s="764"/>
      <c r="D23" s="174"/>
      <c r="E23" s="177"/>
      <c r="F23" s="766"/>
      <c r="G23" s="768"/>
      <c r="H23" s="770"/>
      <c r="I23" s="768"/>
      <c r="J23" s="770"/>
      <c r="K23" s="774"/>
      <c r="L23" s="757"/>
      <c r="M23" s="758"/>
      <c r="N23" s="756"/>
      <c r="O23" s="63"/>
      <c r="P23" s="64"/>
      <c r="Q23" s="65"/>
      <c r="R23" s="66"/>
      <c r="S23" s="67"/>
      <c r="T23" s="65"/>
      <c r="U23" s="522"/>
      <c r="V23" s="357" t="str">
        <f t="shared" si="0"/>
        <v/>
      </c>
      <c r="W23" s="16"/>
      <c r="X23" s="47" t="str">
        <f>C22</f>
        <v/>
      </c>
      <c r="Y23" s="48">
        <f>D23</f>
        <v>0</v>
      </c>
      <c r="Z23" s="48">
        <f>D22</f>
        <v>0</v>
      </c>
      <c r="AA23" s="49">
        <f>K22</f>
        <v>0</v>
      </c>
      <c r="AB23" s="48">
        <f t="shared" si="4"/>
        <v>0</v>
      </c>
      <c r="AC23" s="48">
        <f t="shared" si="4"/>
        <v>0</v>
      </c>
      <c r="AD23" s="79">
        <f t="shared" si="5"/>
        <v>0</v>
      </c>
      <c r="AE23" s="19" t="str">
        <f t="shared" si="6"/>
        <v/>
      </c>
      <c r="AF23" s="22">
        <f t="shared" si="2"/>
        <v>0</v>
      </c>
      <c r="AG23" s="19">
        <f t="shared" si="3"/>
        <v>0</v>
      </c>
      <c r="AH23" s="26"/>
      <c r="AI23" s="53" t="s">
        <v>57</v>
      </c>
      <c r="AJ23" s="11"/>
      <c r="AK23" s="11"/>
      <c r="AL23" s="25"/>
      <c r="AM23" s="24"/>
      <c r="AN23" s="13"/>
      <c r="AO23" s="26"/>
      <c r="AP23" s="2"/>
      <c r="AQ23" s="2"/>
      <c r="AR23" s="2"/>
      <c r="AS23" s="2"/>
      <c r="AT23" s="2"/>
      <c r="AU23" s="2"/>
      <c r="AV23" s="2"/>
      <c r="AW23" s="2"/>
      <c r="AX23" s="2"/>
      <c r="AY23" s="2"/>
      <c r="AZ23" s="2"/>
      <c r="BA23" s="2"/>
      <c r="BB23" s="2"/>
    </row>
    <row r="24" spans="1:54" ht="12" customHeight="1" x14ac:dyDescent="0.25">
      <c r="A24" s="38"/>
      <c r="B24" s="847">
        <v>9</v>
      </c>
      <c r="C24" s="763" t="str">
        <f>IF(D25="","",COUNTA($K$8:K24))</f>
        <v/>
      </c>
      <c r="D24" s="171"/>
      <c r="E24" s="170"/>
      <c r="F24" s="765"/>
      <c r="G24" s="767" t="s">
        <v>84</v>
      </c>
      <c r="H24" s="769"/>
      <c r="I24" s="767" t="s">
        <v>79</v>
      </c>
      <c r="J24" s="769"/>
      <c r="K24" s="773"/>
      <c r="L24" s="759"/>
      <c r="M24" s="760"/>
      <c r="N24" s="755"/>
      <c r="O24" s="56"/>
      <c r="P24" s="57"/>
      <c r="Q24" s="73"/>
      <c r="R24" s="59"/>
      <c r="S24" s="60"/>
      <c r="T24" s="73"/>
      <c r="U24" s="61"/>
      <c r="V24" s="322" t="str">
        <f t="shared" si="0"/>
        <v/>
      </c>
      <c r="W24" s="16"/>
      <c r="X24" s="50" t="str">
        <f>C24</f>
        <v/>
      </c>
      <c r="Y24" s="51">
        <f>D25</f>
        <v>0</v>
      </c>
      <c r="Z24" s="51">
        <f>D24</f>
        <v>0</v>
      </c>
      <c r="AA24" s="52">
        <f t="shared" si="1"/>
        <v>0</v>
      </c>
      <c r="AB24" s="51">
        <f t="shared" si="4"/>
        <v>0</v>
      </c>
      <c r="AC24" s="51">
        <f t="shared" si="4"/>
        <v>0</v>
      </c>
      <c r="AD24" s="79">
        <f t="shared" si="5"/>
        <v>0</v>
      </c>
      <c r="AE24" s="19" t="str">
        <f t="shared" si="6"/>
        <v/>
      </c>
      <c r="AF24" s="22">
        <f t="shared" si="2"/>
        <v>0</v>
      </c>
      <c r="AG24" s="19">
        <f t="shared" si="3"/>
        <v>0</v>
      </c>
      <c r="AH24" s="26">
        <f>COUNTA(L24:M25)</f>
        <v>0</v>
      </c>
      <c r="AI24" s="53" t="s">
        <v>361</v>
      </c>
      <c r="AJ24" s="11"/>
      <c r="AK24" s="11"/>
      <c r="AL24" s="25"/>
      <c r="AM24" s="14"/>
      <c r="AN24" s="13"/>
      <c r="AO24" s="13"/>
      <c r="AP24" s="2"/>
      <c r="AQ24" s="2"/>
      <c r="AR24" s="2"/>
      <c r="AS24" s="2"/>
      <c r="AT24" s="2"/>
      <c r="AU24" s="2"/>
      <c r="AV24" s="2"/>
      <c r="AW24" s="2"/>
      <c r="AX24" s="2"/>
      <c r="AY24" s="2"/>
      <c r="AZ24" s="2"/>
      <c r="BA24" s="2"/>
      <c r="BB24" s="2"/>
    </row>
    <row r="25" spans="1:54" ht="12" customHeight="1" x14ac:dyDescent="0.25">
      <c r="A25" s="38"/>
      <c r="B25" s="848"/>
      <c r="C25" s="764"/>
      <c r="D25" s="172"/>
      <c r="E25" s="178"/>
      <c r="F25" s="766"/>
      <c r="G25" s="768"/>
      <c r="H25" s="770"/>
      <c r="I25" s="768"/>
      <c r="J25" s="770"/>
      <c r="K25" s="774"/>
      <c r="L25" s="757"/>
      <c r="M25" s="758"/>
      <c r="N25" s="756"/>
      <c r="O25" s="63"/>
      <c r="P25" s="64"/>
      <c r="Q25" s="65"/>
      <c r="R25" s="66"/>
      <c r="S25" s="67"/>
      <c r="T25" s="65"/>
      <c r="U25" s="522"/>
      <c r="V25" s="357" t="str">
        <f t="shared" si="0"/>
        <v/>
      </c>
      <c r="W25" s="16"/>
      <c r="X25" s="47" t="str">
        <f>C24</f>
        <v/>
      </c>
      <c r="Y25" s="48">
        <f>D25</f>
        <v>0</v>
      </c>
      <c r="Z25" s="48">
        <f>D24</f>
        <v>0</v>
      </c>
      <c r="AA25" s="49">
        <f>K24</f>
        <v>0</v>
      </c>
      <c r="AB25" s="48">
        <f t="shared" ref="AB25:AC40" si="8">AB24</f>
        <v>0</v>
      </c>
      <c r="AC25" s="48">
        <f t="shared" si="8"/>
        <v>0</v>
      </c>
      <c r="AD25" s="79">
        <f t="shared" si="5"/>
        <v>0</v>
      </c>
      <c r="AE25" s="19" t="str">
        <f t="shared" si="6"/>
        <v/>
      </c>
      <c r="AF25" s="22">
        <f t="shared" si="2"/>
        <v>0</v>
      </c>
      <c r="AG25" s="19">
        <f t="shared" si="3"/>
        <v>0</v>
      </c>
      <c r="AH25" s="26"/>
      <c r="AI25" s="53" t="s">
        <v>360</v>
      </c>
      <c r="AJ25" s="11"/>
      <c r="AK25" s="11"/>
      <c r="AL25" s="25"/>
      <c r="AM25" s="14"/>
      <c r="AN25" s="13"/>
      <c r="AO25" s="13"/>
      <c r="AP25" s="2"/>
      <c r="AQ25" s="2"/>
      <c r="AR25" s="2"/>
      <c r="AS25" s="2"/>
      <c r="AT25" s="2"/>
      <c r="AU25" s="2"/>
      <c r="AV25" s="2"/>
      <c r="AW25" s="2"/>
      <c r="AX25" s="2"/>
      <c r="AY25" s="2"/>
      <c r="AZ25" s="2"/>
      <c r="BA25" s="2"/>
      <c r="BB25" s="2"/>
    </row>
    <row r="26" spans="1:54" ht="12" customHeight="1" x14ac:dyDescent="0.25">
      <c r="A26" s="38"/>
      <c r="B26" s="847">
        <v>10</v>
      </c>
      <c r="C26" s="763" t="str">
        <f>IF(D27="","",COUNTA($K$8:K26))</f>
        <v/>
      </c>
      <c r="D26" s="173"/>
      <c r="E26" s="176"/>
      <c r="F26" s="765"/>
      <c r="G26" s="767" t="s">
        <v>84</v>
      </c>
      <c r="H26" s="769"/>
      <c r="I26" s="767" t="s">
        <v>79</v>
      </c>
      <c r="J26" s="769"/>
      <c r="K26" s="773"/>
      <c r="L26" s="759"/>
      <c r="M26" s="760"/>
      <c r="N26" s="755"/>
      <c r="O26" s="56"/>
      <c r="P26" s="57"/>
      <c r="Q26" s="73"/>
      <c r="R26" s="59"/>
      <c r="S26" s="60"/>
      <c r="T26" s="73"/>
      <c r="U26" s="61"/>
      <c r="V26" s="322" t="str">
        <f t="shared" si="0"/>
        <v/>
      </c>
      <c r="W26" s="16"/>
      <c r="X26" s="50" t="str">
        <f>C26</f>
        <v/>
      </c>
      <c r="Y26" s="51">
        <f>D27</f>
        <v>0</v>
      </c>
      <c r="Z26" s="51">
        <f>D26</f>
        <v>0</v>
      </c>
      <c r="AA26" s="52">
        <f t="shared" si="1"/>
        <v>0</v>
      </c>
      <c r="AB26" s="51">
        <f t="shared" si="8"/>
        <v>0</v>
      </c>
      <c r="AC26" s="51">
        <f t="shared" si="8"/>
        <v>0</v>
      </c>
      <c r="AD26" s="79">
        <f t="shared" si="5"/>
        <v>0</v>
      </c>
      <c r="AE26" s="19" t="str">
        <f t="shared" si="6"/>
        <v/>
      </c>
      <c r="AF26" s="22">
        <f t="shared" si="2"/>
        <v>0</v>
      </c>
      <c r="AG26" s="19">
        <f t="shared" si="3"/>
        <v>0</v>
      </c>
      <c r="AH26" s="26">
        <f>COUNTA(L26:M27)</f>
        <v>0</v>
      </c>
      <c r="AI26" s="53" t="s">
        <v>62</v>
      </c>
      <c r="AJ26" s="11"/>
      <c r="AK26" s="11"/>
      <c r="AL26" s="14"/>
      <c r="AM26" s="14"/>
      <c r="AN26" s="13"/>
      <c r="AO26" s="13"/>
      <c r="AP26" s="2"/>
      <c r="AQ26" s="2"/>
      <c r="AR26" s="2"/>
      <c r="AS26" s="2"/>
      <c r="AT26" s="2"/>
      <c r="AU26" s="2"/>
      <c r="AV26" s="2"/>
      <c r="AW26" s="2"/>
      <c r="AX26" s="2"/>
      <c r="AY26" s="2"/>
      <c r="AZ26" s="2"/>
      <c r="BA26" s="2"/>
      <c r="BB26" s="2"/>
    </row>
    <row r="27" spans="1:54" ht="12" customHeight="1" x14ac:dyDescent="0.25">
      <c r="A27" s="38"/>
      <c r="B27" s="848"/>
      <c r="C27" s="764"/>
      <c r="D27" s="174"/>
      <c r="E27" s="177"/>
      <c r="F27" s="766"/>
      <c r="G27" s="768"/>
      <c r="H27" s="770"/>
      <c r="I27" s="768"/>
      <c r="J27" s="770"/>
      <c r="K27" s="774"/>
      <c r="L27" s="757"/>
      <c r="M27" s="758"/>
      <c r="N27" s="756"/>
      <c r="O27" s="63"/>
      <c r="P27" s="64"/>
      <c r="Q27" s="65"/>
      <c r="R27" s="66"/>
      <c r="S27" s="67"/>
      <c r="T27" s="65"/>
      <c r="U27" s="522"/>
      <c r="V27" s="357" t="str">
        <f t="shared" si="0"/>
        <v/>
      </c>
      <c r="W27" s="16"/>
      <c r="X27" s="47" t="str">
        <f>C26</f>
        <v/>
      </c>
      <c r="Y27" s="48">
        <f>D27</f>
        <v>0</v>
      </c>
      <c r="Z27" s="48">
        <f>D26</f>
        <v>0</v>
      </c>
      <c r="AA27" s="49">
        <f>K26</f>
        <v>0</v>
      </c>
      <c r="AB27" s="48">
        <f t="shared" si="8"/>
        <v>0</v>
      </c>
      <c r="AC27" s="48">
        <f t="shared" si="8"/>
        <v>0</v>
      </c>
      <c r="AD27" s="79">
        <f t="shared" si="5"/>
        <v>0</v>
      </c>
      <c r="AE27" s="19" t="str">
        <f t="shared" si="6"/>
        <v/>
      </c>
      <c r="AF27" s="22">
        <f t="shared" si="2"/>
        <v>0</v>
      </c>
      <c r="AG27" s="19">
        <f t="shared" si="3"/>
        <v>0</v>
      </c>
      <c r="AH27" s="26"/>
      <c r="AI27" s="53" t="s">
        <v>63</v>
      </c>
      <c r="AJ27" s="11"/>
      <c r="AK27" s="11"/>
      <c r="AL27" s="11"/>
      <c r="AM27" s="11"/>
      <c r="AN27" s="13"/>
      <c r="AO27" s="13"/>
      <c r="AP27" s="2"/>
      <c r="AQ27" s="2"/>
      <c r="AR27" s="2"/>
      <c r="AS27" s="2"/>
      <c r="AT27" s="2"/>
      <c r="AU27" s="2"/>
      <c r="AV27" s="2"/>
      <c r="AW27" s="2"/>
      <c r="AX27" s="2"/>
      <c r="AY27" s="2"/>
      <c r="AZ27" s="2"/>
      <c r="BA27" s="2"/>
      <c r="BB27" s="2"/>
    </row>
    <row r="28" spans="1:54" ht="12" customHeight="1" x14ac:dyDescent="0.25">
      <c r="A28" s="38"/>
      <c r="B28" s="847">
        <v>11</v>
      </c>
      <c r="C28" s="763" t="str">
        <f>IF(D29="","",COUNTA($K$8:K28))</f>
        <v/>
      </c>
      <c r="D28" s="171"/>
      <c r="E28" s="170"/>
      <c r="F28" s="765"/>
      <c r="G28" s="767" t="s">
        <v>84</v>
      </c>
      <c r="H28" s="769"/>
      <c r="I28" s="767" t="s">
        <v>79</v>
      </c>
      <c r="J28" s="769"/>
      <c r="K28" s="773"/>
      <c r="L28" s="759"/>
      <c r="M28" s="760"/>
      <c r="N28" s="755"/>
      <c r="O28" s="56"/>
      <c r="P28" s="57"/>
      <c r="Q28" s="73"/>
      <c r="R28" s="59"/>
      <c r="S28" s="60"/>
      <c r="T28" s="73"/>
      <c r="U28" s="61"/>
      <c r="V28" s="322" t="str">
        <f t="shared" si="0"/>
        <v/>
      </c>
      <c r="W28" s="16"/>
      <c r="X28" s="50" t="str">
        <f>C28</f>
        <v/>
      </c>
      <c r="Y28" s="51">
        <f>D29</f>
        <v>0</v>
      </c>
      <c r="Z28" s="51">
        <f>D28</f>
        <v>0</v>
      </c>
      <c r="AA28" s="52">
        <f t="shared" si="1"/>
        <v>0</v>
      </c>
      <c r="AB28" s="51">
        <f t="shared" si="8"/>
        <v>0</v>
      </c>
      <c r="AC28" s="51">
        <f t="shared" si="8"/>
        <v>0</v>
      </c>
      <c r="AD28" s="79">
        <f t="shared" si="5"/>
        <v>0</v>
      </c>
      <c r="AE28" s="19" t="str">
        <f t="shared" si="6"/>
        <v/>
      </c>
      <c r="AF28" s="22">
        <f t="shared" si="2"/>
        <v>0</v>
      </c>
      <c r="AG28" s="19">
        <f t="shared" si="3"/>
        <v>0</v>
      </c>
      <c r="AH28" s="26">
        <f>COUNTA(L28:M29)</f>
        <v>0</v>
      </c>
      <c r="AI28" s="53" t="s">
        <v>64</v>
      </c>
      <c r="AJ28" s="11"/>
      <c r="AK28" s="11"/>
      <c r="AL28" s="11"/>
      <c r="AM28" s="11"/>
      <c r="AN28" s="13"/>
      <c r="AO28" s="13"/>
      <c r="AP28" s="2"/>
      <c r="AQ28" s="2"/>
      <c r="AR28" s="2"/>
      <c r="AS28" s="2"/>
      <c r="AT28" s="2"/>
      <c r="AU28" s="2"/>
      <c r="AV28" s="2"/>
      <c r="AW28" s="2"/>
      <c r="AX28" s="2"/>
      <c r="AY28" s="2"/>
      <c r="AZ28" s="2"/>
      <c r="BA28" s="2"/>
      <c r="BB28" s="2"/>
    </row>
    <row r="29" spans="1:54" ht="12" customHeight="1" x14ac:dyDescent="0.25">
      <c r="A29" s="38"/>
      <c r="B29" s="848"/>
      <c r="C29" s="764"/>
      <c r="D29" s="172"/>
      <c r="E29" s="178"/>
      <c r="F29" s="766"/>
      <c r="G29" s="768"/>
      <c r="H29" s="770"/>
      <c r="I29" s="768"/>
      <c r="J29" s="770"/>
      <c r="K29" s="774"/>
      <c r="L29" s="757"/>
      <c r="M29" s="758"/>
      <c r="N29" s="756"/>
      <c r="O29" s="63"/>
      <c r="P29" s="64"/>
      <c r="Q29" s="65"/>
      <c r="R29" s="66"/>
      <c r="S29" s="67"/>
      <c r="T29" s="65"/>
      <c r="U29" s="522"/>
      <c r="V29" s="357" t="str">
        <f t="shared" si="0"/>
        <v/>
      </c>
      <c r="W29" s="11"/>
      <c r="X29" s="47" t="str">
        <f>C28</f>
        <v/>
      </c>
      <c r="Y29" s="48">
        <f>D29</f>
        <v>0</v>
      </c>
      <c r="Z29" s="48">
        <f>D28</f>
        <v>0</v>
      </c>
      <c r="AA29" s="49">
        <f>K28</f>
        <v>0</v>
      </c>
      <c r="AB29" s="48">
        <f t="shared" si="8"/>
        <v>0</v>
      </c>
      <c r="AC29" s="48">
        <f t="shared" si="8"/>
        <v>0</v>
      </c>
      <c r="AD29" s="79">
        <f t="shared" si="5"/>
        <v>0</v>
      </c>
      <c r="AE29" s="19" t="str">
        <f t="shared" si="6"/>
        <v/>
      </c>
      <c r="AF29" s="22">
        <f t="shared" si="2"/>
        <v>0</v>
      </c>
      <c r="AG29" s="19">
        <f t="shared" si="3"/>
        <v>0</v>
      </c>
      <c r="AH29" s="26"/>
      <c r="AI29" s="53" t="s">
        <v>208</v>
      </c>
      <c r="AJ29" s="11"/>
      <c r="AK29" s="11"/>
      <c r="AL29" s="11"/>
      <c r="AM29" s="11"/>
      <c r="AN29" s="13"/>
      <c r="AO29" s="13"/>
      <c r="AP29" s="2"/>
      <c r="AQ29" s="2"/>
      <c r="AR29" s="2"/>
      <c r="AS29" s="2"/>
      <c r="AT29" s="2"/>
      <c r="AU29" s="2"/>
      <c r="AV29" s="2"/>
      <c r="AW29" s="2"/>
      <c r="AX29" s="2"/>
      <c r="AY29" s="2"/>
      <c r="AZ29" s="2"/>
      <c r="BA29" s="2"/>
      <c r="BB29" s="2"/>
    </row>
    <row r="30" spans="1:54" ht="12" customHeight="1" x14ac:dyDescent="0.25">
      <c r="A30" s="38"/>
      <c r="B30" s="847">
        <v>12</v>
      </c>
      <c r="C30" s="763" t="str">
        <f>IF(D31="","",COUNTA($K$8:K30))</f>
        <v/>
      </c>
      <c r="D30" s="173"/>
      <c r="E30" s="176"/>
      <c r="F30" s="765"/>
      <c r="G30" s="767" t="s">
        <v>84</v>
      </c>
      <c r="H30" s="769"/>
      <c r="I30" s="767" t="s">
        <v>79</v>
      </c>
      <c r="J30" s="769"/>
      <c r="K30" s="773"/>
      <c r="L30" s="759"/>
      <c r="M30" s="760"/>
      <c r="N30" s="755"/>
      <c r="O30" s="56"/>
      <c r="P30" s="57"/>
      <c r="Q30" s="73"/>
      <c r="R30" s="59"/>
      <c r="S30" s="60"/>
      <c r="T30" s="73"/>
      <c r="U30" s="61"/>
      <c r="V30" s="322" t="str">
        <f t="shared" si="0"/>
        <v/>
      </c>
      <c r="W30" s="26"/>
      <c r="X30" s="50" t="str">
        <f>C30</f>
        <v/>
      </c>
      <c r="Y30" s="51">
        <f>D31</f>
        <v>0</v>
      </c>
      <c r="Z30" s="51">
        <f>D30</f>
        <v>0</v>
      </c>
      <c r="AA30" s="52">
        <f t="shared" si="1"/>
        <v>0</v>
      </c>
      <c r="AB30" s="51">
        <f t="shared" si="8"/>
        <v>0</v>
      </c>
      <c r="AC30" s="51">
        <f t="shared" si="8"/>
        <v>0</v>
      </c>
      <c r="AD30" s="79">
        <f t="shared" si="5"/>
        <v>0</v>
      </c>
      <c r="AE30" s="19" t="str">
        <f t="shared" si="6"/>
        <v/>
      </c>
      <c r="AF30" s="22">
        <f t="shared" si="2"/>
        <v>0</v>
      </c>
      <c r="AG30" s="19">
        <f t="shared" si="3"/>
        <v>0</v>
      </c>
      <c r="AH30" s="26">
        <f>COUNTA(L30:M31)</f>
        <v>0</v>
      </c>
      <c r="AI30" s="53"/>
      <c r="AJ30" s="11"/>
      <c r="AK30" s="11"/>
      <c r="AL30" s="11"/>
      <c r="AM30" s="11"/>
      <c r="AN30" s="13"/>
      <c r="AO30" s="13"/>
      <c r="AP30" s="2"/>
      <c r="AQ30" s="2"/>
      <c r="AR30" s="2"/>
      <c r="AS30" s="2"/>
      <c r="AT30" s="2"/>
      <c r="AU30" s="2"/>
      <c r="AV30" s="2"/>
      <c r="AW30" s="2"/>
      <c r="AX30" s="2"/>
      <c r="AY30" s="2"/>
      <c r="AZ30" s="2"/>
      <c r="BA30" s="2"/>
      <c r="BB30" s="2"/>
    </row>
    <row r="31" spans="1:54" ht="12" customHeight="1" x14ac:dyDescent="0.25">
      <c r="A31" s="38"/>
      <c r="B31" s="848"/>
      <c r="C31" s="764"/>
      <c r="D31" s="174"/>
      <c r="E31" s="177"/>
      <c r="F31" s="766"/>
      <c r="G31" s="768"/>
      <c r="H31" s="770"/>
      <c r="I31" s="768"/>
      <c r="J31" s="770"/>
      <c r="K31" s="774"/>
      <c r="L31" s="757"/>
      <c r="M31" s="758"/>
      <c r="N31" s="756"/>
      <c r="O31" s="63"/>
      <c r="P31" s="64"/>
      <c r="Q31" s="65"/>
      <c r="R31" s="66"/>
      <c r="S31" s="67"/>
      <c r="T31" s="65"/>
      <c r="U31" s="522"/>
      <c r="V31" s="357" t="str">
        <f t="shared" si="0"/>
        <v/>
      </c>
      <c r="W31" s="26"/>
      <c r="X31" s="47" t="str">
        <f>C30</f>
        <v/>
      </c>
      <c r="Y31" s="48">
        <f>D31</f>
        <v>0</v>
      </c>
      <c r="Z31" s="48">
        <f>D30</f>
        <v>0</v>
      </c>
      <c r="AA31" s="49">
        <f>K30</f>
        <v>0</v>
      </c>
      <c r="AB31" s="48">
        <f t="shared" si="8"/>
        <v>0</v>
      </c>
      <c r="AC31" s="48">
        <f t="shared" si="8"/>
        <v>0</v>
      </c>
      <c r="AD31" s="79">
        <f t="shared" si="5"/>
        <v>0</v>
      </c>
      <c r="AE31" s="19" t="str">
        <f t="shared" si="6"/>
        <v/>
      </c>
      <c r="AF31" s="22">
        <f t="shared" si="2"/>
        <v>0</v>
      </c>
      <c r="AG31" s="19">
        <f t="shared" si="3"/>
        <v>0</v>
      </c>
      <c r="AH31" s="26"/>
      <c r="AI31" s="53"/>
      <c r="AJ31" s="11"/>
      <c r="AK31" s="11"/>
      <c r="AL31" s="11"/>
      <c r="AM31" s="11"/>
      <c r="AN31" s="13"/>
      <c r="AO31" s="13"/>
      <c r="AP31" s="2"/>
      <c r="AQ31" s="2"/>
      <c r="AR31" s="2"/>
      <c r="AS31" s="2"/>
      <c r="AT31" s="2"/>
      <c r="AU31" s="2"/>
      <c r="AV31" s="2"/>
      <c r="AW31" s="2"/>
      <c r="AX31" s="2"/>
      <c r="AY31" s="2"/>
      <c r="AZ31" s="2"/>
      <c r="BA31" s="2"/>
      <c r="BB31" s="2"/>
    </row>
    <row r="32" spans="1:54" ht="12" customHeight="1" x14ac:dyDescent="0.25">
      <c r="A32" s="38"/>
      <c r="B32" s="847">
        <v>13</v>
      </c>
      <c r="C32" s="763" t="str">
        <f>IF(D33="","",COUNTA($K$8:K32))</f>
        <v/>
      </c>
      <c r="D32" s="171"/>
      <c r="E32" s="170"/>
      <c r="F32" s="765"/>
      <c r="G32" s="767" t="s">
        <v>84</v>
      </c>
      <c r="H32" s="769"/>
      <c r="I32" s="767" t="s">
        <v>79</v>
      </c>
      <c r="J32" s="769"/>
      <c r="K32" s="773"/>
      <c r="L32" s="759"/>
      <c r="M32" s="760"/>
      <c r="N32" s="755"/>
      <c r="O32" s="56"/>
      <c r="P32" s="57"/>
      <c r="Q32" s="73"/>
      <c r="R32" s="59"/>
      <c r="S32" s="60"/>
      <c r="T32" s="73"/>
      <c r="U32" s="61"/>
      <c r="V32" s="322" t="str">
        <f t="shared" si="0"/>
        <v/>
      </c>
      <c r="W32" s="26"/>
      <c r="X32" s="50" t="str">
        <f>C32</f>
        <v/>
      </c>
      <c r="Y32" s="51">
        <f>D33</f>
        <v>0</v>
      </c>
      <c r="Z32" s="51">
        <f>D32</f>
        <v>0</v>
      </c>
      <c r="AA32" s="52">
        <f t="shared" si="1"/>
        <v>0</v>
      </c>
      <c r="AB32" s="51">
        <f t="shared" si="8"/>
        <v>0</v>
      </c>
      <c r="AC32" s="51">
        <f t="shared" si="8"/>
        <v>0</v>
      </c>
      <c r="AD32" s="79">
        <f t="shared" si="5"/>
        <v>0</v>
      </c>
      <c r="AE32" s="19" t="str">
        <f t="shared" si="6"/>
        <v/>
      </c>
      <c r="AF32" s="22">
        <f t="shared" si="2"/>
        <v>0</v>
      </c>
      <c r="AG32" s="19">
        <f t="shared" si="3"/>
        <v>0</v>
      </c>
      <c r="AH32" s="26">
        <f>COUNTA(L32:M33)</f>
        <v>0</v>
      </c>
      <c r="AI32" s="53"/>
      <c r="AJ32" s="11"/>
      <c r="AK32" s="11"/>
      <c r="AL32" s="11"/>
      <c r="AM32" s="11"/>
      <c r="AN32" s="13"/>
      <c r="AO32" s="13"/>
      <c r="AP32" s="2"/>
      <c r="AQ32" s="2"/>
      <c r="AR32" s="2"/>
      <c r="AS32" s="2"/>
      <c r="AT32" s="2"/>
      <c r="AU32" s="2"/>
      <c r="AV32" s="2"/>
      <c r="AW32" s="2"/>
      <c r="AX32" s="2"/>
      <c r="AY32" s="2"/>
      <c r="AZ32" s="2"/>
      <c r="BA32" s="2"/>
      <c r="BB32" s="2"/>
    </row>
    <row r="33" spans="1:54" ht="12" customHeight="1" x14ac:dyDescent="0.25">
      <c r="A33" s="38"/>
      <c r="B33" s="848"/>
      <c r="C33" s="764"/>
      <c r="D33" s="172"/>
      <c r="E33" s="178"/>
      <c r="F33" s="766"/>
      <c r="G33" s="768"/>
      <c r="H33" s="770"/>
      <c r="I33" s="768"/>
      <c r="J33" s="770"/>
      <c r="K33" s="774"/>
      <c r="L33" s="757"/>
      <c r="M33" s="758"/>
      <c r="N33" s="756"/>
      <c r="O33" s="63"/>
      <c r="P33" s="64"/>
      <c r="Q33" s="65"/>
      <c r="R33" s="66"/>
      <c r="S33" s="67"/>
      <c r="T33" s="65"/>
      <c r="U33" s="522"/>
      <c r="V33" s="357" t="str">
        <f t="shared" si="0"/>
        <v/>
      </c>
      <c r="W33" s="26"/>
      <c r="X33" s="47" t="str">
        <f>C32</f>
        <v/>
      </c>
      <c r="Y33" s="48">
        <f>D33</f>
        <v>0</v>
      </c>
      <c r="Z33" s="48">
        <f>D32</f>
        <v>0</v>
      </c>
      <c r="AA33" s="49">
        <f>K32</f>
        <v>0</v>
      </c>
      <c r="AB33" s="48">
        <f t="shared" si="8"/>
        <v>0</v>
      </c>
      <c r="AC33" s="48">
        <f t="shared" si="8"/>
        <v>0</v>
      </c>
      <c r="AD33" s="79">
        <f t="shared" si="5"/>
        <v>0</v>
      </c>
      <c r="AE33" s="19" t="str">
        <f t="shared" si="6"/>
        <v/>
      </c>
      <c r="AF33" s="22">
        <f t="shared" si="2"/>
        <v>0</v>
      </c>
      <c r="AG33" s="19">
        <f t="shared" si="3"/>
        <v>0</v>
      </c>
      <c r="AH33" s="26"/>
      <c r="AI33" s="53"/>
      <c r="AJ33" s="11"/>
      <c r="AK33" s="11"/>
      <c r="AL33" s="11"/>
      <c r="AM33" s="11"/>
      <c r="AN33" s="13"/>
      <c r="AO33" s="13"/>
      <c r="AP33" s="2"/>
      <c r="AQ33" s="2"/>
      <c r="AR33" s="2"/>
      <c r="AS33" s="2"/>
      <c r="AT33" s="2"/>
      <c r="AU33" s="2"/>
      <c r="AV33" s="2"/>
      <c r="AW33" s="2"/>
      <c r="AX33" s="2"/>
      <c r="AY33" s="2"/>
      <c r="AZ33" s="2"/>
      <c r="BA33" s="2"/>
      <c r="BB33" s="2"/>
    </row>
    <row r="34" spans="1:54" ht="12" customHeight="1" x14ac:dyDescent="0.25">
      <c r="A34" s="38"/>
      <c r="B34" s="847">
        <v>14</v>
      </c>
      <c r="C34" s="763" t="str">
        <f>IF(D35="","",COUNTA($K$8:K34))</f>
        <v/>
      </c>
      <c r="D34" s="173"/>
      <c r="E34" s="176"/>
      <c r="F34" s="765"/>
      <c r="G34" s="767" t="s">
        <v>84</v>
      </c>
      <c r="H34" s="769"/>
      <c r="I34" s="767" t="s">
        <v>79</v>
      </c>
      <c r="J34" s="769"/>
      <c r="K34" s="773"/>
      <c r="L34" s="759"/>
      <c r="M34" s="760"/>
      <c r="N34" s="755"/>
      <c r="O34" s="56"/>
      <c r="P34" s="57"/>
      <c r="Q34" s="73"/>
      <c r="R34" s="59"/>
      <c r="S34" s="60"/>
      <c r="T34" s="73"/>
      <c r="U34" s="61"/>
      <c r="V34" s="322" t="str">
        <f t="shared" si="0"/>
        <v/>
      </c>
      <c r="W34" s="26"/>
      <c r="X34" s="50" t="str">
        <f>C34</f>
        <v/>
      </c>
      <c r="Y34" s="51">
        <f>D35</f>
        <v>0</v>
      </c>
      <c r="Z34" s="51">
        <f>D34</f>
        <v>0</v>
      </c>
      <c r="AA34" s="52">
        <f t="shared" si="1"/>
        <v>0</v>
      </c>
      <c r="AB34" s="51">
        <f t="shared" si="8"/>
        <v>0</v>
      </c>
      <c r="AC34" s="51">
        <f t="shared" si="8"/>
        <v>0</v>
      </c>
      <c r="AD34" s="79">
        <f t="shared" si="5"/>
        <v>0</v>
      </c>
      <c r="AE34" s="19" t="str">
        <f t="shared" si="6"/>
        <v/>
      </c>
      <c r="AF34" s="22">
        <f t="shared" si="2"/>
        <v>0</v>
      </c>
      <c r="AG34" s="19">
        <f t="shared" si="3"/>
        <v>0</v>
      </c>
      <c r="AH34" s="26">
        <f>COUNTA(L34:M35)</f>
        <v>0</v>
      </c>
      <c r="AI34" s="53"/>
      <c r="AJ34" s="11"/>
      <c r="AK34" s="11"/>
      <c r="AL34" s="11"/>
      <c r="AM34" s="11"/>
      <c r="AN34" s="13"/>
      <c r="AO34" s="13"/>
      <c r="AP34" s="2"/>
      <c r="AQ34" s="2"/>
      <c r="AR34" s="2"/>
      <c r="AS34" s="2"/>
      <c r="AT34" s="2"/>
      <c r="AU34" s="2"/>
      <c r="AV34" s="2"/>
      <c r="AW34" s="2"/>
      <c r="AX34" s="2"/>
      <c r="AY34" s="2"/>
      <c r="AZ34" s="2"/>
      <c r="BA34" s="2"/>
      <c r="BB34" s="2"/>
    </row>
    <row r="35" spans="1:54" ht="12" customHeight="1" x14ac:dyDescent="0.25">
      <c r="A35" s="38"/>
      <c r="B35" s="848"/>
      <c r="C35" s="764"/>
      <c r="D35" s="174"/>
      <c r="E35" s="177"/>
      <c r="F35" s="766"/>
      <c r="G35" s="768"/>
      <c r="H35" s="770"/>
      <c r="I35" s="768"/>
      <c r="J35" s="770"/>
      <c r="K35" s="774"/>
      <c r="L35" s="757"/>
      <c r="M35" s="758"/>
      <c r="N35" s="756"/>
      <c r="O35" s="63"/>
      <c r="P35" s="64"/>
      <c r="Q35" s="65"/>
      <c r="R35" s="66"/>
      <c r="S35" s="67"/>
      <c r="T35" s="65"/>
      <c r="U35" s="522"/>
      <c r="V35" s="357" t="str">
        <f t="shared" si="0"/>
        <v/>
      </c>
      <c r="W35" s="26"/>
      <c r="X35" s="47" t="str">
        <f>C34</f>
        <v/>
      </c>
      <c r="Y35" s="48">
        <f>D35</f>
        <v>0</v>
      </c>
      <c r="Z35" s="48">
        <f>D34</f>
        <v>0</v>
      </c>
      <c r="AA35" s="49">
        <f>K34</f>
        <v>0</v>
      </c>
      <c r="AB35" s="48">
        <f t="shared" si="8"/>
        <v>0</v>
      </c>
      <c r="AC35" s="48">
        <f t="shared" si="8"/>
        <v>0</v>
      </c>
      <c r="AD35" s="79">
        <f t="shared" si="5"/>
        <v>0</v>
      </c>
      <c r="AE35" s="19" t="str">
        <f t="shared" si="6"/>
        <v/>
      </c>
      <c r="AF35" s="22">
        <f t="shared" si="2"/>
        <v>0</v>
      </c>
      <c r="AG35" s="19">
        <f t="shared" si="3"/>
        <v>0</v>
      </c>
      <c r="AH35" s="26"/>
      <c r="AI35" s="53"/>
      <c r="AJ35" s="11"/>
      <c r="AK35" s="11"/>
      <c r="AL35" s="11"/>
      <c r="AM35" s="11"/>
      <c r="AN35" s="13"/>
      <c r="AO35" s="13"/>
      <c r="AP35" s="2"/>
      <c r="AQ35" s="2"/>
      <c r="AR35" s="2"/>
      <c r="AS35" s="2"/>
      <c r="AT35" s="2"/>
      <c r="AU35" s="2"/>
      <c r="AV35" s="2"/>
      <c r="AW35" s="2"/>
      <c r="AX35" s="2"/>
      <c r="AY35" s="2"/>
      <c r="AZ35" s="2"/>
      <c r="BA35" s="2"/>
      <c r="BB35" s="2"/>
    </row>
    <row r="36" spans="1:54" ht="12" customHeight="1" x14ac:dyDescent="0.25">
      <c r="A36" s="38"/>
      <c r="B36" s="847">
        <v>15</v>
      </c>
      <c r="C36" s="763" t="str">
        <f>IF(D37="","",COUNTA($K$8:K36))</f>
        <v/>
      </c>
      <c r="D36" s="171"/>
      <c r="E36" s="170"/>
      <c r="F36" s="765"/>
      <c r="G36" s="767" t="s">
        <v>84</v>
      </c>
      <c r="H36" s="769"/>
      <c r="I36" s="767" t="s">
        <v>79</v>
      </c>
      <c r="J36" s="769"/>
      <c r="K36" s="773"/>
      <c r="L36" s="759"/>
      <c r="M36" s="760"/>
      <c r="N36" s="755"/>
      <c r="O36" s="56"/>
      <c r="P36" s="57"/>
      <c r="Q36" s="73"/>
      <c r="R36" s="59"/>
      <c r="S36" s="60"/>
      <c r="T36" s="73"/>
      <c r="U36" s="61"/>
      <c r="V36" s="322" t="str">
        <f t="shared" si="0"/>
        <v/>
      </c>
      <c r="W36" s="11"/>
      <c r="X36" s="50" t="str">
        <f>C36</f>
        <v/>
      </c>
      <c r="Y36" s="51">
        <f>D37</f>
        <v>0</v>
      </c>
      <c r="Z36" s="51">
        <f>D36</f>
        <v>0</v>
      </c>
      <c r="AA36" s="52">
        <f t="shared" si="1"/>
        <v>0</v>
      </c>
      <c r="AB36" s="51">
        <f t="shared" si="8"/>
        <v>0</v>
      </c>
      <c r="AC36" s="51">
        <f t="shared" si="8"/>
        <v>0</v>
      </c>
      <c r="AD36" s="79">
        <f t="shared" si="5"/>
        <v>0</v>
      </c>
      <c r="AE36" s="19" t="str">
        <f t="shared" si="6"/>
        <v/>
      </c>
      <c r="AF36" s="22">
        <f t="shared" si="2"/>
        <v>0</v>
      </c>
      <c r="AG36" s="19">
        <f t="shared" si="3"/>
        <v>0</v>
      </c>
      <c r="AH36" s="26">
        <f>COUNTA(L36:M37)</f>
        <v>0</v>
      </c>
      <c r="AI36" s="11"/>
      <c r="AJ36" s="27"/>
      <c r="AK36" s="11"/>
      <c r="AL36" s="11"/>
      <c r="AM36" s="11"/>
      <c r="AN36" s="13"/>
      <c r="AO36" s="13"/>
      <c r="AP36" s="2"/>
      <c r="AQ36" s="2"/>
      <c r="AR36" s="2"/>
      <c r="AS36" s="2"/>
      <c r="AT36" s="2"/>
      <c r="AU36" s="2"/>
      <c r="AV36" s="2"/>
      <c r="AW36" s="2"/>
      <c r="AX36" s="2"/>
      <c r="AY36" s="2"/>
      <c r="AZ36" s="2"/>
      <c r="BA36" s="2"/>
      <c r="BB36" s="2"/>
    </row>
    <row r="37" spans="1:54" ht="12" customHeight="1" x14ac:dyDescent="0.25">
      <c r="A37" s="38"/>
      <c r="B37" s="848"/>
      <c r="C37" s="764"/>
      <c r="D37" s="172"/>
      <c r="E37" s="178"/>
      <c r="F37" s="766"/>
      <c r="G37" s="768"/>
      <c r="H37" s="770"/>
      <c r="I37" s="768"/>
      <c r="J37" s="770"/>
      <c r="K37" s="774"/>
      <c r="L37" s="757"/>
      <c r="M37" s="758"/>
      <c r="N37" s="756"/>
      <c r="O37" s="63"/>
      <c r="P37" s="64"/>
      <c r="Q37" s="65"/>
      <c r="R37" s="66"/>
      <c r="S37" s="67"/>
      <c r="T37" s="65"/>
      <c r="U37" s="522"/>
      <c r="V37" s="357" t="str">
        <f t="shared" si="0"/>
        <v/>
      </c>
      <c r="W37" s="11"/>
      <c r="X37" s="44" t="str">
        <f>C36</f>
        <v/>
      </c>
      <c r="Y37" s="45">
        <f>D37</f>
        <v>0</v>
      </c>
      <c r="Z37" s="45">
        <f>D36</f>
        <v>0</v>
      </c>
      <c r="AA37" s="46">
        <f>K36</f>
        <v>0</v>
      </c>
      <c r="AB37" s="45">
        <f t="shared" si="8"/>
        <v>0</v>
      </c>
      <c r="AC37" s="45">
        <f t="shared" si="8"/>
        <v>0</v>
      </c>
      <c r="AD37" s="79">
        <f t="shared" si="5"/>
        <v>0</v>
      </c>
      <c r="AE37" s="19" t="str">
        <f t="shared" si="6"/>
        <v/>
      </c>
      <c r="AF37" s="22">
        <f t="shared" si="2"/>
        <v>0</v>
      </c>
      <c r="AG37" s="19">
        <f t="shared" si="3"/>
        <v>0</v>
      </c>
      <c r="AH37" s="26"/>
      <c r="AI37" s="11"/>
      <c r="AJ37" s="11"/>
      <c r="AK37" s="11"/>
      <c r="AL37" s="11"/>
      <c r="AM37" s="11"/>
      <c r="AN37" s="13"/>
      <c r="AO37" s="13"/>
      <c r="AP37" s="2"/>
      <c r="AQ37" s="2"/>
      <c r="AR37" s="2"/>
      <c r="AS37" s="2"/>
      <c r="AT37" s="2"/>
      <c r="AU37" s="2"/>
      <c r="AV37" s="2"/>
      <c r="AW37" s="2"/>
      <c r="AX37" s="2"/>
      <c r="AY37" s="2"/>
      <c r="AZ37" s="2"/>
      <c r="BA37" s="2"/>
      <c r="BB37" s="2"/>
    </row>
    <row r="38" spans="1:54" ht="12" customHeight="1" x14ac:dyDescent="0.25">
      <c r="A38" s="38"/>
      <c r="B38" s="847">
        <v>16</v>
      </c>
      <c r="C38" s="763" t="str">
        <f>IF(D39="","",COUNTA($K$8:K38))</f>
        <v/>
      </c>
      <c r="D38" s="171"/>
      <c r="E38" s="170"/>
      <c r="F38" s="765"/>
      <c r="G38" s="767" t="s">
        <v>84</v>
      </c>
      <c r="H38" s="769"/>
      <c r="I38" s="767" t="s">
        <v>79</v>
      </c>
      <c r="J38" s="769"/>
      <c r="K38" s="773"/>
      <c r="L38" s="759"/>
      <c r="M38" s="760"/>
      <c r="N38" s="755"/>
      <c r="O38" s="56"/>
      <c r="P38" s="57"/>
      <c r="Q38" s="73"/>
      <c r="R38" s="59"/>
      <c r="S38" s="60"/>
      <c r="T38" s="73"/>
      <c r="U38" s="61"/>
      <c r="V38" s="322" t="str">
        <f t="shared" si="0"/>
        <v/>
      </c>
      <c r="W38" s="16"/>
      <c r="X38" s="50" t="str">
        <f>C38</f>
        <v/>
      </c>
      <c r="Y38" s="51">
        <f>D39</f>
        <v>0</v>
      </c>
      <c r="Z38" s="51">
        <f>D38</f>
        <v>0</v>
      </c>
      <c r="AA38" s="52">
        <f t="shared" ref="AA38" si="9">K38</f>
        <v>0</v>
      </c>
      <c r="AB38" s="51">
        <f t="shared" si="8"/>
        <v>0</v>
      </c>
      <c r="AC38" s="51">
        <f t="shared" si="8"/>
        <v>0</v>
      </c>
      <c r="AD38" s="79">
        <f t="shared" si="5"/>
        <v>0</v>
      </c>
      <c r="AE38" s="19" t="str">
        <f t="shared" si="6"/>
        <v/>
      </c>
      <c r="AF38" s="22">
        <f t="shared" si="2"/>
        <v>0</v>
      </c>
      <c r="AG38" s="19">
        <f t="shared" si="3"/>
        <v>0</v>
      </c>
      <c r="AH38" s="26">
        <f>COUNTA(L38:M39)</f>
        <v>0</v>
      </c>
      <c r="AI38" s="11"/>
      <c r="AJ38" s="11"/>
      <c r="AK38" s="11"/>
      <c r="AL38" s="11"/>
      <c r="AM38" s="11"/>
      <c r="AN38" s="13"/>
      <c r="AO38" s="13"/>
      <c r="AP38" s="2"/>
      <c r="AQ38" s="2"/>
      <c r="AR38" s="2"/>
      <c r="AS38" s="2"/>
      <c r="AT38" s="2"/>
      <c r="AU38" s="2"/>
      <c r="AV38" s="2"/>
      <c r="AW38" s="2"/>
      <c r="AX38" s="2"/>
      <c r="AY38" s="2"/>
      <c r="AZ38" s="2"/>
      <c r="BA38" s="2"/>
      <c r="BB38" s="2"/>
    </row>
    <row r="39" spans="1:54" ht="12" customHeight="1" x14ac:dyDescent="0.25">
      <c r="A39" s="38"/>
      <c r="B39" s="848"/>
      <c r="C39" s="764"/>
      <c r="D39" s="172"/>
      <c r="E39" s="178"/>
      <c r="F39" s="766"/>
      <c r="G39" s="768"/>
      <c r="H39" s="770"/>
      <c r="I39" s="768"/>
      <c r="J39" s="770"/>
      <c r="K39" s="774"/>
      <c r="L39" s="757"/>
      <c r="M39" s="758"/>
      <c r="N39" s="756"/>
      <c r="O39" s="63"/>
      <c r="P39" s="64"/>
      <c r="Q39" s="65"/>
      <c r="R39" s="66"/>
      <c r="S39" s="67"/>
      <c r="T39" s="65"/>
      <c r="U39" s="522"/>
      <c r="V39" s="357" t="str">
        <f t="shared" si="0"/>
        <v/>
      </c>
      <c r="W39" s="11"/>
      <c r="X39" s="47" t="str">
        <f>C38</f>
        <v/>
      </c>
      <c r="Y39" s="48">
        <f>D39</f>
        <v>0</v>
      </c>
      <c r="Z39" s="48">
        <f>D38</f>
        <v>0</v>
      </c>
      <c r="AA39" s="49">
        <f>K38</f>
        <v>0</v>
      </c>
      <c r="AB39" s="48">
        <f t="shared" si="8"/>
        <v>0</v>
      </c>
      <c r="AC39" s="48">
        <f t="shared" si="8"/>
        <v>0</v>
      </c>
      <c r="AD39" s="79">
        <f t="shared" si="5"/>
        <v>0</v>
      </c>
      <c r="AE39" s="19" t="str">
        <f t="shared" si="6"/>
        <v/>
      </c>
      <c r="AF39" s="22">
        <f t="shared" si="2"/>
        <v>0</v>
      </c>
      <c r="AG39" s="19">
        <f t="shared" si="3"/>
        <v>0</v>
      </c>
      <c r="AH39" s="26"/>
      <c r="AI39" s="11"/>
      <c r="AJ39" s="11"/>
      <c r="AK39" s="11"/>
      <c r="AL39" s="11"/>
      <c r="AM39" s="11"/>
      <c r="AN39" s="13"/>
      <c r="AO39" s="13"/>
      <c r="AP39" s="2"/>
      <c r="AQ39" s="2"/>
      <c r="AR39" s="2"/>
      <c r="AS39" s="2"/>
      <c r="AT39" s="2"/>
      <c r="AU39" s="2"/>
      <c r="AV39" s="2"/>
      <c r="AW39" s="2"/>
      <c r="AX39" s="2"/>
      <c r="AY39" s="2"/>
      <c r="AZ39" s="2"/>
      <c r="BA39" s="2"/>
      <c r="BB39" s="2"/>
    </row>
    <row r="40" spans="1:54" ht="12" customHeight="1" x14ac:dyDescent="0.25">
      <c r="A40" s="38"/>
      <c r="B40" s="847">
        <v>17</v>
      </c>
      <c r="C40" s="763" t="str">
        <f>IF(D41="","",COUNTA($K$8:K40))</f>
        <v/>
      </c>
      <c r="D40" s="173"/>
      <c r="E40" s="176"/>
      <c r="F40" s="765"/>
      <c r="G40" s="767" t="s">
        <v>84</v>
      </c>
      <c r="H40" s="769"/>
      <c r="I40" s="767" t="s">
        <v>79</v>
      </c>
      <c r="J40" s="769"/>
      <c r="K40" s="773"/>
      <c r="L40" s="759"/>
      <c r="M40" s="760"/>
      <c r="N40" s="755"/>
      <c r="O40" s="56"/>
      <c r="P40" s="57"/>
      <c r="Q40" s="73"/>
      <c r="R40" s="59"/>
      <c r="S40" s="60"/>
      <c r="T40" s="73"/>
      <c r="U40" s="61"/>
      <c r="V40" s="322" t="str">
        <f t="shared" si="0"/>
        <v/>
      </c>
      <c r="W40" s="26"/>
      <c r="X40" s="50" t="str">
        <f>C40</f>
        <v/>
      </c>
      <c r="Y40" s="51">
        <f>D41</f>
        <v>0</v>
      </c>
      <c r="Z40" s="51">
        <f>D40</f>
        <v>0</v>
      </c>
      <c r="AA40" s="52">
        <f t="shared" ref="AA40" si="10">K40</f>
        <v>0</v>
      </c>
      <c r="AB40" s="51">
        <f t="shared" si="8"/>
        <v>0</v>
      </c>
      <c r="AC40" s="51">
        <f t="shared" si="8"/>
        <v>0</v>
      </c>
      <c r="AD40" s="79">
        <f t="shared" si="5"/>
        <v>0</v>
      </c>
      <c r="AE40" s="19" t="str">
        <f t="shared" si="6"/>
        <v/>
      </c>
      <c r="AF40" s="22">
        <f t="shared" si="2"/>
        <v>0</v>
      </c>
      <c r="AG40" s="19">
        <f t="shared" si="3"/>
        <v>0</v>
      </c>
      <c r="AH40" s="26">
        <f>COUNTA(L40:M41)</f>
        <v>0</v>
      </c>
      <c r="AI40" s="11"/>
      <c r="AJ40" s="11"/>
      <c r="AK40" s="11"/>
      <c r="AL40" s="11"/>
      <c r="AM40" s="11"/>
      <c r="AN40" s="13"/>
      <c r="AO40" s="13"/>
      <c r="AP40" s="2"/>
      <c r="AQ40" s="2"/>
      <c r="AR40" s="2"/>
      <c r="AS40" s="2"/>
      <c r="AT40" s="2"/>
      <c r="AU40" s="2"/>
      <c r="AV40" s="2"/>
      <c r="AW40" s="2"/>
      <c r="AX40" s="2"/>
      <c r="AY40" s="2"/>
      <c r="AZ40" s="2"/>
      <c r="BA40" s="2"/>
      <c r="BB40" s="2"/>
    </row>
    <row r="41" spans="1:54" ht="12" customHeight="1" x14ac:dyDescent="0.25">
      <c r="A41" s="38"/>
      <c r="B41" s="848"/>
      <c r="C41" s="764"/>
      <c r="D41" s="174"/>
      <c r="E41" s="177"/>
      <c r="F41" s="766"/>
      <c r="G41" s="768"/>
      <c r="H41" s="770"/>
      <c r="I41" s="768"/>
      <c r="J41" s="770"/>
      <c r="K41" s="774"/>
      <c r="L41" s="757"/>
      <c r="M41" s="758"/>
      <c r="N41" s="756"/>
      <c r="O41" s="63"/>
      <c r="P41" s="64"/>
      <c r="Q41" s="65"/>
      <c r="R41" s="66"/>
      <c r="S41" s="67"/>
      <c r="T41" s="65"/>
      <c r="U41" s="522"/>
      <c r="V41" s="357" t="str">
        <f t="shared" si="0"/>
        <v/>
      </c>
      <c r="W41" s="26"/>
      <c r="X41" s="47" t="str">
        <f>C40</f>
        <v/>
      </c>
      <c r="Y41" s="48">
        <f>D41</f>
        <v>0</v>
      </c>
      <c r="Z41" s="48">
        <f>D40</f>
        <v>0</v>
      </c>
      <c r="AA41" s="49">
        <f>K40</f>
        <v>0</v>
      </c>
      <c r="AB41" s="48">
        <f t="shared" ref="AB41:AC47" si="11">AB40</f>
        <v>0</v>
      </c>
      <c r="AC41" s="48">
        <f t="shared" si="11"/>
        <v>0</v>
      </c>
      <c r="AD41" s="79">
        <f t="shared" si="5"/>
        <v>0</v>
      </c>
      <c r="AE41" s="19" t="str">
        <f t="shared" si="6"/>
        <v/>
      </c>
      <c r="AF41" s="22">
        <f t="shared" si="2"/>
        <v>0</v>
      </c>
      <c r="AG41" s="19">
        <f t="shared" si="3"/>
        <v>0</v>
      </c>
      <c r="AH41" s="26"/>
      <c r="AI41" s="11"/>
      <c r="AJ41" s="11"/>
      <c r="AK41" s="11"/>
      <c r="AL41" s="11"/>
      <c r="AM41" s="11"/>
      <c r="AN41" s="13"/>
      <c r="AO41" s="13"/>
      <c r="AP41" s="2"/>
      <c r="AQ41" s="2"/>
      <c r="AR41" s="2"/>
      <c r="AS41" s="2"/>
      <c r="AT41" s="2"/>
      <c r="AU41" s="2"/>
      <c r="AV41" s="2"/>
      <c r="AW41" s="2"/>
      <c r="AX41" s="2"/>
      <c r="AY41" s="2"/>
      <c r="AZ41" s="2"/>
      <c r="BA41" s="2"/>
      <c r="BB41" s="2"/>
    </row>
    <row r="42" spans="1:54" ht="12" customHeight="1" x14ac:dyDescent="0.25">
      <c r="A42" s="38"/>
      <c r="B42" s="847">
        <v>18</v>
      </c>
      <c r="C42" s="763" t="str">
        <f>IF(D43="","",COUNTA($K$8:K42))</f>
        <v/>
      </c>
      <c r="D42" s="171"/>
      <c r="E42" s="170"/>
      <c r="F42" s="765"/>
      <c r="G42" s="767" t="s">
        <v>84</v>
      </c>
      <c r="H42" s="769"/>
      <c r="I42" s="767" t="s">
        <v>79</v>
      </c>
      <c r="J42" s="769"/>
      <c r="K42" s="773"/>
      <c r="L42" s="759"/>
      <c r="M42" s="760"/>
      <c r="N42" s="755"/>
      <c r="O42" s="56"/>
      <c r="P42" s="57"/>
      <c r="Q42" s="73"/>
      <c r="R42" s="59"/>
      <c r="S42" s="60"/>
      <c r="T42" s="73"/>
      <c r="U42" s="61"/>
      <c r="V42" s="322" t="str">
        <f t="shared" si="0"/>
        <v/>
      </c>
      <c r="W42" s="26"/>
      <c r="X42" s="50" t="str">
        <f>C42</f>
        <v/>
      </c>
      <c r="Y42" s="51">
        <f>D43</f>
        <v>0</v>
      </c>
      <c r="Z42" s="51">
        <f>D42</f>
        <v>0</v>
      </c>
      <c r="AA42" s="52">
        <f t="shared" ref="AA42" si="12">K42</f>
        <v>0</v>
      </c>
      <c r="AB42" s="51">
        <f t="shared" si="11"/>
        <v>0</v>
      </c>
      <c r="AC42" s="51">
        <f t="shared" si="11"/>
        <v>0</v>
      </c>
      <c r="AD42" s="79">
        <f t="shared" si="5"/>
        <v>0</v>
      </c>
      <c r="AE42" s="19" t="str">
        <f t="shared" si="6"/>
        <v/>
      </c>
      <c r="AF42" s="22">
        <f t="shared" si="2"/>
        <v>0</v>
      </c>
      <c r="AG42" s="19">
        <f t="shared" si="3"/>
        <v>0</v>
      </c>
      <c r="AH42" s="26">
        <f>COUNTA(L42:M43)</f>
        <v>0</v>
      </c>
      <c r="AI42" s="11"/>
      <c r="AJ42" s="11"/>
      <c r="AK42" s="11"/>
      <c r="AL42" s="11"/>
      <c r="AM42" s="11"/>
      <c r="AN42" s="13"/>
      <c r="AO42" s="13"/>
      <c r="AP42" s="2"/>
      <c r="AQ42" s="2"/>
      <c r="AR42" s="2"/>
      <c r="AS42" s="2"/>
      <c r="AT42" s="2"/>
      <c r="AU42" s="2"/>
      <c r="AV42" s="2"/>
      <c r="AW42" s="2"/>
      <c r="AX42" s="2"/>
      <c r="AY42" s="2"/>
      <c r="AZ42" s="2"/>
      <c r="BA42" s="2"/>
      <c r="BB42" s="2"/>
    </row>
    <row r="43" spans="1:54" ht="12" customHeight="1" x14ac:dyDescent="0.25">
      <c r="A43" s="38"/>
      <c r="B43" s="848"/>
      <c r="C43" s="764"/>
      <c r="D43" s="172"/>
      <c r="E43" s="178"/>
      <c r="F43" s="766"/>
      <c r="G43" s="768"/>
      <c r="H43" s="770"/>
      <c r="I43" s="768"/>
      <c r="J43" s="770"/>
      <c r="K43" s="774"/>
      <c r="L43" s="757"/>
      <c r="M43" s="758"/>
      <c r="N43" s="756"/>
      <c r="O43" s="63"/>
      <c r="P43" s="64"/>
      <c r="Q43" s="65"/>
      <c r="R43" s="66"/>
      <c r="S43" s="67"/>
      <c r="T43" s="65"/>
      <c r="U43" s="522"/>
      <c r="V43" s="357" t="str">
        <f t="shared" si="0"/>
        <v/>
      </c>
      <c r="W43" s="26"/>
      <c r="X43" s="47" t="str">
        <f>C42</f>
        <v/>
      </c>
      <c r="Y43" s="48">
        <f>D43</f>
        <v>0</v>
      </c>
      <c r="Z43" s="48">
        <f>D42</f>
        <v>0</v>
      </c>
      <c r="AA43" s="49">
        <f>K42</f>
        <v>0</v>
      </c>
      <c r="AB43" s="48">
        <f t="shared" si="11"/>
        <v>0</v>
      </c>
      <c r="AC43" s="48">
        <f t="shared" si="11"/>
        <v>0</v>
      </c>
      <c r="AD43" s="79">
        <f t="shared" si="5"/>
        <v>0</v>
      </c>
      <c r="AE43" s="19" t="str">
        <f t="shared" si="6"/>
        <v/>
      </c>
      <c r="AF43" s="22">
        <f t="shared" si="2"/>
        <v>0</v>
      </c>
      <c r="AG43" s="19">
        <f t="shared" si="3"/>
        <v>0</v>
      </c>
      <c r="AH43" s="26"/>
      <c r="AI43" s="11"/>
      <c r="AJ43" s="11"/>
      <c r="AK43" s="11"/>
      <c r="AL43" s="11"/>
      <c r="AM43" s="11"/>
      <c r="AN43" s="13"/>
      <c r="AO43" s="13"/>
      <c r="AP43" s="2"/>
      <c r="AQ43" s="2"/>
      <c r="AR43" s="2"/>
      <c r="AS43" s="2"/>
      <c r="AT43" s="2"/>
      <c r="AU43" s="2"/>
      <c r="AV43" s="2"/>
      <c r="AW43" s="2"/>
      <c r="AX43" s="2"/>
      <c r="AY43" s="2"/>
      <c r="AZ43" s="2"/>
      <c r="BA43" s="2"/>
      <c r="BB43" s="2"/>
    </row>
    <row r="44" spans="1:54" ht="12" customHeight="1" x14ac:dyDescent="0.25">
      <c r="A44" s="38"/>
      <c r="B44" s="847">
        <v>19</v>
      </c>
      <c r="C44" s="763" t="str">
        <f>IF(D45="","",COUNTA($K$8:K44))</f>
        <v/>
      </c>
      <c r="D44" s="173"/>
      <c r="E44" s="176"/>
      <c r="F44" s="765"/>
      <c r="G44" s="767" t="s">
        <v>84</v>
      </c>
      <c r="H44" s="769"/>
      <c r="I44" s="767" t="s">
        <v>79</v>
      </c>
      <c r="J44" s="769"/>
      <c r="K44" s="773"/>
      <c r="L44" s="759"/>
      <c r="M44" s="760"/>
      <c r="N44" s="755"/>
      <c r="O44" s="56"/>
      <c r="P44" s="57"/>
      <c r="Q44" s="73"/>
      <c r="R44" s="59"/>
      <c r="S44" s="60"/>
      <c r="T44" s="73"/>
      <c r="U44" s="61"/>
      <c r="V44" s="322" t="str">
        <f t="shared" si="0"/>
        <v/>
      </c>
      <c r="W44" s="26"/>
      <c r="X44" s="50" t="str">
        <f>C44</f>
        <v/>
      </c>
      <c r="Y44" s="51">
        <f>D45</f>
        <v>0</v>
      </c>
      <c r="Z44" s="51">
        <f>D44</f>
        <v>0</v>
      </c>
      <c r="AA44" s="52">
        <f t="shared" ref="AA44" si="13">K44</f>
        <v>0</v>
      </c>
      <c r="AB44" s="51">
        <f t="shared" si="11"/>
        <v>0</v>
      </c>
      <c r="AC44" s="51">
        <f t="shared" si="11"/>
        <v>0</v>
      </c>
      <c r="AD44" s="79">
        <f t="shared" si="5"/>
        <v>0</v>
      </c>
      <c r="AE44" s="19" t="str">
        <f t="shared" si="6"/>
        <v/>
      </c>
      <c r="AF44" s="22">
        <f t="shared" si="2"/>
        <v>0</v>
      </c>
      <c r="AG44" s="19">
        <f t="shared" si="3"/>
        <v>0</v>
      </c>
      <c r="AH44" s="26">
        <f>COUNTA(L44:M45)</f>
        <v>0</v>
      </c>
      <c r="AI44" s="11"/>
      <c r="AJ44" s="11"/>
      <c r="AK44" s="11"/>
      <c r="AL44" s="11"/>
      <c r="AM44" s="11"/>
      <c r="AN44" s="13"/>
      <c r="AO44" s="13"/>
      <c r="AP44" s="2"/>
      <c r="AQ44" s="2"/>
      <c r="AR44" s="2"/>
      <c r="AS44" s="2"/>
      <c r="AT44" s="2"/>
      <c r="AU44" s="2"/>
      <c r="AV44" s="2"/>
      <c r="AW44" s="2"/>
      <c r="AX44" s="2"/>
      <c r="AY44" s="2"/>
      <c r="AZ44" s="2"/>
      <c r="BA44" s="2"/>
      <c r="BB44" s="2"/>
    </row>
    <row r="45" spans="1:54" ht="12" customHeight="1" x14ac:dyDescent="0.25">
      <c r="A45" s="38"/>
      <c r="B45" s="848"/>
      <c r="C45" s="764"/>
      <c r="D45" s="174"/>
      <c r="E45" s="177"/>
      <c r="F45" s="766"/>
      <c r="G45" s="768"/>
      <c r="H45" s="770"/>
      <c r="I45" s="768"/>
      <c r="J45" s="770"/>
      <c r="K45" s="774"/>
      <c r="L45" s="757"/>
      <c r="M45" s="758"/>
      <c r="N45" s="756"/>
      <c r="O45" s="63"/>
      <c r="P45" s="64"/>
      <c r="Q45" s="65"/>
      <c r="R45" s="66"/>
      <c r="S45" s="67"/>
      <c r="T45" s="65"/>
      <c r="U45" s="522"/>
      <c r="V45" s="357" t="str">
        <f t="shared" si="0"/>
        <v/>
      </c>
      <c r="W45" s="26"/>
      <c r="X45" s="47" t="str">
        <f>C44</f>
        <v/>
      </c>
      <c r="Y45" s="48">
        <f>D45</f>
        <v>0</v>
      </c>
      <c r="Z45" s="48">
        <f>D44</f>
        <v>0</v>
      </c>
      <c r="AA45" s="49">
        <f>K44</f>
        <v>0</v>
      </c>
      <c r="AB45" s="48">
        <f t="shared" si="11"/>
        <v>0</v>
      </c>
      <c r="AC45" s="48">
        <f t="shared" si="11"/>
        <v>0</v>
      </c>
      <c r="AD45" s="79">
        <f t="shared" si="5"/>
        <v>0</v>
      </c>
      <c r="AE45" s="19" t="str">
        <f t="shared" si="6"/>
        <v/>
      </c>
      <c r="AF45" s="22">
        <f t="shared" si="2"/>
        <v>0</v>
      </c>
      <c r="AG45" s="19">
        <f t="shared" si="3"/>
        <v>0</v>
      </c>
      <c r="AH45" s="26"/>
      <c r="AI45" s="11"/>
      <c r="AJ45" s="11"/>
      <c r="AK45" s="11"/>
      <c r="AL45" s="11"/>
      <c r="AM45" s="11"/>
      <c r="AN45" s="13"/>
      <c r="AO45" s="13"/>
      <c r="AP45" s="2"/>
      <c r="AQ45" s="2"/>
      <c r="AR45" s="2"/>
      <c r="AS45" s="2"/>
      <c r="AT45" s="2"/>
      <c r="AU45" s="2"/>
      <c r="AV45" s="2"/>
      <c r="AW45" s="2"/>
      <c r="AX45" s="2"/>
      <c r="AY45" s="2"/>
      <c r="AZ45" s="2"/>
      <c r="BA45" s="2"/>
      <c r="BB45" s="2"/>
    </row>
    <row r="46" spans="1:54" ht="12" customHeight="1" x14ac:dyDescent="0.25">
      <c r="A46" s="38"/>
      <c r="B46" s="847">
        <v>20</v>
      </c>
      <c r="C46" s="763" t="str">
        <f>IF(D47="","",COUNTA($K$8:K46))</f>
        <v/>
      </c>
      <c r="D46" s="171"/>
      <c r="E46" s="170"/>
      <c r="F46" s="765"/>
      <c r="G46" s="767" t="s">
        <v>84</v>
      </c>
      <c r="H46" s="769"/>
      <c r="I46" s="767" t="s">
        <v>79</v>
      </c>
      <c r="J46" s="769"/>
      <c r="K46" s="773"/>
      <c r="L46" s="759"/>
      <c r="M46" s="760"/>
      <c r="N46" s="755"/>
      <c r="O46" s="56"/>
      <c r="P46" s="57"/>
      <c r="Q46" s="73"/>
      <c r="R46" s="59"/>
      <c r="S46" s="60"/>
      <c r="T46" s="73"/>
      <c r="U46" s="61"/>
      <c r="V46" s="322" t="str">
        <f t="shared" si="0"/>
        <v/>
      </c>
      <c r="W46" s="11"/>
      <c r="X46" s="50" t="str">
        <f>C46</f>
        <v/>
      </c>
      <c r="Y46" s="51">
        <f>D47</f>
        <v>0</v>
      </c>
      <c r="Z46" s="51">
        <f>D46</f>
        <v>0</v>
      </c>
      <c r="AA46" s="52">
        <f t="shared" ref="AA46" si="14">K46</f>
        <v>0</v>
      </c>
      <c r="AB46" s="51">
        <f t="shared" si="11"/>
        <v>0</v>
      </c>
      <c r="AC46" s="51">
        <f t="shared" si="11"/>
        <v>0</v>
      </c>
      <c r="AD46" s="79">
        <f t="shared" si="5"/>
        <v>0</v>
      </c>
      <c r="AE46" s="19" t="str">
        <f t="shared" si="6"/>
        <v/>
      </c>
      <c r="AF46" s="22">
        <f t="shared" si="2"/>
        <v>0</v>
      </c>
      <c r="AG46" s="19">
        <f t="shared" si="3"/>
        <v>0</v>
      </c>
      <c r="AH46" s="26">
        <f>COUNTA(L46:M47)</f>
        <v>0</v>
      </c>
      <c r="AI46" s="11"/>
      <c r="AJ46" s="27"/>
      <c r="AK46" s="11"/>
      <c r="AL46" s="11"/>
      <c r="AM46" s="11"/>
      <c r="AN46" s="13"/>
      <c r="AO46" s="13"/>
      <c r="AP46" s="2"/>
      <c r="AQ46" s="2"/>
      <c r="AR46" s="2"/>
      <c r="AS46" s="2"/>
      <c r="AT46" s="2"/>
      <c r="AU46" s="2"/>
      <c r="AV46" s="2"/>
      <c r="AW46" s="2"/>
      <c r="AX46" s="2"/>
      <c r="AY46" s="2"/>
      <c r="AZ46" s="2"/>
      <c r="BA46" s="2"/>
      <c r="BB46" s="2"/>
    </row>
    <row r="47" spans="1:54" ht="12" customHeight="1" x14ac:dyDescent="0.25">
      <c r="A47" s="38"/>
      <c r="B47" s="848"/>
      <c r="C47" s="764"/>
      <c r="D47" s="172"/>
      <c r="E47" s="178"/>
      <c r="F47" s="766"/>
      <c r="G47" s="768"/>
      <c r="H47" s="770"/>
      <c r="I47" s="768"/>
      <c r="J47" s="770"/>
      <c r="K47" s="774"/>
      <c r="L47" s="757"/>
      <c r="M47" s="758"/>
      <c r="N47" s="756"/>
      <c r="O47" s="63"/>
      <c r="P47" s="64"/>
      <c r="Q47" s="65"/>
      <c r="R47" s="66"/>
      <c r="S47" s="67"/>
      <c r="T47" s="65"/>
      <c r="U47" s="522"/>
      <c r="V47" s="357" t="str">
        <f t="shared" si="0"/>
        <v/>
      </c>
      <c r="W47" s="11"/>
      <c r="X47" s="44" t="str">
        <f>C46</f>
        <v/>
      </c>
      <c r="Y47" s="45">
        <f>D47</f>
        <v>0</v>
      </c>
      <c r="Z47" s="45">
        <f>D46</f>
        <v>0</v>
      </c>
      <c r="AA47" s="46">
        <f>K46</f>
        <v>0</v>
      </c>
      <c r="AB47" s="45">
        <f t="shared" si="11"/>
        <v>0</v>
      </c>
      <c r="AC47" s="45">
        <f t="shared" si="11"/>
        <v>0</v>
      </c>
      <c r="AD47" s="79">
        <f t="shared" si="5"/>
        <v>0</v>
      </c>
      <c r="AE47" s="19" t="str">
        <f t="shared" si="6"/>
        <v/>
      </c>
      <c r="AF47" s="22">
        <f t="shared" si="2"/>
        <v>0</v>
      </c>
      <c r="AG47" s="19">
        <f t="shared" si="3"/>
        <v>0</v>
      </c>
      <c r="AH47" s="26"/>
      <c r="AI47" s="11"/>
      <c r="AJ47" s="11"/>
      <c r="AK47" s="11"/>
      <c r="AL47" s="11"/>
      <c r="AM47" s="11"/>
      <c r="AN47" s="13"/>
      <c r="AO47" s="13"/>
      <c r="AP47" s="2"/>
      <c r="AQ47" s="2"/>
      <c r="AR47" s="2"/>
      <c r="AS47" s="2"/>
      <c r="AT47" s="2"/>
      <c r="AU47" s="2"/>
      <c r="AV47" s="2"/>
      <c r="AW47" s="2"/>
      <c r="AX47" s="2"/>
      <c r="AY47" s="2"/>
      <c r="AZ47" s="2"/>
      <c r="BA47" s="2"/>
      <c r="BB47" s="2"/>
    </row>
    <row r="48" spans="1:54" ht="15" customHeight="1" x14ac:dyDescent="0.25">
      <c r="A48" s="38"/>
      <c r="O48" s="557"/>
      <c r="V48" s="558" t="s">
        <v>115</v>
      </c>
      <c r="W48" s="11"/>
      <c r="X48" s="13"/>
      <c r="Y48" s="11"/>
      <c r="Z48" s="11"/>
      <c r="AA48" s="16"/>
      <c r="AB48" s="16"/>
      <c r="AC48" s="16"/>
      <c r="AD48" s="16"/>
      <c r="AE48" s="75"/>
      <c r="AF48" s="28"/>
      <c r="AG48" s="28"/>
      <c r="AH48" s="26"/>
      <c r="AI48" s="11"/>
      <c r="AJ48" s="11"/>
      <c r="AK48" s="11"/>
      <c r="AL48" s="11"/>
      <c r="AM48" s="11"/>
      <c r="AN48" s="13"/>
      <c r="AO48" s="13"/>
      <c r="AP48" s="2"/>
      <c r="AQ48" s="2"/>
      <c r="AR48" s="2"/>
      <c r="AS48" s="2"/>
      <c r="AT48" s="2"/>
      <c r="AU48" s="2"/>
      <c r="AV48" s="2"/>
      <c r="AW48" s="2"/>
      <c r="AX48" s="2"/>
      <c r="AY48" s="2"/>
      <c r="AZ48" s="2"/>
      <c r="BA48" s="2"/>
      <c r="BB48" s="2"/>
    </row>
    <row r="49" spans="1:55" ht="12" customHeight="1" x14ac:dyDescent="0.2">
      <c r="A49" s="38"/>
      <c r="B49" s="800" t="s">
        <v>66</v>
      </c>
      <c r="C49" s="801"/>
      <c r="D49" s="801"/>
      <c r="E49" s="801"/>
      <c r="F49" s="801"/>
      <c r="G49" s="801"/>
      <c r="H49" s="801"/>
      <c r="I49" s="801"/>
      <c r="J49" s="801"/>
      <c r="K49" s="801"/>
      <c r="L49" s="802"/>
      <c r="O49" s="535" t="s">
        <v>81</v>
      </c>
      <c r="W49" s="11"/>
      <c r="X49" s="13"/>
      <c r="Y49" s="11"/>
      <c r="Z49" s="11"/>
      <c r="AA49" s="11"/>
      <c r="AB49" s="11"/>
      <c r="AC49" s="11"/>
      <c r="AD49" s="11"/>
      <c r="AE49" s="13"/>
      <c r="AF49" s="13"/>
      <c r="AG49" s="13"/>
      <c r="AH49" s="26"/>
      <c r="AI49" s="11"/>
      <c r="AJ49" s="11"/>
      <c r="AK49" s="11"/>
      <c r="AL49" s="11"/>
      <c r="AM49" s="11"/>
      <c r="AN49" s="13"/>
      <c r="AO49" s="13"/>
      <c r="AP49" s="2"/>
      <c r="AQ49" s="2"/>
      <c r="AR49" s="2"/>
      <c r="AS49" s="2"/>
      <c r="AT49" s="2"/>
      <c r="AU49" s="2"/>
      <c r="AV49" s="2"/>
      <c r="AW49" s="2"/>
      <c r="AX49" s="2"/>
      <c r="AY49" s="2"/>
      <c r="AZ49" s="2"/>
      <c r="BA49" s="2"/>
      <c r="BB49" s="2"/>
    </row>
    <row r="50" spans="1:55" ht="24" customHeight="1" x14ac:dyDescent="0.2">
      <c r="A50" s="38"/>
      <c r="B50" s="803" t="s">
        <v>1154</v>
      </c>
      <c r="C50" s="804"/>
      <c r="D50" s="804"/>
      <c r="E50" s="804"/>
      <c r="F50" s="804"/>
      <c r="G50" s="804"/>
      <c r="H50" s="804"/>
      <c r="I50" s="804"/>
      <c r="J50" s="804"/>
      <c r="K50" s="804"/>
      <c r="L50" s="805"/>
      <c r="O50" s="548" t="s">
        <v>16</v>
      </c>
      <c r="P50" s="845" t="s">
        <v>358</v>
      </c>
      <c r="Q50" s="846"/>
      <c r="R50" s="559" t="s">
        <v>19</v>
      </c>
      <c r="S50" s="845" t="s">
        <v>359</v>
      </c>
      <c r="T50" s="846"/>
      <c r="U50" s="560" t="s">
        <v>19</v>
      </c>
      <c r="V50" s="554" t="s">
        <v>17</v>
      </c>
      <c r="W50" s="11"/>
      <c r="X50" s="13"/>
      <c r="Y50" s="11"/>
      <c r="Z50" s="11"/>
      <c r="AA50" s="11"/>
      <c r="AB50" s="11"/>
      <c r="AC50" s="11"/>
      <c r="AD50" s="11"/>
      <c r="AE50" s="13"/>
      <c r="AF50" s="13"/>
      <c r="AG50" s="13"/>
      <c r="AH50" s="26"/>
      <c r="AI50" s="11"/>
      <c r="AJ50" s="11"/>
      <c r="AK50" s="11"/>
      <c r="AL50" s="11"/>
      <c r="AM50" s="11"/>
      <c r="AN50" s="13"/>
      <c r="AO50" s="13"/>
      <c r="AP50" s="2"/>
      <c r="AQ50" s="2"/>
      <c r="AR50" s="2"/>
      <c r="AS50" s="2"/>
      <c r="AT50" s="2"/>
      <c r="AU50" s="2"/>
      <c r="AV50" s="2"/>
      <c r="AW50" s="2"/>
      <c r="AX50" s="2"/>
      <c r="AY50" s="2"/>
      <c r="AZ50" s="2"/>
      <c r="BA50" s="2"/>
      <c r="BB50" s="2"/>
    </row>
    <row r="51" spans="1:55" ht="15" customHeight="1" x14ac:dyDescent="0.2">
      <c r="A51" s="38"/>
      <c r="B51" s="705" t="s">
        <v>1155</v>
      </c>
      <c r="C51" s="706"/>
      <c r="D51" s="706"/>
      <c r="E51" s="706"/>
      <c r="F51" s="706"/>
      <c r="G51" s="706"/>
      <c r="H51" s="706"/>
      <c r="I51" s="706"/>
      <c r="J51" s="706"/>
      <c r="K51" s="706"/>
      <c r="L51" s="707"/>
      <c r="O51" s="76" t="s">
        <v>27</v>
      </c>
      <c r="P51" s="779"/>
      <c r="Q51" s="780"/>
      <c r="R51" s="77"/>
      <c r="S51" s="777"/>
      <c r="T51" s="778"/>
      <c r="U51" s="78"/>
      <c r="V51" s="374">
        <f>IF(O51="","",IF(P51="",S51,IF(S51="",P51,IF(P51&gt;S51,S51,P51))))</f>
        <v>0</v>
      </c>
      <c r="W51" s="11"/>
      <c r="X51" s="13"/>
      <c r="Y51" s="11"/>
      <c r="Z51" s="11"/>
      <c r="AA51" s="11"/>
      <c r="AB51" s="11"/>
      <c r="AC51" s="11"/>
      <c r="AD51" s="11"/>
      <c r="AE51" s="13"/>
      <c r="AF51" s="29"/>
      <c r="AG51" s="26"/>
      <c r="AH51" s="26"/>
      <c r="AI51" s="11"/>
      <c r="AJ51" s="11"/>
      <c r="AK51" s="11"/>
      <c r="AL51" s="11"/>
      <c r="AM51" s="11"/>
      <c r="AN51" s="13"/>
      <c r="AO51" s="13"/>
      <c r="AP51" s="2"/>
      <c r="AQ51" s="2"/>
      <c r="AR51" s="2"/>
      <c r="AS51" s="2"/>
      <c r="AT51" s="2"/>
      <c r="AU51" s="2"/>
      <c r="AV51" s="2"/>
      <c r="AW51" s="2"/>
      <c r="AX51" s="2"/>
      <c r="AY51" s="2"/>
      <c r="AZ51" s="2"/>
      <c r="BA51" s="2"/>
      <c r="BB51" s="2"/>
    </row>
    <row r="52" spans="1:55" ht="18.75" customHeight="1" x14ac:dyDescent="0.25">
      <c r="A52" s="38"/>
      <c r="B52" s="753"/>
      <c r="C52" s="754"/>
      <c r="D52" s="754"/>
      <c r="E52" s="754"/>
      <c r="F52" s="810" t="s">
        <v>1167</v>
      </c>
      <c r="G52" s="810"/>
      <c r="H52" s="810"/>
      <c r="I52" s="771"/>
      <c r="J52" s="771"/>
      <c r="K52" s="771"/>
      <c r="L52" s="772"/>
      <c r="W52" s="11"/>
      <c r="X52" s="13"/>
      <c r="Y52" s="11"/>
      <c r="Z52" s="11"/>
      <c r="AA52" s="11"/>
      <c r="AB52" s="11"/>
      <c r="AC52" s="11"/>
      <c r="AD52" s="11"/>
      <c r="AE52" s="13"/>
      <c r="AF52" s="13"/>
      <c r="AG52" s="13"/>
      <c r="AH52" s="26"/>
      <c r="AI52" s="11"/>
      <c r="AJ52" s="11"/>
      <c r="AK52" s="11"/>
      <c r="AL52" s="11"/>
      <c r="AM52" s="11"/>
      <c r="AN52" s="13"/>
      <c r="AO52" s="13"/>
      <c r="AP52" s="2"/>
      <c r="AQ52" s="2"/>
      <c r="AR52" s="2"/>
      <c r="AS52" s="2"/>
      <c r="AT52" s="2"/>
      <c r="AU52" s="2"/>
      <c r="AV52" s="2"/>
      <c r="AW52" s="2"/>
      <c r="AX52" s="2"/>
      <c r="AY52" s="2"/>
      <c r="AZ52" s="2"/>
      <c r="BA52" s="2"/>
      <c r="BB52" s="2"/>
    </row>
    <row r="53" spans="1:55" ht="15" customHeight="1" x14ac:dyDescent="0.25">
      <c r="A53" s="38"/>
      <c r="N53" s="795" t="s">
        <v>67</v>
      </c>
      <c r="O53" s="796"/>
      <c r="P53" s="561" t="s">
        <v>68</v>
      </c>
      <c r="Q53" s="960" t="s">
        <v>1171</v>
      </c>
      <c r="R53" s="960"/>
      <c r="S53" s="562" t="s">
        <v>69</v>
      </c>
      <c r="T53" s="782" t="s">
        <v>70</v>
      </c>
      <c r="U53" s="783"/>
      <c r="V53" s="563" t="s">
        <v>71</v>
      </c>
      <c r="W53" s="11"/>
      <c r="X53" s="13"/>
      <c r="Y53" s="11"/>
      <c r="Z53" s="11"/>
      <c r="AA53" s="11"/>
      <c r="AB53" s="11"/>
      <c r="AC53" s="11"/>
      <c r="AD53" s="11"/>
      <c r="AE53" s="13"/>
      <c r="AF53" s="13"/>
      <c r="AG53" s="13"/>
      <c r="AH53" s="26"/>
      <c r="AI53" s="11"/>
      <c r="AJ53" s="11"/>
      <c r="AK53" s="11"/>
      <c r="AL53" s="11"/>
      <c r="AM53" s="11"/>
      <c r="AN53" s="13"/>
      <c r="AO53" s="13"/>
      <c r="AP53" s="2"/>
      <c r="AQ53" s="2"/>
      <c r="AR53" s="2"/>
      <c r="AS53" s="2"/>
      <c r="AT53" s="2"/>
      <c r="AU53" s="2"/>
      <c r="AV53" s="2"/>
      <c r="AW53" s="2"/>
      <c r="AX53" s="2"/>
      <c r="AY53" s="2"/>
      <c r="AZ53" s="2"/>
      <c r="BA53" s="2"/>
      <c r="BB53" s="2"/>
    </row>
    <row r="54" spans="1:55" ht="15" customHeight="1" x14ac:dyDescent="0.2">
      <c r="A54" s="38"/>
      <c r="B54" s="800" t="s">
        <v>72</v>
      </c>
      <c r="C54" s="801"/>
      <c r="D54" s="801"/>
      <c r="E54" s="801"/>
      <c r="F54" s="801"/>
      <c r="G54" s="801"/>
      <c r="H54" s="801"/>
      <c r="I54" s="801"/>
      <c r="J54" s="801"/>
      <c r="K54" s="801"/>
      <c r="L54" s="802"/>
      <c r="N54" s="797" t="s">
        <v>73</v>
      </c>
      <c r="O54" s="798"/>
      <c r="P54" s="564">
        <v>2000</v>
      </c>
      <c r="Q54" s="791">
        <v>400</v>
      </c>
      <c r="R54" s="791"/>
      <c r="S54" s="565">
        <f>P54+Q54</f>
        <v>2400</v>
      </c>
      <c r="T54" s="734">
        <f>COUNTIF(AH8:AH47,1)</f>
        <v>0</v>
      </c>
      <c r="U54" s="735"/>
      <c r="V54" s="381">
        <f>S54*T54</f>
        <v>0</v>
      </c>
      <c r="W54" s="11"/>
      <c r="X54" s="13"/>
      <c r="Y54" s="11"/>
      <c r="Z54" s="11"/>
      <c r="AA54" s="11"/>
      <c r="AB54" s="11"/>
      <c r="AC54" s="11"/>
      <c r="AD54" s="11"/>
      <c r="AE54" s="13"/>
      <c r="AF54" s="13"/>
      <c r="AG54" s="13"/>
      <c r="AH54" s="26"/>
      <c r="AI54" s="11"/>
      <c r="AJ54" s="11"/>
      <c r="AK54" s="11"/>
      <c r="AL54" s="11"/>
      <c r="AM54" s="11"/>
      <c r="AN54" s="13"/>
      <c r="AO54" s="13"/>
      <c r="AP54" s="2"/>
      <c r="AQ54" s="2"/>
      <c r="AR54" s="2"/>
      <c r="AS54" s="2"/>
      <c r="AT54" s="2"/>
      <c r="AU54" s="2"/>
      <c r="AV54" s="2"/>
      <c r="AW54" s="2"/>
      <c r="AX54" s="2"/>
      <c r="AY54" s="2"/>
      <c r="AZ54" s="2"/>
      <c r="BA54" s="2"/>
      <c r="BB54" s="2"/>
    </row>
    <row r="55" spans="1:55" ht="15" customHeight="1" x14ac:dyDescent="0.25">
      <c r="A55" s="38"/>
      <c r="B55" s="803" t="s">
        <v>1154</v>
      </c>
      <c r="C55" s="804"/>
      <c r="D55" s="804"/>
      <c r="E55" s="804"/>
      <c r="F55" s="804"/>
      <c r="G55" s="804"/>
      <c r="H55" s="804"/>
      <c r="I55" s="804"/>
      <c r="J55" s="804"/>
      <c r="K55" s="804"/>
      <c r="L55" s="805"/>
      <c r="N55" s="784" t="s">
        <v>74</v>
      </c>
      <c r="O55" s="785"/>
      <c r="P55" s="566">
        <v>3000</v>
      </c>
      <c r="Q55" s="792">
        <v>400</v>
      </c>
      <c r="R55" s="792"/>
      <c r="S55" s="567">
        <f>P55+Q55</f>
        <v>3400</v>
      </c>
      <c r="T55" s="721">
        <f>COUNTIF(AH8:AH47,2)</f>
        <v>0</v>
      </c>
      <c r="U55" s="722"/>
      <c r="V55" s="384">
        <f>S55*T55</f>
        <v>0</v>
      </c>
      <c r="W55" s="11"/>
      <c r="X55" s="13"/>
      <c r="Y55" s="11"/>
      <c r="Z55" s="11"/>
      <c r="AA55" s="11"/>
      <c r="AB55" s="11"/>
      <c r="AC55" s="11"/>
      <c r="AD55" s="11"/>
      <c r="AE55" s="13"/>
      <c r="AF55" s="13"/>
      <c r="AG55" s="13"/>
      <c r="AH55" s="26"/>
      <c r="AI55" s="11"/>
      <c r="AJ55" s="11"/>
      <c r="AK55" s="11"/>
      <c r="AL55" s="11"/>
      <c r="AM55" s="11"/>
      <c r="AN55" s="13"/>
      <c r="AO55" s="13"/>
      <c r="AP55" s="2"/>
      <c r="AQ55" s="2"/>
      <c r="AR55" s="2"/>
      <c r="AS55" s="2"/>
      <c r="AT55" s="2"/>
      <c r="AU55" s="2"/>
      <c r="AV55" s="2"/>
      <c r="AW55" s="2"/>
      <c r="AX55" s="2"/>
      <c r="AY55" s="2"/>
      <c r="AZ55" s="2"/>
      <c r="BA55" s="2"/>
      <c r="BB55" s="2"/>
    </row>
    <row r="56" spans="1:55" s="30" customFormat="1" ht="15" customHeight="1" x14ac:dyDescent="0.25">
      <c r="A56" s="41"/>
      <c r="B56" s="807"/>
      <c r="C56" s="808"/>
      <c r="D56" s="808"/>
      <c r="E56" s="808"/>
      <c r="F56" s="808"/>
      <c r="G56" s="808"/>
      <c r="H56" s="808"/>
      <c r="I56" s="808"/>
      <c r="J56" s="808"/>
      <c r="K56" s="808"/>
      <c r="L56" s="809"/>
      <c r="M56" s="568"/>
      <c r="N56" s="784" t="s">
        <v>75</v>
      </c>
      <c r="O56" s="785"/>
      <c r="P56" s="569"/>
      <c r="Q56" s="793">
        <v>400</v>
      </c>
      <c r="R56" s="793"/>
      <c r="S56" s="567">
        <f>P56+Q56</f>
        <v>400</v>
      </c>
      <c r="T56" s="788">
        <f>COUNTA(K8:K47)-T54-T55</f>
        <v>0</v>
      </c>
      <c r="U56" s="789"/>
      <c r="V56" s="384">
        <f>S56*T56</f>
        <v>0</v>
      </c>
      <c r="W56" s="31"/>
      <c r="X56" s="32"/>
      <c r="Y56" s="31"/>
      <c r="Z56" s="31"/>
      <c r="AA56" s="31"/>
      <c r="AB56" s="31"/>
      <c r="AC56" s="31"/>
      <c r="AD56" s="31"/>
      <c r="AE56" s="32"/>
      <c r="AF56" s="32"/>
      <c r="AG56" s="32"/>
      <c r="AH56" s="29"/>
      <c r="AI56" s="31"/>
      <c r="AJ56" s="31"/>
      <c r="AK56" s="31"/>
      <c r="AL56" s="31"/>
      <c r="AM56" s="31"/>
      <c r="AN56" s="32"/>
      <c r="AO56" s="32"/>
      <c r="AP56" s="33"/>
      <c r="AQ56" s="33"/>
      <c r="AR56" s="33"/>
      <c r="AS56" s="33"/>
      <c r="AT56" s="33"/>
      <c r="AU56" s="33"/>
      <c r="AV56" s="33"/>
      <c r="AW56" s="33"/>
      <c r="AX56" s="33"/>
      <c r="AY56" s="33"/>
      <c r="AZ56" s="33"/>
      <c r="BA56" s="33"/>
      <c r="BB56" s="33"/>
      <c r="BC56" s="183"/>
    </row>
    <row r="57" spans="1:55" s="34" customFormat="1" ht="15" customHeight="1" x14ac:dyDescent="0.25">
      <c r="A57" s="42"/>
      <c r="B57" s="705" t="s">
        <v>1155</v>
      </c>
      <c r="C57" s="706"/>
      <c r="D57" s="706"/>
      <c r="E57" s="706"/>
      <c r="F57" s="706"/>
      <c r="G57" s="706"/>
      <c r="H57" s="706"/>
      <c r="I57" s="706"/>
      <c r="J57" s="706"/>
      <c r="K57" s="706"/>
      <c r="L57" s="707"/>
      <c r="M57" s="570"/>
      <c r="N57" s="786" t="s">
        <v>76</v>
      </c>
      <c r="O57" s="787"/>
      <c r="P57" s="571">
        <v>7000</v>
      </c>
      <c r="Q57" s="794"/>
      <c r="R57" s="794"/>
      <c r="S57" s="572">
        <v>7000</v>
      </c>
      <c r="T57" s="744">
        <f>IF(COUNTA(N8:N47)=0,0,1)</f>
        <v>0</v>
      </c>
      <c r="U57" s="745"/>
      <c r="V57" s="396">
        <f>S57*T57</f>
        <v>0</v>
      </c>
      <c r="W57" s="35"/>
      <c r="X57" s="36"/>
      <c r="Y57" s="35"/>
      <c r="Z57" s="35"/>
      <c r="AA57" s="35"/>
      <c r="AB57" s="35"/>
      <c r="AC57" s="35"/>
      <c r="AD57" s="35"/>
      <c r="AE57" s="36"/>
      <c r="AF57" s="36"/>
      <c r="AG57" s="36"/>
      <c r="AH57" s="133"/>
      <c r="AI57" s="35"/>
      <c r="AJ57" s="35"/>
      <c r="AK57" s="35"/>
      <c r="AL57" s="35"/>
      <c r="AM57" s="35"/>
      <c r="AN57" s="36"/>
      <c r="AO57" s="36"/>
      <c r="AP57" s="37"/>
      <c r="AQ57" s="37"/>
      <c r="AR57" s="37"/>
      <c r="AS57" s="37"/>
      <c r="AT57" s="37"/>
      <c r="AU57" s="37"/>
      <c r="AV57" s="37"/>
      <c r="AW57" s="37"/>
      <c r="AX57" s="37"/>
      <c r="AY57" s="37"/>
      <c r="AZ57" s="37"/>
      <c r="BA57" s="37"/>
      <c r="BB57" s="37"/>
      <c r="BC57" s="184"/>
    </row>
    <row r="58" spans="1:55" s="34" customFormat="1" ht="18.75" customHeight="1" x14ac:dyDescent="0.25">
      <c r="A58" s="42"/>
      <c r="B58" s="753"/>
      <c r="C58" s="754"/>
      <c r="D58" s="754"/>
      <c r="E58" s="754"/>
      <c r="F58" s="810" t="s">
        <v>77</v>
      </c>
      <c r="G58" s="810"/>
      <c r="H58" s="810"/>
      <c r="I58" s="771"/>
      <c r="J58" s="771"/>
      <c r="K58" s="771"/>
      <c r="L58" s="772"/>
      <c r="M58" s="570"/>
      <c r="N58" s="790" t="s">
        <v>78</v>
      </c>
      <c r="O58" s="790"/>
      <c r="P58" s="573">
        <f>V58-Q58</f>
        <v>0</v>
      </c>
      <c r="Q58" s="781">
        <f>Q54*T58</f>
        <v>0</v>
      </c>
      <c r="R58" s="781"/>
      <c r="S58" s="574" t="s">
        <v>78</v>
      </c>
      <c r="T58" s="751">
        <f>SUM(T54:T56)</f>
        <v>0</v>
      </c>
      <c r="U58" s="752"/>
      <c r="V58" s="405">
        <f>SUM(V54:V57)</f>
        <v>0</v>
      </c>
      <c r="W58" s="35"/>
      <c r="X58" s="36"/>
      <c r="Y58" s="35"/>
      <c r="Z58" s="35"/>
      <c r="AA58" s="35"/>
      <c r="AB58" s="35"/>
      <c r="AC58" s="35"/>
      <c r="AD58" s="35"/>
      <c r="AE58" s="36"/>
      <c r="AF58" s="36"/>
      <c r="AG58" s="36"/>
      <c r="AH58" s="133"/>
      <c r="AI58" s="35"/>
      <c r="AJ58" s="35"/>
      <c r="AK58" s="35"/>
      <c r="AL58" s="35"/>
      <c r="AM58" s="35"/>
      <c r="AN58" s="36"/>
      <c r="AO58" s="36"/>
      <c r="AP58" s="37"/>
      <c r="AQ58" s="37"/>
      <c r="AR58" s="37"/>
      <c r="AS58" s="37"/>
      <c r="AT58" s="37"/>
      <c r="AU58" s="37"/>
      <c r="AV58" s="37"/>
      <c r="AW58" s="37"/>
      <c r="AX58" s="37"/>
      <c r="AY58" s="37"/>
      <c r="AZ58" s="37"/>
      <c r="BA58" s="37"/>
      <c r="BB58" s="37"/>
      <c r="BC58" s="184"/>
    </row>
    <row r="59" spans="1:55" s="34" customFormat="1" x14ac:dyDescent="0.25">
      <c r="A59" s="42"/>
      <c r="B59" s="570"/>
      <c r="C59" s="570"/>
      <c r="D59" s="570"/>
      <c r="E59" s="570"/>
      <c r="F59" s="570"/>
      <c r="G59" s="570"/>
      <c r="H59" s="575"/>
      <c r="I59" s="570"/>
      <c r="J59" s="575"/>
      <c r="K59" s="570"/>
      <c r="L59" s="570"/>
      <c r="M59" s="570"/>
      <c r="N59" s="576" t="s">
        <v>5</v>
      </c>
      <c r="O59" s="570"/>
      <c r="P59" s="570"/>
      <c r="Q59" s="570"/>
      <c r="R59" s="570"/>
      <c r="S59" s="570"/>
      <c r="T59" s="570"/>
      <c r="U59" s="570"/>
      <c r="V59" s="570"/>
      <c r="W59" s="35"/>
      <c r="X59" s="36"/>
      <c r="Y59" s="35"/>
      <c r="Z59" s="35"/>
      <c r="AA59" s="35"/>
      <c r="AB59" s="35"/>
      <c r="AC59" s="35"/>
      <c r="AD59" s="35"/>
      <c r="AE59" s="36"/>
      <c r="AF59" s="36"/>
      <c r="AG59" s="36"/>
      <c r="AH59" s="133"/>
      <c r="AI59" s="35"/>
      <c r="AJ59" s="35"/>
      <c r="AK59" s="35"/>
      <c r="AL59" s="35"/>
      <c r="AM59" s="35"/>
      <c r="AN59" s="36"/>
      <c r="AO59" s="36"/>
      <c r="AP59" s="37"/>
      <c r="AQ59" s="37"/>
      <c r="AR59" s="37"/>
      <c r="AS59" s="37"/>
      <c r="AT59" s="37"/>
      <c r="AU59" s="37"/>
      <c r="AV59" s="37"/>
      <c r="AW59" s="37"/>
      <c r="AX59" s="37"/>
      <c r="AY59" s="37"/>
      <c r="AZ59" s="37"/>
      <c r="BA59" s="37"/>
      <c r="BB59" s="37"/>
      <c r="BC59" s="184"/>
    </row>
    <row r="60" spans="1:55" s="5" customFormat="1" x14ac:dyDescent="0.25">
      <c r="A60" s="6"/>
      <c r="B60" s="577"/>
      <c r="C60" s="578"/>
      <c r="D60" s="579"/>
      <c r="E60" s="579"/>
      <c r="F60" s="579"/>
      <c r="G60" s="579"/>
      <c r="H60" s="580"/>
      <c r="I60" s="579"/>
      <c r="J60" s="580"/>
      <c r="K60" s="579"/>
      <c r="L60" s="579"/>
      <c r="M60" s="581"/>
      <c r="N60" s="581"/>
      <c r="O60" s="581"/>
      <c r="P60" s="581"/>
      <c r="Q60" s="581"/>
      <c r="R60" s="581"/>
      <c r="S60" s="581"/>
      <c r="T60" s="581"/>
      <c r="U60" s="581"/>
      <c r="V60" s="581"/>
      <c r="W60" s="6"/>
      <c r="X60" s="7"/>
      <c r="Y60" s="6"/>
      <c r="Z60" s="6"/>
      <c r="AA60" s="6"/>
      <c r="AB60" s="6"/>
      <c r="AC60" s="6"/>
      <c r="AD60" s="6"/>
      <c r="AE60" s="7"/>
      <c r="AF60" s="7"/>
      <c r="AG60" s="7"/>
      <c r="AH60" s="9"/>
      <c r="AI60" s="6"/>
      <c r="AJ60" s="6"/>
      <c r="AK60" s="6"/>
      <c r="AL60" s="6"/>
      <c r="AM60" s="6"/>
      <c r="AN60" s="7"/>
      <c r="AO60" s="7"/>
      <c r="AP60" s="6"/>
      <c r="AQ60" s="6"/>
      <c r="AR60" s="6"/>
      <c r="AS60" s="6"/>
      <c r="AT60" s="6"/>
      <c r="AU60" s="6"/>
      <c r="AV60" s="6"/>
      <c r="AW60" s="6"/>
      <c r="AX60" s="6"/>
      <c r="AY60" s="6"/>
      <c r="AZ60" s="6"/>
      <c r="BA60" s="6"/>
      <c r="BB60" s="6"/>
      <c r="BC60" s="182"/>
    </row>
    <row r="61" spans="1:55" x14ac:dyDescent="0.2">
      <c r="A61" s="2"/>
      <c r="B61" s="811"/>
      <c r="C61" s="811"/>
      <c r="D61" s="811"/>
      <c r="E61" s="811"/>
      <c r="F61" s="811"/>
      <c r="G61" s="811"/>
      <c r="H61" s="811"/>
      <c r="I61" s="579"/>
      <c r="J61" s="580"/>
      <c r="K61" s="579"/>
      <c r="L61" s="579"/>
      <c r="M61" s="581"/>
      <c r="N61" s="581"/>
      <c r="O61" s="581"/>
      <c r="P61" s="581"/>
      <c r="Q61" s="581"/>
      <c r="R61" s="581"/>
      <c r="S61" s="581"/>
      <c r="T61" s="581"/>
      <c r="U61" s="581"/>
      <c r="V61" s="581"/>
      <c r="W61" s="2"/>
      <c r="X61" s="3"/>
      <c r="Y61" s="2"/>
      <c r="Z61" s="2"/>
      <c r="AA61" s="2"/>
      <c r="AB61" s="2"/>
      <c r="AC61" s="2"/>
      <c r="AD61" s="2"/>
      <c r="AE61" s="3"/>
      <c r="AF61" s="3"/>
      <c r="AG61" s="3"/>
      <c r="AH61" s="10"/>
      <c r="AI61" s="2"/>
      <c r="AJ61" s="2"/>
      <c r="AK61" s="2"/>
      <c r="AL61" s="2"/>
      <c r="AM61" s="2"/>
      <c r="AN61" s="3"/>
      <c r="AO61" s="3"/>
      <c r="AP61" s="2"/>
      <c r="AQ61" s="2"/>
      <c r="AR61" s="2"/>
      <c r="AS61" s="2"/>
      <c r="AT61" s="2"/>
      <c r="AU61" s="2"/>
      <c r="AV61" s="2"/>
      <c r="AW61" s="2"/>
      <c r="AX61" s="2"/>
      <c r="AY61" s="2"/>
      <c r="AZ61" s="2"/>
      <c r="BA61" s="2"/>
      <c r="BB61" s="2"/>
    </row>
    <row r="62" spans="1:55" x14ac:dyDescent="0.2">
      <c r="A62" s="2"/>
      <c r="B62" s="812"/>
      <c r="C62" s="812"/>
      <c r="D62" s="812"/>
      <c r="E62" s="812"/>
      <c r="F62" s="812"/>
      <c r="G62" s="812"/>
      <c r="H62" s="812"/>
      <c r="I62" s="579"/>
      <c r="J62" s="580"/>
      <c r="K62" s="579"/>
      <c r="L62" s="579"/>
      <c r="M62" s="581"/>
      <c r="N62" s="581"/>
      <c r="O62" s="581"/>
      <c r="P62" s="581"/>
      <c r="Q62" s="581"/>
      <c r="R62" s="581"/>
      <c r="S62" s="581"/>
      <c r="T62" s="581"/>
      <c r="U62" s="581"/>
      <c r="V62" s="581"/>
      <c r="W62" s="2"/>
      <c r="X62" s="3"/>
      <c r="Y62" s="2"/>
      <c r="Z62" s="2"/>
      <c r="AA62" s="2"/>
      <c r="AB62" s="2"/>
      <c r="AC62" s="2"/>
      <c r="AD62" s="2"/>
      <c r="AE62" s="3"/>
      <c r="AF62" s="3"/>
      <c r="AG62" s="3"/>
      <c r="AH62" s="10"/>
      <c r="AI62" s="2"/>
      <c r="AJ62" s="2"/>
      <c r="AK62" s="2"/>
      <c r="AL62" s="2"/>
      <c r="AM62" s="2"/>
      <c r="AN62" s="3"/>
      <c r="AO62" s="3"/>
      <c r="AP62" s="2"/>
      <c r="AQ62" s="2"/>
      <c r="AR62" s="2"/>
      <c r="AS62" s="2"/>
      <c r="AT62" s="2"/>
      <c r="AU62" s="2"/>
      <c r="AV62" s="2"/>
      <c r="AW62" s="2"/>
      <c r="AX62" s="2"/>
      <c r="AY62" s="2"/>
      <c r="AZ62" s="2"/>
      <c r="BA62" s="2"/>
      <c r="BB62" s="2"/>
    </row>
    <row r="63" spans="1:55" x14ac:dyDescent="0.2">
      <c r="A63" s="2"/>
      <c r="B63" s="806"/>
      <c r="C63" s="806"/>
      <c r="D63" s="806"/>
      <c r="E63" s="806"/>
      <c r="F63" s="806"/>
      <c r="G63" s="582"/>
      <c r="H63" s="583"/>
      <c r="I63" s="579"/>
      <c r="J63" s="580"/>
      <c r="K63" s="579"/>
      <c r="L63" s="579"/>
      <c r="M63" s="581"/>
      <c r="N63" s="581"/>
      <c r="O63" s="581"/>
      <c r="P63" s="581"/>
      <c r="Q63" s="581"/>
      <c r="R63" s="581"/>
      <c r="S63" s="581"/>
      <c r="T63" s="581"/>
      <c r="U63" s="581"/>
      <c r="V63" s="581"/>
      <c r="W63" s="2"/>
      <c r="X63" s="3"/>
      <c r="Y63" s="2"/>
      <c r="Z63" s="2"/>
      <c r="AA63" s="2"/>
      <c r="AB63" s="2"/>
      <c r="AC63" s="2"/>
      <c r="AD63" s="2"/>
      <c r="AE63" s="3"/>
      <c r="AF63" s="3"/>
      <c r="AG63" s="3"/>
      <c r="AH63" s="10"/>
      <c r="AI63" s="2"/>
      <c r="AJ63" s="2"/>
      <c r="AK63" s="2"/>
      <c r="AL63" s="2"/>
      <c r="AM63" s="2"/>
      <c r="AN63" s="3"/>
      <c r="AO63" s="3"/>
      <c r="AP63" s="2"/>
      <c r="AQ63" s="2"/>
      <c r="AR63" s="2"/>
      <c r="AS63" s="2"/>
      <c r="AT63" s="2"/>
      <c r="AU63" s="2"/>
      <c r="AV63" s="2"/>
      <c r="AW63" s="2"/>
      <c r="AX63" s="2"/>
      <c r="AY63" s="2"/>
      <c r="AZ63" s="2"/>
      <c r="BA63" s="2"/>
      <c r="BB63" s="2"/>
    </row>
    <row r="64" spans="1:55" x14ac:dyDescent="0.25">
      <c r="A64" s="2"/>
      <c r="B64" s="584"/>
      <c r="C64" s="584"/>
      <c r="D64" s="582"/>
      <c r="E64" s="582"/>
      <c r="F64" s="582"/>
      <c r="G64" s="585"/>
      <c r="H64" s="583"/>
      <c r="I64" s="579"/>
      <c r="J64" s="580"/>
      <c r="K64" s="579"/>
      <c r="L64" s="579"/>
      <c r="M64" s="581"/>
      <c r="N64" s="581"/>
      <c r="O64" s="581"/>
      <c r="P64" s="581"/>
      <c r="Q64" s="581"/>
      <c r="R64" s="581"/>
      <c r="S64" s="581"/>
      <c r="T64" s="581"/>
      <c r="U64" s="581"/>
      <c r="V64" s="581"/>
      <c r="W64" s="2"/>
      <c r="X64" s="3"/>
      <c r="Y64" s="2"/>
      <c r="Z64" s="2"/>
      <c r="AA64" s="2"/>
      <c r="AB64" s="2"/>
      <c r="AC64" s="2"/>
      <c r="AD64" s="2"/>
      <c r="AE64" s="3"/>
      <c r="AF64" s="3"/>
      <c r="AG64" s="3"/>
      <c r="AH64" s="10"/>
      <c r="AI64" s="2"/>
      <c r="AJ64" s="2"/>
      <c r="AK64" s="2"/>
      <c r="AL64" s="2"/>
      <c r="AM64" s="2"/>
      <c r="AN64" s="3"/>
      <c r="AO64" s="3"/>
      <c r="AP64" s="2"/>
      <c r="AQ64" s="2"/>
      <c r="AR64" s="2"/>
      <c r="AS64" s="2"/>
      <c r="AT64" s="2"/>
      <c r="AU64" s="2"/>
      <c r="AV64" s="2"/>
      <c r="AW64" s="2"/>
      <c r="AX64" s="2"/>
      <c r="AY64" s="2"/>
      <c r="AZ64" s="2"/>
      <c r="BA64" s="2"/>
      <c r="BB64" s="2"/>
    </row>
    <row r="65" spans="1:54" x14ac:dyDescent="0.25">
      <c r="A65" s="2"/>
      <c r="B65" s="577"/>
      <c r="C65" s="578"/>
      <c r="D65" s="579"/>
      <c r="E65" s="579"/>
      <c r="F65" s="579"/>
      <c r="G65" s="579"/>
      <c r="H65" s="580"/>
      <c r="I65" s="579"/>
      <c r="J65" s="580"/>
      <c r="K65" s="579"/>
      <c r="L65" s="579"/>
      <c r="M65" s="581"/>
      <c r="N65" s="581"/>
      <c r="O65" s="581"/>
      <c r="P65" s="581"/>
      <c r="Q65" s="581"/>
      <c r="R65" s="581"/>
      <c r="S65" s="581"/>
      <c r="T65" s="581"/>
      <c r="U65" s="581"/>
      <c r="V65" s="581"/>
      <c r="W65" s="2"/>
      <c r="X65" s="3"/>
      <c r="Y65" s="2"/>
      <c r="Z65" s="2"/>
      <c r="AA65" s="2"/>
      <c r="AB65" s="2"/>
      <c r="AC65" s="2"/>
      <c r="AD65" s="2"/>
      <c r="AE65" s="3"/>
      <c r="AF65" s="3"/>
      <c r="AG65" s="3"/>
      <c r="AH65" s="10"/>
      <c r="AI65" s="2"/>
      <c r="AJ65" s="2"/>
      <c r="AK65" s="2"/>
      <c r="AL65" s="2"/>
      <c r="AM65" s="2"/>
      <c r="AN65" s="3"/>
      <c r="AO65" s="3"/>
      <c r="AP65" s="2"/>
      <c r="AQ65" s="2"/>
      <c r="AR65" s="2"/>
      <c r="AS65" s="2"/>
      <c r="AT65" s="2"/>
      <c r="AU65" s="2"/>
      <c r="AV65" s="2"/>
      <c r="AW65" s="2"/>
      <c r="AX65" s="2"/>
      <c r="AY65" s="2"/>
      <c r="AZ65" s="2"/>
      <c r="BA65" s="2"/>
      <c r="BB65" s="2"/>
    </row>
    <row r="66" spans="1:54" x14ac:dyDescent="0.25">
      <c r="A66" s="2"/>
      <c r="B66" s="577"/>
      <c r="C66" s="578"/>
      <c r="D66" s="579"/>
      <c r="E66" s="579"/>
      <c r="F66" s="579"/>
      <c r="G66" s="579"/>
      <c r="H66" s="580"/>
      <c r="I66" s="579"/>
      <c r="J66" s="580"/>
      <c r="K66" s="579"/>
      <c r="L66" s="579"/>
      <c r="M66" s="581"/>
      <c r="N66" s="581"/>
      <c r="O66" s="581"/>
      <c r="P66" s="581"/>
      <c r="Q66" s="581"/>
      <c r="R66" s="581"/>
      <c r="S66" s="581"/>
      <c r="T66" s="581"/>
      <c r="U66" s="581"/>
      <c r="V66" s="581"/>
      <c r="W66" s="2"/>
      <c r="X66" s="3"/>
      <c r="Y66" s="2"/>
      <c r="Z66" s="2"/>
      <c r="AA66" s="2"/>
      <c r="AB66" s="2"/>
      <c r="AC66" s="2"/>
      <c r="AD66" s="2"/>
      <c r="AE66" s="3"/>
      <c r="AF66" s="3"/>
      <c r="AG66" s="3"/>
      <c r="AH66" s="10"/>
      <c r="AI66" s="2"/>
      <c r="AJ66" s="2"/>
      <c r="AK66" s="2"/>
      <c r="AL66" s="2"/>
      <c r="AM66" s="2"/>
      <c r="AN66" s="3"/>
      <c r="AO66" s="3"/>
      <c r="AP66" s="2"/>
      <c r="AQ66" s="2"/>
      <c r="AR66" s="2"/>
      <c r="AS66" s="2"/>
      <c r="AT66" s="2"/>
      <c r="AU66" s="2"/>
      <c r="AV66" s="2"/>
      <c r="AW66" s="2"/>
      <c r="AX66" s="2"/>
      <c r="AY66" s="2"/>
      <c r="AZ66" s="2"/>
      <c r="BA66" s="2"/>
      <c r="BB66" s="2"/>
    </row>
    <row r="67" spans="1:54" x14ac:dyDescent="0.25">
      <c r="A67" s="2"/>
      <c r="B67" s="577"/>
      <c r="C67" s="578"/>
      <c r="D67" s="579"/>
      <c r="E67" s="579"/>
      <c r="F67" s="579"/>
      <c r="G67" s="579"/>
      <c r="H67" s="580"/>
      <c r="I67" s="579"/>
      <c r="J67" s="580"/>
      <c r="K67" s="579"/>
      <c r="L67" s="579"/>
      <c r="M67" s="581"/>
      <c r="N67" s="581"/>
      <c r="O67" s="581"/>
      <c r="P67" s="581"/>
      <c r="Q67" s="581"/>
      <c r="R67" s="581"/>
      <c r="S67" s="581"/>
      <c r="T67" s="581"/>
      <c r="U67" s="581"/>
      <c r="V67" s="581"/>
      <c r="W67" s="2"/>
      <c r="X67" s="3"/>
      <c r="Y67" s="2"/>
      <c r="Z67" s="2"/>
      <c r="AA67" s="2"/>
      <c r="AB67" s="2"/>
      <c r="AC67" s="2"/>
      <c r="AD67" s="2"/>
      <c r="AE67" s="3"/>
      <c r="AF67" s="3"/>
      <c r="AG67" s="3"/>
      <c r="AH67" s="10"/>
      <c r="AI67" s="2"/>
      <c r="AJ67" s="2"/>
      <c r="AK67" s="2"/>
      <c r="AL67" s="2"/>
      <c r="AM67" s="2"/>
      <c r="AN67" s="3"/>
      <c r="AO67" s="3"/>
      <c r="AP67" s="2"/>
      <c r="AQ67" s="2"/>
      <c r="AR67" s="2"/>
      <c r="AS67" s="2"/>
      <c r="AT67" s="2"/>
      <c r="AU67" s="2"/>
      <c r="AV67" s="2"/>
      <c r="AW67" s="2"/>
      <c r="AX67" s="2"/>
      <c r="AY67" s="2"/>
      <c r="AZ67" s="2"/>
      <c r="BA67" s="2"/>
      <c r="BB67" s="2"/>
    </row>
    <row r="68" spans="1:54" x14ac:dyDescent="0.25">
      <c r="A68" s="2"/>
      <c r="B68" s="586"/>
      <c r="C68" s="587"/>
      <c r="D68" s="581"/>
      <c r="E68" s="581"/>
      <c r="F68" s="581"/>
      <c r="G68" s="581"/>
      <c r="H68" s="588"/>
      <c r="I68" s="581"/>
      <c r="J68" s="588"/>
      <c r="K68" s="581"/>
      <c r="L68" s="581"/>
      <c r="M68" s="581"/>
      <c r="N68" s="581"/>
      <c r="O68" s="581"/>
      <c r="P68" s="581"/>
      <c r="Q68" s="581"/>
      <c r="R68" s="581"/>
      <c r="S68" s="581"/>
      <c r="T68" s="581"/>
      <c r="U68" s="581"/>
      <c r="V68" s="581"/>
      <c r="W68" s="2"/>
      <c r="X68" s="3"/>
      <c r="Y68" s="2"/>
      <c r="Z68" s="2"/>
      <c r="AA68" s="2"/>
      <c r="AB68" s="2"/>
      <c r="AC68" s="2"/>
      <c r="AD68" s="2"/>
      <c r="AE68" s="3"/>
      <c r="AF68" s="3"/>
      <c r="AG68" s="3"/>
      <c r="AH68" s="10"/>
      <c r="AI68" s="2"/>
      <c r="AJ68" s="2"/>
      <c r="AK68" s="2"/>
      <c r="AL68" s="2"/>
      <c r="AM68" s="2"/>
      <c r="AN68" s="3"/>
      <c r="AO68" s="3"/>
      <c r="AP68" s="2"/>
      <c r="AQ68" s="2"/>
      <c r="AR68" s="2"/>
      <c r="AS68" s="2"/>
      <c r="AT68" s="2"/>
      <c r="AU68" s="2"/>
      <c r="AV68" s="2"/>
      <c r="AW68" s="2"/>
      <c r="AX68" s="2"/>
      <c r="AY68" s="2"/>
      <c r="AZ68" s="2"/>
      <c r="BA68" s="2"/>
      <c r="BB68" s="2"/>
    </row>
    <row r="69" spans="1:54" x14ac:dyDescent="0.25">
      <c r="A69" s="2"/>
      <c r="B69" s="586"/>
      <c r="C69" s="587"/>
      <c r="D69" s="581"/>
      <c r="E69" s="581"/>
      <c r="F69" s="581"/>
      <c r="G69" s="581"/>
      <c r="H69" s="588"/>
      <c r="I69" s="581"/>
      <c r="J69" s="588"/>
      <c r="K69" s="581"/>
      <c r="L69" s="581"/>
      <c r="M69" s="581"/>
      <c r="N69" s="581"/>
      <c r="O69" s="581"/>
      <c r="P69" s="581"/>
      <c r="Q69" s="581"/>
      <c r="R69" s="581"/>
      <c r="S69" s="581"/>
      <c r="T69" s="581"/>
      <c r="U69" s="581"/>
      <c r="V69" s="581"/>
      <c r="W69" s="2"/>
      <c r="X69" s="3"/>
      <c r="Y69" s="2"/>
      <c r="Z69" s="2"/>
      <c r="AA69" s="2"/>
      <c r="AB69" s="2"/>
      <c r="AC69" s="2"/>
      <c r="AD69" s="2"/>
      <c r="AE69" s="3"/>
      <c r="AF69" s="3"/>
      <c r="AG69" s="3"/>
      <c r="AH69" s="10"/>
      <c r="AI69" s="2"/>
      <c r="AJ69" s="2"/>
      <c r="AK69" s="2"/>
      <c r="AL69" s="2"/>
      <c r="AM69" s="2"/>
      <c r="AN69" s="3"/>
      <c r="AO69" s="3"/>
      <c r="AP69" s="2"/>
      <c r="AQ69" s="2"/>
      <c r="AR69" s="2"/>
      <c r="AS69" s="2"/>
      <c r="AT69" s="2"/>
      <c r="AU69" s="2"/>
      <c r="AV69" s="2"/>
      <c r="AW69" s="2"/>
      <c r="AX69" s="2"/>
      <c r="AY69" s="2"/>
      <c r="AZ69" s="2"/>
      <c r="BA69" s="2"/>
      <c r="BB69" s="2"/>
    </row>
    <row r="70" spans="1:54" x14ac:dyDescent="0.25">
      <c r="A70" s="2"/>
      <c r="B70" s="586"/>
      <c r="C70" s="587"/>
      <c r="D70" s="581"/>
      <c r="E70" s="581"/>
      <c r="F70" s="581"/>
      <c r="G70" s="581"/>
      <c r="H70" s="588"/>
      <c r="I70" s="581"/>
      <c r="J70" s="588"/>
      <c r="K70" s="581"/>
      <c r="L70" s="581"/>
      <c r="M70" s="581"/>
      <c r="N70" s="581"/>
      <c r="O70" s="581"/>
      <c r="P70" s="581"/>
      <c r="Q70" s="581"/>
      <c r="R70" s="581"/>
      <c r="S70" s="581"/>
      <c r="T70" s="581"/>
      <c r="U70" s="581"/>
      <c r="V70" s="581"/>
      <c r="W70" s="2"/>
      <c r="X70" s="3"/>
      <c r="Y70" s="2"/>
      <c r="Z70" s="2"/>
      <c r="AA70" s="2"/>
      <c r="AB70" s="2"/>
      <c r="AC70" s="2"/>
      <c r="AD70" s="2"/>
      <c r="AE70" s="3"/>
      <c r="AF70" s="3"/>
      <c r="AG70" s="3"/>
      <c r="AH70" s="10"/>
      <c r="AI70" s="2"/>
      <c r="AJ70" s="2"/>
      <c r="AK70" s="2"/>
      <c r="AL70" s="2"/>
      <c r="AM70" s="2"/>
      <c r="AN70" s="3"/>
      <c r="AO70" s="3"/>
      <c r="AP70" s="2"/>
      <c r="AQ70" s="2"/>
      <c r="AR70" s="2"/>
      <c r="AS70" s="2"/>
      <c r="AT70" s="2"/>
      <c r="AU70" s="2"/>
      <c r="AV70" s="2"/>
      <c r="AW70" s="2"/>
      <c r="AX70" s="2"/>
      <c r="AY70" s="2"/>
      <c r="AZ70" s="2"/>
      <c r="BA70" s="2"/>
      <c r="BB70" s="2"/>
    </row>
  </sheetData>
  <sheetProtection selectLockedCells="1"/>
  <mergeCells count="277">
    <mergeCell ref="D1:U1"/>
    <mergeCell ref="D2:F2"/>
    <mergeCell ref="G2:J2"/>
    <mergeCell ref="K2:M2"/>
    <mergeCell ref="P2:R2"/>
    <mergeCell ref="S2:V2"/>
    <mergeCell ref="D3:F3"/>
    <mergeCell ref="G3:J3"/>
    <mergeCell ref="K3:M3"/>
    <mergeCell ref="P3:R3"/>
    <mergeCell ref="T3:V3"/>
    <mergeCell ref="G4:J4"/>
    <mergeCell ref="K4:M4"/>
    <mergeCell ref="P4:R4"/>
    <mergeCell ref="S4:V4"/>
    <mergeCell ref="I8:I9"/>
    <mergeCell ref="J8:J9"/>
    <mergeCell ref="K8:K9"/>
    <mergeCell ref="L8:M8"/>
    <mergeCell ref="N8:N9"/>
    <mergeCell ref="L9:M9"/>
    <mergeCell ref="B5:F6"/>
    <mergeCell ref="P5:U5"/>
    <mergeCell ref="O6:V6"/>
    <mergeCell ref="F7:J7"/>
    <mergeCell ref="L7:M7"/>
    <mergeCell ref="B8:B9"/>
    <mergeCell ref="C8:C9"/>
    <mergeCell ref="F8:F9"/>
    <mergeCell ref="G8:G9"/>
    <mergeCell ref="H8:H9"/>
    <mergeCell ref="B12:B13"/>
    <mergeCell ref="C12:C13"/>
    <mergeCell ref="F12:F13"/>
    <mergeCell ref="G12:G13"/>
    <mergeCell ref="H12:H13"/>
    <mergeCell ref="B10:B11"/>
    <mergeCell ref="C10:C11"/>
    <mergeCell ref="F10:F11"/>
    <mergeCell ref="G10:G11"/>
    <mergeCell ref="H10:H11"/>
    <mergeCell ref="I12:I13"/>
    <mergeCell ref="J12:J13"/>
    <mergeCell ref="K12:K13"/>
    <mergeCell ref="L12:M12"/>
    <mergeCell ref="N12:N13"/>
    <mergeCell ref="L13:M13"/>
    <mergeCell ref="J10:J11"/>
    <mergeCell ref="K10:K11"/>
    <mergeCell ref="L10:M10"/>
    <mergeCell ref="N10:N11"/>
    <mergeCell ref="L11:M11"/>
    <mergeCell ref="I10:I11"/>
    <mergeCell ref="B16:B17"/>
    <mergeCell ref="C16:C17"/>
    <mergeCell ref="F16:F17"/>
    <mergeCell ref="G16:G17"/>
    <mergeCell ref="H16:H17"/>
    <mergeCell ref="B14:B15"/>
    <mergeCell ref="C14:C15"/>
    <mergeCell ref="F14:F15"/>
    <mergeCell ref="G14:G15"/>
    <mergeCell ref="H14:H15"/>
    <mergeCell ref="I16:I17"/>
    <mergeCell ref="J16:J17"/>
    <mergeCell ref="K16:K17"/>
    <mergeCell ref="L16:M16"/>
    <mergeCell ref="N16:N17"/>
    <mergeCell ref="L17:M17"/>
    <mergeCell ref="J14:J15"/>
    <mergeCell ref="K14:K15"/>
    <mergeCell ref="L14:M14"/>
    <mergeCell ref="N14:N15"/>
    <mergeCell ref="L15:M15"/>
    <mergeCell ref="I14:I15"/>
    <mergeCell ref="B20:B21"/>
    <mergeCell ref="C20:C21"/>
    <mergeCell ref="F20:F21"/>
    <mergeCell ref="G20:G21"/>
    <mergeCell ref="H20:H21"/>
    <mergeCell ref="B18:B19"/>
    <mergeCell ref="C18:C19"/>
    <mergeCell ref="F18:F19"/>
    <mergeCell ref="G18:G19"/>
    <mergeCell ref="H18:H19"/>
    <mergeCell ref="I20:I21"/>
    <mergeCell ref="J20:J21"/>
    <mergeCell ref="K20:K21"/>
    <mergeCell ref="L20:M20"/>
    <mergeCell ref="N20:N21"/>
    <mergeCell ref="L21:M21"/>
    <mergeCell ref="J18:J19"/>
    <mergeCell ref="K18:K19"/>
    <mergeCell ref="L18:M18"/>
    <mergeCell ref="N18:N19"/>
    <mergeCell ref="L19:M19"/>
    <mergeCell ref="I18:I19"/>
    <mergeCell ref="B24:B25"/>
    <mergeCell ref="C24:C25"/>
    <mergeCell ref="F24:F25"/>
    <mergeCell ref="G24:G25"/>
    <mergeCell ref="H24:H25"/>
    <mergeCell ref="B22:B23"/>
    <mergeCell ref="C22:C23"/>
    <mergeCell ref="F22:F23"/>
    <mergeCell ref="G22:G23"/>
    <mergeCell ref="H22:H23"/>
    <mergeCell ref="I24:I25"/>
    <mergeCell ref="J24:J25"/>
    <mergeCell ref="K24:K25"/>
    <mergeCell ref="L24:M24"/>
    <mergeCell ref="N24:N25"/>
    <mergeCell ref="L25:M25"/>
    <mergeCell ref="J22:J23"/>
    <mergeCell ref="K22:K23"/>
    <mergeCell ref="L22:M22"/>
    <mergeCell ref="N22:N23"/>
    <mergeCell ref="L23:M23"/>
    <mergeCell ref="I22:I23"/>
    <mergeCell ref="B28:B29"/>
    <mergeCell ref="C28:C29"/>
    <mergeCell ref="F28:F29"/>
    <mergeCell ref="G28:G29"/>
    <mergeCell ref="H28:H29"/>
    <mergeCell ref="B26:B27"/>
    <mergeCell ref="C26:C27"/>
    <mergeCell ref="F26:F27"/>
    <mergeCell ref="G26:G27"/>
    <mergeCell ref="H26:H27"/>
    <mergeCell ref="I28:I29"/>
    <mergeCell ref="J28:J29"/>
    <mergeCell ref="K28:K29"/>
    <mergeCell ref="L28:M28"/>
    <mergeCell ref="N28:N29"/>
    <mergeCell ref="L29:M29"/>
    <mergeCell ref="J26:J27"/>
    <mergeCell ref="K26:K27"/>
    <mergeCell ref="L26:M26"/>
    <mergeCell ref="N26:N27"/>
    <mergeCell ref="L27:M27"/>
    <mergeCell ref="I26:I27"/>
    <mergeCell ref="B32:B33"/>
    <mergeCell ref="C32:C33"/>
    <mergeCell ref="F32:F33"/>
    <mergeCell ref="G32:G33"/>
    <mergeCell ref="H32:H33"/>
    <mergeCell ref="B30:B31"/>
    <mergeCell ref="C30:C31"/>
    <mergeCell ref="F30:F31"/>
    <mergeCell ref="G30:G31"/>
    <mergeCell ref="H30:H31"/>
    <mergeCell ref="I32:I33"/>
    <mergeCell ref="J32:J33"/>
    <mergeCell ref="K32:K33"/>
    <mergeCell ref="L32:M32"/>
    <mergeCell ref="N32:N33"/>
    <mergeCell ref="L33:M33"/>
    <mergeCell ref="J30:J31"/>
    <mergeCell ref="K30:K31"/>
    <mergeCell ref="L30:M30"/>
    <mergeCell ref="N30:N31"/>
    <mergeCell ref="L31:M31"/>
    <mergeCell ref="I30:I31"/>
    <mergeCell ref="B36:B37"/>
    <mergeCell ref="C36:C37"/>
    <mergeCell ref="F36:F37"/>
    <mergeCell ref="G36:G37"/>
    <mergeCell ref="H36:H37"/>
    <mergeCell ref="B34:B35"/>
    <mergeCell ref="C34:C35"/>
    <mergeCell ref="F34:F35"/>
    <mergeCell ref="G34:G35"/>
    <mergeCell ref="H34:H35"/>
    <mergeCell ref="I36:I37"/>
    <mergeCell ref="J36:J37"/>
    <mergeCell ref="K36:K37"/>
    <mergeCell ref="L36:M36"/>
    <mergeCell ref="N36:N37"/>
    <mergeCell ref="L37:M37"/>
    <mergeCell ref="J34:J35"/>
    <mergeCell ref="K34:K35"/>
    <mergeCell ref="L34:M34"/>
    <mergeCell ref="N34:N35"/>
    <mergeCell ref="L35:M35"/>
    <mergeCell ref="I34:I35"/>
    <mergeCell ref="B40:B41"/>
    <mergeCell ref="C40:C41"/>
    <mergeCell ref="F40:F41"/>
    <mergeCell ref="G40:G41"/>
    <mergeCell ref="H40:H41"/>
    <mergeCell ref="B38:B39"/>
    <mergeCell ref="C38:C39"/>
    <mergeCell ref="F38:F39"/>
    <mergeCell ref="G38:G39"/>
    <mergeCell ref="H38:H39"/>
    <mergeCell ref="I40:I41"/>
    <mergeCell ref="J40:J41"/>
    <mergeCell ref="K40:K41"/>
    <mergeCell ref="L40:M40"/>
    <mergeCell ref="N40:N41"/>
    <mergeCell ref="L41:M41"/>
    <mergeCell ref="J38:J39"/>
    <mergeCell ref="K38:K39"/>
    <mergeCell ref="L38:M38"/>
    <mergeCell ref="N38:N39"/>
    <mergeCell ref="L39:M39"/>
    <mergeCell ref="I38:I39"/>
    <mergeCell ref="B44:B45"/>
    <mergeCell ref="C44:C45"/>
    <mergeCell ref="F44:F45"/>
    <mergeCell ref="G44:G45"/>
    <mergeCell ref="H44:H45"/>
    <mergeCell ref="B42:B43"/>
    <mergeCell ref="C42:C43"/>
    <mergeCell ref="F42:F43"/>
    <mergeCell ref="G42:G43"/>
    <mergeCell ref="H42:H43"/>
    <mergeCell ref="I44:I45"/>
    <mergeCell ref="J44:J45"/>
    <mergeCell ref="K44:K45"/>
    <mergeCell ref="L44:M44"/>
    <mergeCell ref="N44:N45"/>
    <mergeCell ref="L45:M45"/>
    <mergeCell ref="J42:J43"/>
    <mergeCell ref="K42:K43"/>
    <mergeCell ref="L42:M42"/>
    <mergeCell ref="N42:N43"/>
    <mergeCell ref="L43:M43"/>
    <mergeCell ref="I42:I43"/>
    <mergeCell ref="B50:L50"/>
    <mergeCell ref="P50:Q50"/>
    <mergeCell ref="S50:T50"/>
    <mergeCell ref="B51:L51"/>
    <mergeCell ref="P51:Q51"/>
    <mergeCell ref="S51:T51"/>
    <mergeCell ref="J46:J47"/>
    <mergeCell ref="K46:K47"/>
    <mergeCell ref="L46:M46"/>
    <mergeCell ref="N46:N47"/>
    <mergeCell ref="L47:M47"/>
    <mergeCell ref="B49:L49"/>
    <mergeCell ref="B46:B47"/>
    <mergeCell ref="C46:C47"/>
    <mergeCell ref="F46:F47"/>
    <mergeCell ref="G46:G47"/>
    <mergeCell ref="H46:H47"/>
    <mergeCell ref="I46:I47"/>
    <mergeCell ref="B55:L56"/>
    <mergeCell ref="N55:O55"/>
    <mergeCell ref="Q55:R55"/>
    <mergeCell ref="T55:U55"/>
    <mergeCell ref="N56:O56"/>
    <mergeCell ref="Q56:R56"/>
    <mergeCell ref="T56:U56"/>
    <mergeCell ref="F52:H52"/>
    <mergeCell ref="I52:L52"/>
    <mergeCell ref="N53:O53"/>
    <mergeCell ref="Q53:R53"/>
    <mergeCell ref="T53:U53"/>
    <mergeCell ref="B54:L54"/>
    <mergeCell ref="N54:O54"/>
    <mergeCell ref="Q54:R54"/>
    <mergeCell ref="T54:U54"/>
    <mergeCell ref="B52:E52"/>
    <mergeCell ref="B61:H61"/>
    <mergeCell ref="B62:H62"/>
    <mergeCell ref="B63:F63"/>
    <mergeCell ref="B57:L57"/>
    <mergeCell ref="N57:O57"/>
    <mergeCell ref="Q57:R57"/>
    <mergeCell ref="T57:U57"/>
    <mergeCell ref="F58:H58"/>
    <mergeCell ref="I58:L58"/>
    <mergeCell ref="N58:O58"/>
    <mergeCell ref="Q58:R58"/>
    <mergeCell ref="T58:U58"/>
    <mergeCell ref="B58:E58"/>
  </mergeCells>
  <phoneticPr fontId="2"/>
  <conditionalFormatting sqref="Z1 W1:X1">
    <cfRule type="expression" dxfId="17" priority="25" stopIfTrue="1">
      <formula>#REF!=""</formula>
    </cfRule>
  </conditionalFormatting>
  <conditionalFormatting sqref="D8:E8 D10:E10 D12:E12 D14:E14 D16:E16 D18:E18 D20:E20 D22:E22 D24:E24 D26:E26 D28:E28 D30:E30 D32:E32 D34:E34 D36:E36">
    <cfRule type="expression" dxfId="16" priority="24" stopIfTrue="1">
      <formula>AND($D9&gt;0,$D8="")</formula>
    </cfRule>
  </conditionalFormatting>
  <conditionalFormatting sqref="R8:R47">
    <cfRule type="expression" priority="22" stopIfTrue="1">
      <formula>P8=""</formula>
    </cfRule>
    <cfRule type="expression" dxfId="15" priority="23" stopIfTrue="1">
      <formula>AND(R8="",P8&gt;0)</formula>
    </cfRule>
  </conditionalFormatting>
  <conditionalFormatting sqref="Q8:Q47 T8:T47">
    <cfRule type="expression" priority="20" stopIfTrue="1">
      <formula>P8=""</formula>
    </cfRule>
    <cfRule type="expression" dxfId="14" priority="21" stopIfTrue="1">
      <formula>AND(Q8="",OR($L8="１００Ｍ",$L8="２００Ｍ",$L8="１００ＭＨ",$L8="１１０ＭＨ",$L8="走幅跳"))</formula>
    </cfRule>
  </conditionalFormatting>
  <conditionalFormatting sqref="H24:H36 J24:K36 H38 H40 H42 H44 H46 J38 J40 J42 J44 J46">
    <cfRule type="expression" dxfId="13" priority="19" stopIfTrue="1">
      <formula>AND($D25&gt;0,H24="")</formula>
    </cfRule>
  </conditionalFormatting>
  <conditionalFormatting sqref="O51">
    <cfRule type="expression" dxfId="12" priority="18" stopIfTrue="1">
      <formula>AND(T57&gt;0,O51="")</formula>
    </cfRule>
  </conditionalFormatting>
  <conditionalFormatting sqref="P8:P47">
    <cfRule type="expression" dxfId="11" priority="16" stopIfTrue="1">
      <formula>P8=""</formula>
    </cfRule>
    <cfRule type="expression" dxfId="10" priority="17" stopIfTrue="1">
      <formula>P8=V8</formula>
    </cfRule>
  </conditionalFormatting>
  <conditionalFormatting sqref="S8:S47">
    <cfRule type="expression" dxfId="9" priority="14" stopIfTrue="1">
      <formula>S8=""</formula>
    </cfRule>
    <cfRule type="expression" dxfId="8" priority="15" stopIfTrue="1">
      <formula>S8=V8</formula>
    </cfRule>
  </conditionalFormatting>
  <conditionalFormatting sqref="U8:U47">
    <cfRule type="expression" priority="12" stopIfTrue="1">
      <formula>S8=""</formula>
    </cfRule>
    <cfRule type="expression" dxfId="7" priority="13" stopIfTrue="1">
      <formula>AND(U8="",S8&gt;0)</formula>
    </cfRule>
  </conditionalFormatting>
  <conditionalFormatting sqref="H37:H47 J37:J47 K38 K40 K42 K44 K46">
    <cfRule type="expression" dxfId="6" priority="11" stopIfTrue="1">
      <formula>AND($D48&gt;0,H37="")</formula>
    </cfRule>
  </conditionalFormatting>
  <conditionalFormatting sqref="D38:E38 D40:E40 D42:E42 D44:E44 D46:E46">
    <cfRule type="expression" dxfId="5" priority="10" stopIfTrue="1">
      <formula>AND($D39&gt;0,$D38="")</formula>
    </cfRule>
  </conditionalFormatting>
  <conditionalFormatting sqref="H38:H46 J38:J46 K38 K40 K42 K44 K46">
    <cfRule type="expression" dxfId="4" priority="9" stopIfTrue="1">
      <formula>AND($D39&gt;0,H38="")</formula>
    </cfRule>
  </conditionalFormatting>
  <conditionalFormatting sqref="F24:F47 H24:H47 J24:K47">
    <cfRule type="containsBlanks" dxfId="3" priority="3">
      <formula>LEN(TRIM(F24))=0</formula>
    </cfRule>
  </conditionalFormatting>
  <conditionalFormatting sqref="H8:H23 J8:K23">
    <cfRule type="expression" dxfId="2" priority="2" stopIfTrue="1">
      <formula>AND($D9&gt;0,H8="")</formula>
    </cfRule>
  </conditionalFormatting>
  <conditionalFormatting sqref="F8:F23 H8:H23 J8:K23">
    <cfRule type="containsBlanks" dxfId="1" priority="1">
      <formula>LEN(TRIM(F8))=0</formula>
    </cfRule>
  </conditionalFormatting>
  <dataValidations count="15">
    <dataValidation type="list" imeMode="on" allowBlank="1" showInputMessage="1" showErrorMessage="1" sqref="D2:F2" xr:uid="{00000000-0002-0000-0300-000000000000}">
      <formula1>$BC$4:$BC$16</formula1>
    </dataValidation>
    <dataValidation type="whole" imeMode="halfAlpha" allowBlank="1" showInputMessage="1" showErrorMessage="1" sqref="J8:J47" xr:uid="{00000000-0002-0000-0300-000001000000}">
      <formula1>1</formula1>
      <formula2>31</formula2>
    </dataValidation>
    <dataValidation type="whole" imeMode="halfAlpha" allowBlank="1" showInputMessage="1" showErrorMessage="1" sqref="H8:H47" xr:uid="{00000000-0002-0000-0300-000002000000}">
      <formula1>1</formula1>
      <formula2>12</formula2>
    </dataValidation>
    <dataValidation imeMode="on" allowBlank="1" showInputMessage="1" showErrorMessage="1" sqref="S2:V2 T3:V3 D3:F3" xr:uid="{00000000-0002-0000-0300-000003000000}"/>
    <dataValidation imeMode="hiragana" allowBlank="1" showInputMessage="1" showErrorMessage="1" sqref="K4:M4 D9:E9 D35:E35 D33:E33 D31:E31 D29:E29 D27:E27 D25:E25 D23:E23 D21:E21 D19:E19 D17:E17 D15:E15 D13:E13 D11:E11 D37:E37 D45:E45 D43:E43 D41:E41 D39:E39 D47:E47" xr:uid="{00000000-0002-0000-0300-000004000000}"/>
    <dataValidation type="list" imeMode="halfAlpha" allowBlank="1" showInputMessage="1" showErrorMessage="1" sqref="K8:K47" xr:uid="{00000000-0002-0000-0300-000005000000}">
      <formula1>$AJ$13:$AJ$17</formula1>
    </dataValidation>
    <dataValidation type="list" allowBlank="1" showInputMessage="1" showErrorMessage="1" sqref="S3" xr:uid="{00000000-0002-0000-0300-000006000000}">
      <formula1>$AP$8:$AP$14</formula1>
    </dataValidation>
    <dataValidation imeMode="halfKatakana" allowBlank="1" showInputMessage="1" showErrorMessage="1" sqref="K3:M3 D36:E36 D34:E34 D32:E32 D30:E30 D28:E28 D26:E26 D24:E24 D22:E22 D20:E20 D18:E18 D16:E16 D14:E14 D12:E12 D10:E10 D8:E8 D46:E46 D44:E44 D42:E42 D40:E40 D38:E38" xr:uid="{00000000-0002-0000-0300-000007000000}"/>
    <dataValidation imeMode="halfAlpha" allowBlank="1" showInputMessage="1" showErrorMessage="1" sqref="P8:P47 V8:V47 S8:S47 P51:Q51 S51:T51 V51" xr:uid="{00000000-0002-0000-0300-000008000000}"/>
    <dataValidation type="list" allowBlank="1" showInputMessage="1" showErrorMessage="1" sqref="U8:U47 U51 R51 R8:R47" xr:uid="{00000000-0002-0000-0300-000009000000}">
      <formula1>$AK$8:$AK$12</formula1>
    </dataValidation>
    <dataValidation type="list" allowBlank="1" showInputMessage="1" showErrorMessage="1" sqref="O51 O8:O47" xr:uid="{00000000-0002-0000-0300-00000A000000}">
      <formula1>$AJ$8:$AJ$11</formula1>
    </dataValidation>
    <dataValidation type="list" allowBlank="1" showInputMessage="1" showErrorMessage="1" sqref="N8:N47" xr:uid="{00000000-0002-0000-0300-00000B000000}">
      <formula1>$AN$8:$AN$10</formula1>
    </dataValidation>
    <dataValidation type="list" allowBlank="1" showInputMessage="1" showErrorMessage="1" sqref="K2" xr:uid="{00000000-0002-0000-0300-00000C000000}">
      <formula1>$AI$8:$AI$35</formula1>
    </dataValidation>
    <dataValidation type="list" allowBlank="1" showInputMessage="1" showErrorMessage="1" sqref="L8:M47" xr:uid="{00000000-0002-0000-0300-00000D000000}">
      <formula1>$AM$8:$AM$18</formula1>
    </dataValidation>
    <dataValidation type="list" allowBlank="1" showInputMessage="1" showErrorMessage="1" sqref="N4" xr:uid="{00000000-0002-0000-0300-00000E000000}">
      <formula1>$AP$14:$AP$21</formula1>
    </dataValidation>
  </dataValidations>
  <hyperlinks>
    <hyperlink ref="AB19" r:id="rId1" display="hiromi_kitamura_@hotmail.com" xr:uid="{00000000-0004-0000-0300-000000000000}"/>
  </hyperlinks>
  <printOptions horizontalCentered="1"/>
  <pageMargins left="0.59055118110236227" right="0.39370078740157483" top="0.47244094488188981" bottom="0.59055118110236227" header="0.51181102362204722" footer="0.51181102362204722"/>
  <pageSetup paperSize="9" orientation="portrait"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FF66"/>
  </sheetPr>
  <dimension ref="B1:W44"/>
  <sheetViews>
    <sheetView showGridLines="0" zoomScaleNormal="100" zoomScaleSheetLayoutView="100" workbookViewId="0">
      <selection activeCell="M17" sqref="M17:M18"/>
    </sheetView>
  </sheetViews>
  <sheetFormatPr defaultColWidth="9" defaultRowHeight="12" x14ac:dyDescent="0.25"/>
  <cols>
    <col min="1" max="1" width="1.73046875" style="258" customWidth="1"/>
    <col min="2" max="13" width="7.3984375" style="258" customWidth="1"/>
    <col min="14" max="14" width="3" style="419" customWidth="1"/>
    <col min="15" max="15" width="13.3984375" style="258" hidden="1" customWidth="1"/>
    <col min="16" max="16" width="8.46484375" style="258" bestFit="1" customWidth="1"/>
    <col min="17" max="16384" width="9" style="258"/>
  </cols>
  <sheetData>
    <row r="1" spans="2:15" ht="8.25" customHeight="1" x14ac:dyDescent="0.25"/>
    <row r="2" spans="2:15" ht="18" thickBot="1" x14ac:dyDescent="0.4">
      <c r="B2" s="488"/>
      <c r="C2" s="489" t="s">
        <v>354</v>
      </c>
      <c r="D2" s="488"/>
      <c r="E2" s="488"/>
      <c r="F2" s="488"/>
      <c r="G2" s="488"/>
      <c r="H2" s="488"/>
      <c r="I2" s="488"/>
      <c r="J2" s="488"/>
      <c r="K2" s="488"/>
      <c r="L2" s="488"/>
      <c r="M2" s="488"/>
      <c r="O2" s="423" t="s">
        <v>397</v>
      </c>
    </row>
    <row r="3" spans="2:15" s="426" customFormat="1" ht="15" customHeight="1" x14ac:dyDescent="0.25">
      <c r="B3" s="857" t="s">
        <v>413</v>
      </c>
      <c r="C3" s="858"/>
      <c r="D3" s="859" t="s">
        <v>414</v>
      </c>
      <c r="E3" s="859"/>
      <c r="F3" s="859"/>
      <c r="G3" s="424" t="s">
        <v>171</v>
      </c>
      <c r="H3" s="858" t="s">
        <v>347</v>
      </c>
      <c r="I3" s="858"/>
      <c r="J3" s="858" t="s">
        <v>348</v>
      </c>
      <c r="K3" s="858"/>
      <c r="L3" s="858" t="s">
        <v>349</v>
      </c>
      <c r="M3" s="860"/>
      <c r="N3" s="425"/>
    </row>
    <row r="4" spans="2:15" ht="22.5" customHeight="1" thickBot="1" x14ac:dyDescent="0.3">
      <c r="B4" s="861" t="s">
        <v>1156</v>
      </c>
      <c r="C4" s="862"/>
      <c r="D4" s="862" t="s">
        <v>1157</v>
      </c>
      <c r="E4" s="862"/>
      <c r="F4" s="862"/>
      <c r="G4" s="427">
        <v>2</v>
      </c>
      <c r="H4" s="862" t="s">
        <v>1158</v>
      </c>
      <c r="I4" s="862"/>
      <c r="J4" s="862" t="s">
        <v>1139</v>
      </c>
      <c r="K4" s="862"/>
      <c r="L4" s="862" t="s">
        <v>1134</v>
      </c>
      <c r="M4" s="863"/>
      <c r="N4" s="425"/>
      <c r="O4" s="428" t="s">
        <v>398</v>
      </c>
    </row>
    <row r="5" spans="2:15" ht="20.25" customHeight="1" x14ac:dyDescent="0.25">
      <c r="B5" s="429" t="s">
        <v>399</v>
      </c>
      <c r="C5" s="864" t="s">
        <v>429</v>
      </c>
      <c r="D5" s="865"/>
      <c r="E5" s="866" t="s">
        <v>351</v>
      </c>
      <c r="F5" s="866"/>
      <c r="G5" s="866" t="s">
        <v>352</v>
      </c>
      <c r="H5" s="866"/>
      <c r="I5" s="866" t="s">
        <v>400</v>
      </c>
      <c r="J5" s="866"/>
      <c r="K5" s="866" t="s">
        <v>350</v>
      </c>
      <c r="L5" s="866"/>
      <c r="M5" s="430" t="s">
        <v>401</v>
      </c>
      <c r="N5" s="431"/>
      <c r="O5" s="428" t="s">
        <v>402</v>
      </c>
    </row>
    <row r="6" spans="2:15" ht="25.5" x14ac:dyDescent="0.25">
      <c r="B6" s="432" t="s">
        <v>403</v>
      </c>
      <c r="C6" s="433" t="s">
        <v>404</v>
      </c>
      <c r="D6" s="434">
        <v>0.1</v>
      </c>
      <c r="E6" s="867" t="s">
        <v>405</v>
      </c>
      <c r="F6" s="867"/>
      <c r="G6" s="867" t="s">
        <v>406</v>
      </c>
      <c r="H6" s="867"/>
      <c r="I6" s="868">
        <v>59.22</v>
      </c>
      <c r="J6" s="868"/>
      <c r="K6" s="869">
        <f>SUM($C7:$J7)</f>
        <v>2165</v>
      </c>
      <c r="L6" s="870"/>
      <c r="M6" s="876" t="s">
        <v>398</v>
      </c>
      <c r="N6" s="435"/>
      <c r="O6" s="428" t="s">
        <v>407</v>
      </c>
    </row>
    <row r="7" spans="2:15" ht="20.25" customHeight="1" thickBot="1" x14ac:dyDescent="0.3">
      <c r="B7" s="436" t="s">
        <v>408</v>
      </c>
      <c r="C7" s="878">
        <f>IF(C6="","",IF(C6="記録無",0,IF(VALUE(C6)&gt;28.09,0,INT(5.74352*(28.5-VALUE(C6))^1.92))))</f>
        <v>850</v>
      </c>
      <c r="D7" s="878"/>
      <c r="E7" s="878">
        <f>IF(E6="","",IF(E6="記録無",0,IF(VALUE(E6)&lt;1.53,0,INT(51.39*(VALUE(E6)-1.5)^1.05))))</f>
        <v>486</v>
      </c>
      <c r="F7" s="878"/>
      <c r="G7" s="878">
        <f>IF(G6="","",IF(G6="記録無",0,IF(VALUE(G6)&lt;0.77,0,INT(0.8465*(VALUE(G6)*100-75)^1.42))))</f>
        <v>389</v>
      </c>
      <c r="H7" s="878"/>
      <c r="I7" s="878">
        <f>IF(I6="","",IF(I6="記録無",0,IF(VALUE(I6)&gt;81.21,0,INT(1.53775*(82-VALUE(I6))^1.81))))</f>
        <v>440</v>
      </c>
      <c r="J7" s="878"/>
      <c r="K7" s="879"/>
      <c r="L7" s="880"/>
      <c r="M7" s="877"/>
      <c r="N7" s="435"/>
    </row>
    <row r="8" spans="2:15" ht="14.25" x14ac:dyDescent="0.25">
      <c r="B8" s="437" t="s">
        <v>355</v>
      </c>
      <c r="C8" s="438"/>
      <c r="D8" s="438"/>
      <c r="E8" s="439"/>
      <c r="F8" s="440"/>
      <c r="G8" s="441"/>
      <c r="H8" s="441"/>
      <c r="I8" s="440"/>
      <c r="J8" s="442"/>
      <c r="K8" s="440"/>
      <c r="L8" s="443"/>
      <c r="M8" s="443"/>
      <c r="N8" s="435"/>
    </row>
    <row r="9" spans="2:15" ht="14.25" x14ac:dyDescent="0.25">
      <c r="B9" s="437" t="s">
        <v>409</v>
      </c>
      <c r="C9" s="438"/>
      <c r="D9" s="438"/>
      <c r="E9" s="439"/>
      <c r="F9" s="440"/>
      <c r="G9" s="444"/>
      <c r="H9" s="444"/>
      <c r="I9" s="440"/>
      <c r="J9" s="442"/>
      <c r="K9" s="440"/>
      <c r="L9" s="443"/>
      <c r="M9" s="443"/>
      <c r="N9" s="435"/>
    </row>
    <row r="10" spans="2:15" ht="14.25" x14ac:dyDescent="0.25">
      <c r="B10" s="437" t="s">
        <v>410</v>
      </c>
      <c r="C10" s="438"/>
      <c r="D10" s="438"/>
      <c r="E10" s="445"/>
      <c r="F10" s="446"/>
      <c r="G10" s="447"/>
      <c r="H10" s="447"/>
      <c r="I10" s="448"/>
      <c r="J10" s="448"/>
      <c r="K10" s="449"/>
      <c r="L10" s="449"/>
      <c r="M10" s="449"/>
      <c r="N10" s="435"/>
    </row>
    <row r="11" spans="2:15" ht="14.25" x14ac:dyDescent="0.25">
      <c r="B11" s="437"/>
      <c r="C11" s="438"/>
      <c r="D11" s="438"/>
      <c r="E11" s="445"/>
      <c r="F11" s="446"/>
      <c r="G11" s="447"/>
      <c r="H11" s="447"/>
      <c r="I11" s="448"/>
      <c r="J11" s="448"/>
      <c r="K11" s="449"/>
      <c r="L11" s="449"/>
      <c r="M11" s="449"/>
      <c r="N11" s="435"/>
    </row>
    <row r="12" spans="2:15" ht="16.5" customHeight="1" x14ac:dyDescent="0.25">
      <c r="B12" s="450"/>
      <c r="C12" s="450"/>
      <c r="D12" s="450"/>
      <c r="E12" s="450"/>
      <c r="F12" s="450"/>
      <c r="G12" s="450"/>
      <c r="H12" s="450"/>
      <c r="I12" s="450"/>
      <c r="J12" s="450"/>
      <c r="K12" s="450"/>
      <c r="L12" s="450"/>
      <c r="M12" s="450"/>
      <c r="N12" s="451"/>
    </row>
    <row r="13" spans="2:15" s="453" customFormat="1" ht="24" customHeight="1" thickBot="1" x14ac:dyDescent="0.4">
      <c r="B13" s="871" t="s">
        <v>411</v>
      </c>
      <c r="C13" s="871"/>
      <c r="D13" s="871"/>
      <c r="E13" s="871"/>
      <c r="F13" s="871"/>
      <c r="G13" s="871"/>
      <c r="H13" s="871"/>
      <c r="I13" s="871"/>
      <c r="J13" s="871"/>
      <c r="K13" s="871"/>
      <c r="L13" s="871"/>
      <c r="M13" s="871"/>
      <c r="N13" s="452"/>
    </row>
    <row r="14" spans="2:15" s="426" customFormat="1" ht="15" customHeight="1" x14ac:dyDescent="0.25">
      <c r="B14" s="872" t="s">
        <v>413</v>
      </c>
      <c r="C14" s="873"/>
      <c r="D14" s="874" t="s">
        <v>414</v>
      </c>
      <c r="E14" s="874"/>
      <c r="F14" s="874"/>
      <c r="G14" s="454" t="s">
        <v>171</v>
      </c>
      <c r="H14" s="873" t="s">
        <v>347</v>
      </c>
      <c r="I14" s="873"/>
      <c r="J14" s="873" t="s">
        <v>348</v>
      </c>
      <c r="K14" s="873"/>
      <c r="L14" s="873" t="s">
        <v>349</v>
      </c>
      <c r="M14" s="875"/>
      <c r="N14" s="431"/>
    </row>
    <row r="15" spans="2:15" ht="22.5" customHeight="1" thickBot="1" x14ac:dyDescent="0.3">
      <c r="B15" s="881"/>
      <c r="C15" s="882"/>
      <c r="D15" s="882"/>
      <c r="E15" s="882"/>
      <c r="F15" s="882"/>
      <c r="G15" s="526"/>
      <c r="H15" s="883">
        <f>男子申込書!$K$2</f>
        <v>0</v>
      </c>
      <c r="I15" s="883"/>
      <c r="J15" s="883">
        <f>男子申込書!$D$3</f>
        <v>0</v>
      </c>
      <c r="K15" s="883"/>
      <c r="L15" s="883">
        <f>男子申込書!$K$4</f>
        <v>0</v>
      </c>
      <c r="M15" s="884"/>
      <c r="N15" s="455"/>
    </row>
    <row r="16" spans="2:15" ht="18.75" customHeight="1" x14ac:dyDescent="0.25">
      <c r="B16" s="456" t="s">
        <v>399</v>
      </c>
      <c r="C16" s="886" t="s">
        <v>429</v>
      </c>
      <c r="D16" s="886"/>
      <c r="E16" s="885" t="s">
        <v>351</v>
      </c>
      <c r="F16" s="885"/>
      <c r="G16" s="885" t="s">
        <v>352</v>
      </c>
      <c r="H16" s="885"/>
      <c r="I16" s="885" t="s">
        <v>400</v>
      </c>
      <c r="J16" s="885"/>
      <c r="K16" s="885" t="s">
        <v>350</v>
      </c>
      <c r="L16" s="885"/>
      <c r="M16" s="457" t="s">
        <v>401</v>
      </c>
      <c r="N16" s="431"/>
    </row>
    <row r="17" spans="2:14" ht="24" x14ac:dyDescent="0.25">
      <c r="B17" s="458" t="s">
        <v>403</v>
      </c>
      <c r="C17" s="459"/>
      <c r="D17" s="460"/>
      <c r="E17" s="888"/>
      <c r="F17" s="888"/>
      <c r="G17" s="888"/>
      <c r="H17" s="888"/>
      <c r="I17" s="889"/>
      <c r="J17" s="889"/>
      <c r="K17" s="890">
        <f>SUM($C18:$J18)</f>
        <v>0</v>
      </c>
      <c r="L17" s="891"/>
      <c r="M17" s="892"/>
      <c r="N17" s="461"/>
    </row>
    <row r="18" spans="2:14" ht="18.75" customHeight="1" thickBot="1" x14ac:dyDescent="0.3">
      <c r="B18" s="462" t="s">
        <v>408</v>
      </c>
      <c r="C18" s="894" t="str">
        <f>IF(C17="","",IF(C17="記録無",0,IF(VALUE(C17)&gt;28.09,0,INT(5.74352*(28.5-VALUE(C17))^1.92))))</f>
        <v/>
      </c>
      <c r="D18" s="894"/>
      <c r="E18" s="894" t="str">
        <f>IF(E17="","",IF(E17="記録無",0,IF(VALUE(E17)&lt;1.53,0,INT(51.39*(VALUE(E17)-1.5)^1.05))))</f>
        <v/>
      </c>
      <c r="F18" s="894"/>
      <c r="G18" s="894" t="str">
        <f>IF(G17="","",IF(G17="記録無",0,IF(VALUE(G17)&lt;0.77,0,INT(0.8465*(VALUE(G17)*100-75)^1.42))))</f>
        <v/>
      </c>
      <c r="H18" s="894"/>
      <c r="I18" s="894" t="str">
        <f>IF(I17="","",IF(I17="記録無",0,IF(VALUE(I17)&gt;81.21,0,INT(1.53775*(82-VALUE(I17))^1.81))))</f>
        <v/>
      </c>
      <c r="J18" s="894"/>
      <c r="K18" s="879"/>
      <c r="L18" s="880"/>
      <c r="M18" s="893"/>
      <c r="N18" s="461"/>
    </row>
    <row r="19" spans="2:14" ht="16.5" customHeight="1" x14ac:dyDescent="0.25">
      <c r="B19" s="463"/>
      <c r="C19" s="464"/>
      <c r="D19" s="464"/>
      <c r="E19" s="465"/>
      <c r="F19" s="466"/>
      <c r="G19" s="887"/>
      <c r="H19" s="887"/>
      <c r="I19" s="467"/>
      <c r="J19" s="468"/>
      <c r="K19" s="467"/>
      <c r="L19" s="469"/>
      <c r="M19" s="469"/>
      <c r="N19" s="470"/>
    </row>
    <row r="20" spans="2:14" ht="16.5" customHeight="1" x14ac:dyDescent="0.25">
      <c r="B20" s="471"/>
      <c r="C20" s="471"/>
      <c r="D20" s="471"/>
      <c r="E20" s="471"/>
      <c r="F20" s="471"/>
      <c r="G20" s="471"/>
      <c r="H20" s="471"/>
      <c r="I20" s="471"/>
      <c r="J20" s="471"/>
      <c r="K20" s="471"/>
      <c r="L20" s="471"/>
      <c r="M20" s="471"/>
      <c r="N20" s="451"/>
    </row>
    <row r="21" spans="2:14" s="453" customFormat="1" ht="24" customHeight="1" thickBot="1" x14ac:dyDescent="0.4">
      <c r="B21" s="871" t="s">
        <v>411</v>
      </c>
      <c r="C21" s="871"/>
      <c r="D21" s="871"/>
      <c r="E21" s="871"/>
      <c r="F21" s="871"/>
      <c r="G21" s="871"/>
      <c r="H21" s="871"/>
      <c r="I21" s="871"/>
      <c r="J21" s="871"/>
      <c r="K21" s="871"/>
      <c r="L21" s="871"/>
      <c r="M21" s="871"/>
      <c r="N21" s="472"/>
    </row>
    <row r="22" spans="2:14" s="426" customFormat="1" ht="15" customHeight="1" x14ac:dyDescent="0.25">
      <c r="B22" s="872" t="s">
        <v>413</v>
      </c>
      <c r="C22" s="873"/>
      <c r="D22" s="874" t="s">
        <v>414</v>
      </c>
      <c r="E22" s="874"/>
      <c r="F22" s="874"/>
      <c r="G22" s="454" t="s">
        <v>171</v>
      </c>
      <c r="H22" s="873" t="s">
        <v>347</v>
      </c>
      <c r="I22" s="873"/>
      <c r="J22" s="873" t="s">
        <v>348</v>
      </c>
      <c r="K22" s="873"/>
      <c r="L22" s="873" t="s">
        <v>349</v>
      </c>
      <c r="M22" s="875"/>
      <c r="N22" s="431"/>
    </row>
    <row r="23" spans="2:14" ht="22.5" customHeight="1" thickBot="1" x14ac:dyDescent="0.3">
      <c r="B23" s="881"/>
      <c r="C23" s="882"/>
      <c r="D23" s="882"/>
      <c r="E23" s="882"/>
      <c r="F23" s="882"/>
      <c r="G23" s="526"/>
      <c r="H23" s="883">
        <f>男子申込書!$K$2</f>
        <v>0</v>
      </c>
      <c r="I23" s="883"/>
      <c r="J23" s="883">
        <f>男子申込書!$D$3</f>
        <v>0</v>
      </c>
      <c r="K23" s="883"/>
      <c r="L23" s="883">
        <f>男子申込書!$K$4</f>
        <v>0</v>
      </c>
      <c r="M23" s="884"/>
      <c r="N23" s="473"/>
    </row>
    <row r="24" spans="2:14" ht="18.75" customHeight="1" x14ac:dyDescent="0.25">
      <c r="B24" s="456" t="s">
        <v>399</v>
      </c>
      <c r="C24" s="886" t="s">
        <v>429</v>
      </c>
      <c r="D24" s="886"/>
      <c r="E24" s="885" t="s">
        <v>351</v>
      </c>
      <c r="F24" s="885"/>
      <c r="G24" s="885" t="s">
        <v>352</v>
      </c>
      <c r="H24" s="885"/>
      <c r="I24" s="885" t="s">
        <v>412</v>
      </c>
      <c r="J24" s="885"/>
      <c r="K24" s="885" t="s">
        <v>350</v>
      </c>
      <c r="L24" s="885"/>
      <c r="M24" s="457" t="s">
        <v>401</v>
      </c>
      <c r="N24" s="431"/>
    </row>
    <row r="25" spans="2:14" ht="24" x14ac:dyDescent="0.25">
      <c r="B25" s="458" t="s">
        <v>403</v>
      </c>
      <c r="C25" s="459"/>
      <c r="D25" s="460"/>
      <c r="E25" s="888"/>
      <c r="F25" s="888"/>
      <c r="G25" s="888"/>
      <c r="H25" s="888"/>
      <c r="I25" s="889"/>
      <c r="J25" s="889"/>
      <c r="K25" s="890">
        <f>SUM($C26:$J26)</f>
        <v>0</v>
      </c>
      <c r="L25" s="891"/>
      <c r="M25" s="892"/>
      <c r="N25" s="435"/>
    </row>
    <row r="26" spans="2:14" ht="18.75" customHeight="1" thickBot="1" x14ac:dyDescent="0.3">
      <c r="B26" s="462" t="s">
        <v>408</v>
      </c>
      <c r="C26" s="894" t="str">
        <f>IF(C25="","",IF(C25="記録無",0,IF(VALUE(C25)&gt;28.09,0,INT(5.74352*(28.5-VALUE(C25))^1.92))))</f>
        <v/>
      </c>
      <c r="D26" s="894"/>
      <c r="E26" s="894" t="str">
        <f>IF(E25="","",IF(E25="記録無",0,IF(VALUE(E25)&lt;1.53,0,INT(51.39*(VALUE(E25)-1.5)^1.05))))</f>
        <v/>
      </c>
      <c r="F26" s="894"/>
      <c r="G26" s="894" t="str">
        <f>IF(G25="","",IF(G25="記録無",0,IF(VALUE(G25)&lt;0.77,0,INT(0.8465*(VALUE(G25)*100-75)^1.42))))</f>
        <v/>
      </c>
      <c r="H26" s="894"/>
      <c r="I26" s="894" t="str">
        <f>IF(I25="","",IF(I25="記録無",0,IF(VALUE(I25)&gt;81.21,0,INT(1.53775*(82-VALUE(I25))^1.81))))</f>
        <v/>
      </c>
      <c r="J26" s="894"/>
      <c r="K26" s="879"/>
      <c r="L26" s="880"/>
      <c r="M26" s="893"/>
      <c r="N26" s="435"/>
    </row>
    <row r="27" spans="2:14" ht="16.5" customHeight="1" x14ac:dyDescent="0.25">
      <c r="B27" s="463"/>
      <c r="C27" s="464"/>
      <c r="D27" s="464"/>
      <c r="E27" s="465"/>
      <c r="F27" s="466"/>
      <c r="G27" s="887"/>
      <c r="H27" s="887"/>
      <c r="I27" s="467"/>
      <c r="J27" s="468"/>
      <c r="K27" s="467"/>
      <c r="L27" s="469"/>
      <c r="M27" s="469"/>
      <c r="N27" s="435"/>
    </row>
    <row r="28" spans="2:14" ht="16.5" customHeight="1" x14ac:dyDescent="0.25">
      <c r="B28" s="471"/>
      <c r="C28" s="471"/>
      <c r="D28" s="471"/>
      <c r="E28" s="471"/>
      <c r="F28" s="471"/>
      <c r="G28" s="471"/>
      <c r="H28" s="471"/>
      <c r="I28" s="471"/>
      <c r="J28" s="471"/>
      <c r="K28" s="471"/>
      <c r="L28" s="471"/>
      <c r="M28" s="471"/>
      <c r="N28" s="451"/>
    </row>
    <row r="29" spans="2:14" s="453" customFormat="1" ht="24" customHeight="1" thickBot="1" x14ac:dyDescent="0.4">
      <c r="B29" s="474"/>
      <c r="C29" s="474" t="s">
        <v>353</v>
      </c>
      <c r="D29" s="474"/>
      <c r="E29" s="474"/>
      <c r="F29" s="474"/>
      <c r="G29" s="474"/>
      <c r="H29" s="474"/>
      <c r="I29" s="474"/>
      <c r="J29" s="474"/>
      <c r="K29" s="474"/>
      <c r="L29" s="474"/>
      <c r="M29" s="474"/>
      <c r="N29" s="472"/>
    </row>
    <row r="30" spans="2:14" s="426" customFormat="1" ht="15" customHeight="1" x14ac:dyDescent="0.25">
      <c r="B30" s="872" t="s">
        <v>413</v>
      </c>
      <c r="C30" s="873"/>
      <c r="D30" s="874" t="s">
        <v>414</v>
      </c>
      <c r="E30" s="874"/>
      <c r="F30" s="874"/>
      <c r="G30" s="454" t="s">
        <v>171</v>
      </c>
      <c r="H30" s="873" t="s">
        <v>347</v>
      </c>
      <c r="I30" s="873"/>
      <c r="J30" s="873" t="s">
        <v>348</v>
      </c>
      <c r="K30" s="873"/>
      <c r="L30" s="873" t="s">
        <v>349</v>
      </c>
      <c r="M30" s="875"/>
      <c r="N30" s="431"/>
    </row>
    <row r="31" spans="2:14" ht="22.5" customHeight="1" thickBot="1" x14ac:dyDescent="0.3">
      <c r="B31" s="881"/>
      <c r="C31" s="882"/>
      <c r="D31" s="882"/>
      <c r="E31" s="882"/>
      <c r="F31" s="882"/>
      <c r="G31" s="526"/>
      <c r="H31" s="883"/>
      <c r="I31" s="883"/>
      <c r="J31" s="883">
        <f>女子申込書!$D$3</f>
        <v>0</v>
      </c>
      <c r="K31" s="883"/>
      <c r="L31" s="883">
        <f>女子申込書!$K$4</f>
        <v>0</v>
      </c>
      <c r="M31" s="884"/>
      <c r="N31" s="475"/>
    </row>
    <row r="32" spans="2:14" ht="18.75" customHeight="1" x14ac:dyDescent="0.25">
      <c r="B32" s="456" t="s">
        <v>399</v>
      </c>
      <c r="C32" s="886" t="s">
        <v>430</v>
      </c>
      <c r="D32" s="886"/>
      <c r="E32" s="885" t="s">
        <v>352</v>
      </c>
      <c r="F32" s="885"/>
      <c r="G32" s="885" t="s">
        <v>351</v>
      </c>
      <c r="H32" s="885"/>
      <c r="I32" s="885" t="s">
        <v>431</v>
      </c>
      <c r="J32" s="885"/>
      <c r="K32" s="885" t="s">
        <v>350</v>
      </c>
      <c r="L32" s="885"/>
      <c r="M32" s="457" t="s">
        <v>401</v>
      </c>
      <c r="N32" s="431"/>
    </row>
    <row r="33" spans="2:23" ht="24" x14ac:dyDescent="0.25">
      <c r="B33" s="458" t="s">
        <v>403</v>
      </c>
      <c r="C33" s="459"/>
      <c r="D33" s="460"/>
      <c r="E33" s="888"/>
      <c r="F33" s="888"/>
      <c r="G33" s="888"/>
      <c r="H33" s="888"/>
      <c r="I33" s="527"/>
      <c r="J33" s="460"/>
      <c r="K33" s="890">
        <f>SUM($C34:$J34)</f>
        <v>0</v>
      </c>
      <c r="L33" s="891"/>
      <c r="M33" s="892" t="s">
        <v>398</v>
      </c>
      <c r="N33" s="476"/>
    </row>
    <row r="34" spans="2:23" ht="18.75" customHeight="1" thickBot="1" x14ac:dyDescent="0.3">
      <c r="B34" s="462" t="s">
        <v>408</v>
      </c>
      <c r="C34" s="895" t="str">
        <f>IF(C33="","",IF(C33="記録無",0,IF(VALUE(C33)&gt;26.4,0,INT(9.23076*(26.7-VALUE(C33))^1.835))))</f>
        <v/>
      </c>
      <c r="D34" s="895"/>
      <c r="E34" s="895" t="str">
        <f>IF(E33="","",IF(E33="記録無",0,IF(VALUE(E33)&lt;0.76,0,INT(1.84523*(VALUE(E33)*100-75)^1.348))))</f>
        <v/>
      </c>
      <c r="F34" s="895"/>
      <c r="G34" s="895" t="str">
        <f>IF(G33="","",IF(G33="記録無",0,IF(VALUE(G33)&lt;1.53,0,INT(56.0211*(VALUE(G33)-1.5)^1.05))))</f>
        <v/>
      </c>
      <c r="H34" s="895"/>
      <c r="I34" s="895" t="str">
        <f>IF(I33="","",IF(I33="記録無",0,IF(VALUE(I33)&gt;42.08,0,INT(4.99087*(42.5-VALUE(I33))^1.81))))</f>
        <v/>
      </c>
      <c r="J34" s="895"/>
      <c r="K34" s="879"/>
      <c r="L34" s="880"/>
      <c r="M34" s="893"/>
      <c r="N34" s="476"/>
      <c r="V34" s="258" ph="1"/>
      <c r="W34" s="258" ph="1"/>
    </row>
    <row r="35" spans="2:23" ht="16.5" customHeight="1" x14ac:dyDescent="0.25">
      <c r="B35" s="463"/>
      <c r="C35" s="464"/>
      <c r="D35" s="464"/>
      <c r="E35" s="465"/>
      <c r="F35" s="466"/>
      <c r="G35" s="887"/>
      <c r="H35" s="887"/>
      <c r="I35" s="467"/>
      <c r="J35" s="468"/>
      <c r="K35" s="467"/>
      <c r="L35" s="469"/>
      <c r="M35" s="469"/>
      <c r="N35" s="476"/>
    </row>
    <row r="36" spans="2:23" ht="16.5" customHeight="1" x14ac:dyDescent="0.25">
      <c r="B36" s="450"/>
      <c r="C36" s="450"/>
      <c r="D36" s="450"/>
      <c r="E36" s="450"/>
      <c r="F36" s="450"/>
      <c r="G36" s="450"/>
      <c r="H36" s="450"/>
      <c r="I36" s="450"/>
      <c r="J36" s="450"/>
      <c r="K36" s="450"/>
      <c r="L36" s="450"/>
      <c r="M36" s="450"/>
      <c r="N36" s="451"/>
    </row>
    <row r="37" spans="2:23" s="453" customFormat="1" ht="24" customHeight="1" thickBot="1" x14ac:dyDescent="0.4">
      <c r="B37" s="474"/>
      <c r="C37" s="474" t="s">
        <v>353</v>
      </c>
      <c r="D37" s="474"/>
      <c r="E37" s="474"/>
      <c r="F37" s="474"/>
      <c r="G37" s="474"/>
      <c r="H37" s="474"/>
      <c r="I37" s="474"/>
      <c r="J37" s="474"/>
      <c r="K37" s="474"/>
      <c r="L37" s="474"/>
      <c r="M37" s="474"/>
      <c r="N37" s="472"/>
    </row>
    <row r="38" spans="2:23" s="426" customFormat="1" ht="15" customHeight="1" x14ac:dyDescent="0.25">
      <c r="B38" s="872" t="s">
        <v>413</v>
      </c>
      <c r="C38" s="873"/>
      <c r="D38" s="874" t="s">
        <v>414</v>
      </c>
      <c r="E38" s="874"/>
      <c r="F38" s="874"/>
      <c r="G38" s="454" t="s">
        <v>171</v>
      </c>
      <c r="H38" s="873" t="s">
        <v>347</v>
      </c>
      <c r="I38" s="873"/>
      <c r="J38" s="873" t="s">
        <v>348</v>
      </c>
      <c r="K38" s="873"/>
      <c r="L38" s="873" t="s">
        <v>349</v>
      </c>
      <c r="M38" s="875"/>
      <c r="N38" s="431"/>
    </row>
    <row r="39" spans="2:23" ht="22.5" customHeight="1" thickBot="1" x14ac:dyDescent="0.3">
      <c r="B39" s="881"/>
      <c r="C39" s="882"/>
      <c r="D39" s="882"/>
      <c r="E39" s="882"/>
      <c r="F39" s="882"/>
      <c r="G39" s="526"/>
      <c r="H39" s="883">
        <f>女子申込書!$K$2</f>
        <v>0</v>
      </c>
      <c r="I39" s="883"/>
      <c r="J39" s="883">
        <f>女子申込書!$D$3</f>
        <v>0</v>
      </c>
      <c r="K39" s="883"/>
      <c r="L39" s="883">
        <f>女子申込書!$K$4</f>
        <v>0</v>
      </c>
      <c r="M39" s="884"/>
      <c r="N39" s="475"/>
    </row>
    <row r="40" spans="2:23" ht="18.75" customHeight="1" x14ac:dyDescent="0.25">
      <c r="B40" s="456" t="s">
        <v>399</v>
      </c>
      <c r="C40" s="886" t="s">
        <v>430</v>
      </c>
      <c r="D40" s="886"/>
      <c r="E40" s="885" t="s">
        <v>352</v>
      </c>
      <c r="F40" s="885"/>
      <c r="G40" s="885" t="s">
        <v>351</v>
      </c>
      <c r="H40" s="885"/>
      <c r="I40" s="885" t="s">
        <v>431</v>
      </c>
      <c r="J40" s="885"/>
      <c r="K40" s="885" t="s">
        <v>350</v>
      </c>
      <c r="L40" s="885"/>
      <c r="M40" s="457" t="s">
        <v>401</v>
      </c>
      <c r="N40" s="431"/>
    </row>
    <row r="41" spans="2:23" ht="24" x14ac:dyDescent="0.25">
      <c r="B41" s="458" t="s">
        <v>403</v>
      </c>
      <c r="C41" s="459"/>
      <c r="D41" s="460"/>
      <c r="E41" s="888"/>
      <c r="F41" s="888"/>
      <c r="G41" s="888"/>
      <c r="H41" s="888"/>
      <c r="I41" s="527"/>
      <c r="J41" s="460"/>
      <c r="K41" s="890">
        <f>SUM($C42:$J42)</f>
        <v>0</v>
      </c>
      <c r="L41" s="891"/>
      <c r="M41" s="892"/>
      <c r="N41" s="476"/>
    </row>
    <row r="42" spans="2:23" ht="18.75" customHeight="1" thickBot="1" x14ac:dyDescent="0.3">
      <c r="B42" s="462" t="s">
        <v>408</v>
      </c>
      <c r="C42" s="895" t="str">
        <f>IF(C41="","",IF(C41="記録無",0,IF(VALUE(C41)&gt;26.4,0,INT(9.23076*(26.7-VALUE(C41))^1.835))))</f>
        <v/>
      </c>
      <c r="D42" s="895"/>
      <c r="E42" s="895" t="str">
        <f>IF(E41="","",IF(E41="記録無",0,IF(VALUE(E41)&lt;0.76,0,INT(1.84523*(VALUE(E41)*100-75)^1.348))))</f>
        <v/>
      </c>
      <c r="F42" s="895"/>
      <c r="G42" s="895" t="str">
        <f>IF(G41="","",IF(G41="記録無",0,IF(VALUE(G41)&lt;1.53,0,INT(56.0211*(VALUE(G41)-1.5)^1.05))))</f>
        <v/>
      </c>
      <c r="H42" s="895"/>
      <c r="I42" s="895" t="str">
        <f>IF(I41="","",IF(I41="記録無",0,IF(VALUE(I41)&gt;42.08,0,INT(4.99087*(42.5-VALUE(I41))^1.81))))</f>
        <v/>
      </c>
      <c r="J42" s="895"/>
      <c r="K42" s="879"/>
      <c r="L42" s="880"/>
      <c r="M42" s="893"/>
      <c r="N42" s="476"/>
      <c r="V42" s="258" ph="1"/>
      <c r="W42" s="258" ph="1"/>
    </row>
    <row r="43" spans="2:23" ht="16.5" customHeight="1" x14ac:dyDescent="0.25">
      <c r="B43" s="463"/>
      <c r="C43" s="464"/>
      <c r="D43" s="464"/>
      <c r="E43" s="465"/>
      <c r="F43" s="466"/>
      <c r="G43" s="887"/>
      <c r="H43" s="887"/>
      <c r="I43" s="467"/>
      <c r="J43" s="468"/>
      <c r="K43" s="467"/>
      <c r="L43" s="469"/>
      <c r="M43" s="469"/>
      <c r="N43" s="476"/>
    </row>
    <row r="44" spans="2:23" ht="16.5" customHeight="1" x14ac:dyDescent="0.25">
      <c r="B44" s="450"/>
      <c r="C44" s="450"/>
      <c r="D44" s="450"/>
      <c r="E44" s="450"/>
      <c r="F44" s="450"/>
      <c r="G44" s="450"/>
      <c r="H44" s="450"/>
      <c r="I44" s="450"/>
      <c r="J44" s="450"/>
      <c r="K44" s="450"/>
      <c r="L44" s="450"/>
      <c r="M44" s="450"/>
      <c r="N44" s="451"/>
    </row>
  </sheetData>
  <sheetProtection selectLockedCells="1"/>
  <mergeCells count="129">
    <mergeCell ref="G43:H43"/>
    <mergeCell ref="E41:F41"/>
    <mergeCell ref="G41:H41"/>
    <mergeCell ref="K41:L41"/>
    <mergeCell ref="M41:M42"/>
    <mergeCell ref="C42:D42"/>
    <mergeCell ref="E42:F42"/>
    <mergeCell ref="G42:H42"/>
    <mergeCell ref="I42:J42"/>
    <mergeCell ref="K42:L42"/>
    <mergeCell ref="B39:C39"/>
    <mergeCell ref="D39:F39"/>
    <mergeCell ref="H39:I39"/>
    <mergeCell ref="J39:K39"/>
    <mergeCell ref="L39:M39"/>
    <mergeCell ref="C40:D40"/>
    <mergeCell ref="E40:F40"/>
    <mergeCell ref="G40:H40"/>
    <mergeCell ref="I40:J40"/>
    <mergeCell ref="K40:L40"/>
    <mergeCell ref="G35:H35"/>
    <mergeCell ref="B38:C38"/>
    <mergeCell ref="D38:F38"/>
    <mergeCell ref="H38:I38"/>
    <mergeCell ref="J38:K38"/>
    <mergeCell ref="L38:M38"/>
    <mergeCell ref="E33:F33"/>
    <mergeCell ref="G33:H33"/>
    <mergeCell ref="K33:L33"/>
    <mergeCell ref="M33:M34"/>
    <mergeCell ref="C34:D34"/>
    <mergeCell ref="E34:F34"/>
    <mergeCell ref="G34:H34"/>
    <mergeCell ref="I34:J34"/>
    <mergeCell ref="K34:L34"/>
    <mergeCell ref="B31:C31"/>
    <mergeCell ref="D31:F31"/>
    <mergeCell ref="H31:I31"/>
    <mergeCell ref="J31:K31"/>
    <mergeCell ref="L31:M31"/>
    <mergeCell ref="C32:D32"/>
    <mergeCell ref="E32:F32"/>
    <mergeCell ref="G32:H32"/>
    <mergeCell ref="I32:J32"/>
    <mergeCell ref="K32:L32"/>
    <mergeCell ref="G27:H27"/>
    <mergeCell ref="B30:C30"/>
    <mergeCell ref="D30:F30"/>
    <mergeCell ref="H30:I30"/>
    <mergeCell ref="J30:K30"/>
    <mergeCell ref="L30:M30"/>
    <mergeCell ref="E25:F25"/>
    <mergeCell ref="G25:H25"/>
    <mergeCell ref="I25:J25"/>
    <mergeCell ref="K25:L25"/>
    <mergeCell ref="M25:M26"/>
    <mergeCell ref="C26:D26"/>
    <mergeCell ref="E26:F26"/>
    <mergeCell ref="G26:H26"/>
    <mergeCell ref="I26:J26"/>
    <mergeCell ref="K26:L26"/>
    <mergeCell ref="B23:C23"/>
    <mergeCell ref="D23:F23"/>
    <mergeCell ref="H23:I23"/>
    <mergeCell ref="J23:K23"/>
    <mergeCell ref="L23:M23"/>
    <mergeCell ref="C24:D24"/>
    <mergeCell ref="E24:F24"/>
    <mergeCell ref="G24:H24"/>
    <mergeCell ref="I24:J24"/>
    <mergeCell ref="K24:L24"/>
    <mergeCell ref="G19:H19"/>
    <mergeCell ref="B21:M21"/>
    <mergeCell ref="B22:C22"/>
    <mergeCell ref="D22:F22"/>
    <mergeCell ref="H22:I22"/>
    <mergeCell ref="J22:K22"/>
    <mergeCell ref="L22:M22"/>
    <mergeCell ref="E17:F17"/>
    <mergeCell ref="G17:H17"/>
    <mergeCell ref="I17:J17"/>
    <mergeCell ref="K17:L17"/>
    <mergeCell ref="M17:M18"/>
    <mergeCell ref="C18:D18"/>
    <mergeCell ref="E18:F18"/>
    <mergeCell ref="G18:H18"/>
    <mergeCell ref="I18:J18"/>
    <mergeCell ref="K18:L18"/>
    <mergeCell ref="B15:C15"/>
    <mergeCell ref="D15:F15"/>
    <mergeCell ref="H15:I15"/>
    <mergeCell ref="J15:K15"/>
    <mergeCell ref="L15:M15"/>
    <mergeCell ref="E16:F16"/>
    <mergeCell ref="G16:H16"/>
    <mergeCell ref="I16:J16"/>
    <mergeCell ref="K16:L16"/>
    <mergeCell ref="C16:D16"/>
    <mergeCell ref="B13:M13"/>
    <mergeCell ref="B14:C14"/>
    <mergeCell ref="D14:F14"/>
    <mergeCell ref="H14:I14"/>
    <mergeCell ref="J14:K14"/>
    <mergeCell ref="L14:M14"/>
    <mergeCell ref="M6:M7"/>
    <mergeCell ref="C7:D7"/>
    <mergeCell ref="E7:F7"/>
    <mergeCell ref="G7:H7"/>
    <mergeCell ref="I7:J7"/>
    <mergeCell ref="K7:L7"/>
    <mergeCell ref="C5:D5"/>
    <mergeCell ref="E5:F5"/>
    <mergeCell ref="G5:H5"/>
    <mergeCell ref="I5:J5"/>
    <mergeCell ref="K5:L5"/>
    <mergeCell ref="E6:F6"/>
    <mergeCell ref="G6:H6"/>
    <mergeCell ref="I6:J6"/>
    <mergeCell ref="K6:L6"/>
    <mergeCell ref="B3:C3"/>
    <mergeCell ref="D3:F3"/>
    <mergeCell ref="H3:I3"/>
    <mergeCell ref="J3:K3"/>
    <mergeCell ref="L3:M3"/>
    <mergeCell ref="B4:C4"/>
    <mergeCell ref="D4:F4"/>
    <mergeCell ref="H4:I4"/>
    <mergeCell ref="J4:K4"/>
    <mergeCell ref="L4:M4"/>
  </mergeCells>
  <phoneticPr fontId="2"/>
  <dataValidations count="3">
    <dataValidation type="list" allowBlank="1" showInputMessage="1" showErrorMessage="1" sqref="M6:M7 M17:M18 M25:M26 M33:M34 M41:M42" xr:uid="{00000000-0002-0000-0400-000000000000}">
      <formula1>$O$4:$O$7</formula1>
    </dataValidation>
    <dataValidation type="list" allowBlank="1" showInputMessage="1" showErrorMessage="1" sqref="B35 B19 B27 B43" xr:uid="{00000000-0002-0000-0400-000001000000}">
      <formula1>#REF!</formula1>
    </dataValidation>
    <dataValidation imeMode="halfKatakana" allowBlank="1" showInputMessage="1" showErrorMessage="1" sqref="D30 D3 D14 D22 D38" xr:uid="{00000000-0002-0000-0400-000002000000}"/>
  </dataValidations>
  <printOptions horizontalCentered="1"/>
  <pageMargins left="0.59055118110236227" right="0.59055118110236227" top="0.59055118110236227" bottom="0.59055118110236227"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43"/>
  </sheetPr>
  <dimension ref="A1:M38"/>
  <sheetViews>
    <sheetView showGridLines="0" showZeros="0" view="pageBreakPreview" zoomScaleNormal="100" zoomScaleSheetLayoutView="100" workbookViewId="0">
      <selection activeCell="J20" sqref="J20"/>
    </sheetView>
  </sheetViews>
  <sheetFormatPr defaultColWidth="9" defaultRowHeight="12.75" x14ac:dyDescent="0.25"/>
  <cols>
    <col min="1" max="1" width="4.3984375" style="86" customWidth="1"/>
    <col min="2" max="2" width="3.73046875" style="86" customWidth="1"/>
    <col min="3" max="3" width="6.73046875" style="86" customWidth="1"/>
    <col min="4" max="4" width="18.86328125" style="86" customWidth="1"/>
    <col min="5" max="5" width="16.265625" style="86" customWidth="1"/>
    <col min="6" max="6" width="7.46484375" style="86" customWidth="1"/>
    <col min="7" max="7" width="5.59765625" style="86" customWidth="1"/>
    <col min="8" max="8" width="13.86328125" style="86" customWidth="1"/>
    <col min="9" max="9" width="3.59765625" style="86" customWidth="1"/>
    <col min="10" max="10" width="3.73046875" style="86" customWidth="1"/>
    <col min="11" max="11" width="4.3984375" style="86" customWidth="1"/>
    <col min="12" max="12" width="9" style="86"/>
    <col min="13" max="13" width="9" style="86" hidden="1" customWidth="1"/>
    <col min="14" max="26" width="0" style="86" hidden="1" customWidth="1"/>
    <col min="27" max="16384" width="9" style="86"/>
  </cols>
  <sheetData>
    <row r="1" spans="1:13" ht="34.5" customHeight="1" x14ac:dyDescent="0.25">
      <c r="B1" s="916" t="s">
        <v>1159</v>
      </c>
      <c r="C1" s="916"/>
      <c r="D1" s="916"/>
      <c r="E1" s="916"/>
      <c r="F1" s="916"/>
      <c r="G1" s="916"/>
      <c r="H1" s="916"/>
      <c r="I1" s="916"/>
      <c r="J1" s="916"/>
    </row>
    <row r="2" spans="1:13" ht="25.5" customHeight="1" x14ac:dyDescent="0.25">
      <c r="B2" s="914" t="s">
        <v>123</v>
      </c>
      <c r="C2" s="914"/>
      <c r="D2" s="915"/>
      <c r="E2" s="915"/>
      <c r="F2" s="915"/>
      <c r="G2" s="915"/>
      <c r="H2" s="915"/>
      <c r="I2" s="915"/>
      <c r="J2" s="915"/>
    </row>
    <row r="3" spans="1:13" ht="25.5" customHeight="1" x14ac:dyDescent="0.25">
      <c r="D3" s="87"/>
    </row>
    <row r="4" spans="1:13" ht="24.75" customHeight="1" x14ac:dyDescent="0.25">
      <c r="B4" s="909" t="s">
        <v>124</v>
      </c>
      <c r="C4" s="910"/>
      <c r="D4" s="911"/>
      <c r="E4" s="912">
        <f>IF(男子申込書!$K$2=0,女子申込書!$K$2,男子申込書!$K$2)</f>
        <v>0</v>
      </c>
      <c r="F4" s="913"/>
      <c r="G4" s="913"/>
      <c r="H4" s="913"/>
      <c r="I4" s="913"/>
      <c r="J4" s="917"/>
      <c r="M4" s="88" t="s">
        <v>32</v>
      </c>
    </row>
    <row r="5" spans="1:13" ht="24.75" customHeight="1" x14ac:dyDescent="0.25">
      <c r="B5" s="909" t="s">
        <v>125</v>
      </c>
      <c r="C5" s="910"/>
      <c r="D5" s="911"/>
      <c r="E5" s="912">
        <f>IF(男子申込書!$D$3=0,女子申込書!$D$3,男子申込書!$D$3)</f>
        <v>0</v>
      </c>
      <c r="F5" s="913"/>
      <c r="G5" s="913"/>
      <c r="H5" s="913"/>
      <c r="I5" s="913"/>
      <c r="J5" s="917"/>
      <c r="M5" s="88" t="s">
        <v>35</v>
      </c>
    </row>
    <row r="6" spans="1:13" ht="24.75" customHeight="1" x14ac:dyDescent="0.25">
      <c r="B6" s="909" t="s">
        <v>10</v>
      </c>
      <c r="C6" s="910"/>
      <c r="D6" s="911"/>
      <c r="E6" s="912">
        <f>IF(男子申込書!$K$4=0,女子申込書!$K$4,男子申込書!$K$4)</f>
        <v>0</v>
      </c>
      <c r="F6" s="913"/>
      <c r="G6" s="913"/>
      <c r="H6" s="612"/>
      <c r="I6" s="89"/>
      <c r="J6" s="90"/>
      <c r="M6" s="88" t="s">
        <v>37</v>
      </c>
    </row>
    <row r="7" spans="1:13" ht="24.75" customHeight="1" x14ac:dyDescent="0.25">
      <c r="B7" s="100"/>
      <c r="C7" s="100"/>
      <c r="D7" s="103"/>
      <c r="E7" s="101"/>
      <c r="F7" s="101"/>
      <c r="G7" s="101"/>
      <c r="H7" s="102"/>
      <c r="I7" s="102"/>
      <c r="J7" s="102"/>
      <c r="M7" s="88" t="s">
        <v>38</v>
      </c>
    </row>
    <row r="8" spans="1:13" ht="24.75" customHeight="1" x14ac:dyDescent="0.25">
      <c r="B8" s="100"/>
      <c r="C8" s="897" t="s">
        <v>129</v>
      </c>
      <c r="D8" s="897"/>
      <c r="E8" s="904"/>
      <c r="F8" s="905"/>
      <c r="G8" s="905"/>
      <c r="H8" s="905"/>
      <c r="I8" s="119" t="s">
        <v>131</v>
      </c>
      <c r="J8" s="102"/>
      <c r="M8" s="88" t="s">
        <v>40</v>
      </c>
    </row>
    <row r="9" spans="1:13" ht="24.75" customHeight="1" x14ac:dyDescent="0.25">
      <c r="B9" s="100"/>
      <c r="C9" s="897" t="s">
        <v>130</v>
      </c>
      <c r="D9" s="897"/>
      <c r="E9" s="898"/>
      <c r="F9" s="898"/>
      <c r="G9" s="898"/>
      <c r="H9" s="898"/>
      <c r="I9" s="898"/>
      <c r="J9" s="102"/>
      <c r="M9" s="88" t="s">
        <v>42</v>
      </c>
    </row>
    <row r="10" spans="1:13" ht="24.75" customHeight="1" thickBot="1" x14ac:dyDescent="0.3">
      <c r="B10" s="91"/>
      <c r="C10" s="91"/>
      <c r="D10" s="117"/>
      <c r="F10" s="143" t="s">
        <v>156</v>
      </c>
      <c r="M10" s="88" t="s">
        <v>45</v>
      </c>
    </row>
    <row r="11" spans="1:13" ht="24.75" customHeight="1" x14ac:dyDescent="0.25">
      <c r="B11" s="109"/>
      <c r="C11" s="124" t="s">
        <v>153</v>
      </c>
      <c r="D11" s="120"/>
      <c r="E11" s="104"/>
      <c r="F11" s="146"/>
      <c r="G11" s="119" t="s">
        <v>128</v>
      </c>
      <c r="H11" s="523">
        <f>F11*1000</f>
        <v>0</v>
      </c>
      <c r="I11" s="123" t="s">
        <v>126</v>
      </c>
      <c r="M11" s="88" t="s">
        <v>1124</v>
      </c>
    </row>
    <row r="12" spans="1:13" ht="24.75" customHeight="1" x14ac:dyDescent="0.25">
      <c r="B12" s="109"/>
      <c r="C12" s="124" t="s">
        <v>136</v>
      </c>
      <c r="D12" s="120"/>
      <c r="E12" s="104"/>
      <c r="F12" s="147"/>
      <c r="G12" s="119" t="s">
        <v>128</v>
      </c>
      <c r="H12" s="523">
        <f>F12*500</f>
        <v>0</v>
      </c>
      <c r="I12" s="123" t="s">
        <v>126</v>
      </c>
      <c r="M12" s="88" t="s">
        <v>1125</v>
      </c>
    </row>
    <row r="13" spans="1:13" ht="24.75" customHeight="1" thickBot="1" x14ac:dyDescent="0.3">
      <c r="B13" s="109"/>
      <c r="C13" s="125" t="s">
        <v>154</v>
      </c>
      <c r="D13" s="121"/>
      <c r="E13" s="122"/>
      <c r="F13" s="148"/>
      <c r="G13" s="126" t="s">
        <v>128</v>
      </c>
      <c r="H13" s="524">
        <f>F13*1200</f>
        <v>0</v>
      </c>
      <c r="I13" s="93" t="s">
        <v>126</v>
      </c>
      <c r="M13" s="88" t="s">
        <v>1126</v>
      </c>
    </row>
    <row r="14" spans="1:13" ht="24.75" customHeight="1" thickTop="1" x14ac:dyDescent="0.25">
      <c r="B14" s="109"/>
      <c r="C14" s="899" t="s">
        <v>127</v>
      </c>
      <c r="D14" s="900"/>
      <c r="E14" s="900"/>
      <c r="F14" s="900"/>
      <c r="G14" s="901"/>
      <c r="H14" s="525">
        <f>SUM(H11:H13)</f>
        <v>0</v>
      </c>
      <c r="I14" s="94" t="s">
        <v>126</v>
      </c>
      <c r="M14" s="88" t="s">
        <v>1127</v>
      </c>
    </row>
    <row r="15" spans="1:13" ht="12.6" customHeight="1" x14ac:dyDescent="0.25">
      <c r="B15" s="109"/>
      <c r="C15" s="144"/>
      <c r="D15" s="144"/>
      <c r="E15" s="144"/>
      <c r="F15" s="144"/>
      <c r="G15" s="144"/>
      <c r="H15" s="610"/>
      <c r="I15" s="611"/>
      <c r="M15" s="88"/>
    </row>
    <row r="16" spans="1:13" ht="25.5" customHeight="1" x14ac:dyDescent="0.25">
      <c r="A16" s="603"/>
      <c r="C16" s="908" t="s">
        <v>1169</v>
      </c>
      <c r="D16" s="908"/>
      <c r="E16" s="908"/>
      <c r="F16" s="908"/>
      <c r="G16" s="908"/>
      <c r="H16" s="908"/>
      <c r="I16" s="908"/>
      <c r="M16" s="88" t="s">
        <v>54</v>
      </c>
    </row>
    <row r="17" spans="1:13" ht="6" customHeight="1" x14ac:dyDescent="0.25">
      <c r="A17" s="603"/>
      <c r="C17" s="605"/>
      <c r="D17" s="116"/>
      <c r="E17" s="116"/>
      <c r="F17" s="116"/>
      <c r="G17" s="116"/>
      <c r="H17" s="116"/>
      <c r="M17" s="88"/>
    </row>
    <row r="18" spans="1:13" ht="6" customHeight="1" x14ac:dyDescent="0.25">
      <c r="A18" s="603"/>
      <c r="C18" s="604"/>
      <c r="D18" s="116"/>
      <c r="E18" s="116"/>
      <c r="F18" s="116"/>
      <c r="G18" s="116"/>
      <c r="H18" s="116"/>
      <c r="M18" s="88"/>
    </row>
    <row r="19" spans="1:13" ht="18.600000000000001" customHeight="1" x14ac:dyDescent="0.25">
      <c r="B19" s="98" t="s">
        <v>133</v>
      </c>
      <c r="M19" s="88" t="s">
        <v>55</v>
      </c>
    </row>
    <row r="20" spans="1:13" ht="18.600000000000001" customHeight="1" x14ac:dyDescent="0.25">
      <c r="B20" s="115" t="s">
        <v>134</v>
      </c>
      <c r="C20" s="98"/>
      <c r="D20" s="96"/>
      <c r="E20" s="96"/>
      <c r="F20" s="96"/>
      <c r="G20" s="96"/>
      <c r="H20" s="96"/>
      <c r="I20" s="96"/>
      <c r="J20" s="96"/>
      <c r="K20" s="96"/>
      <c r="M20" s="88" t="s">
        <v>7</v>
      </c>
    </row>
    <row r="21" spans="1:13" ht="18.600000000000001" customHeight="1" x14ac:dyDescent="0.25">
      <c r="B21" s="99" t="s">
        <v>152</v>
      </c>
      <c r="C21" s="99"/>
      <c r="M21" s="88" t="s">
        <v>57</v>
      </c>
    </row>
    <row r="22" spans="1:13" ht="18.600000000000001" customHeight="1" x14ac:dyDescent="0.25">
      <c r="B22" s="99" t="s">
        <v>135</v>
      </c>
      <c r="C22" s="99"/>
      <c r="M22" s="88" t="s">
        <v>361</v>
      </c>
    </row>
    <row r="23" spans="1:13" ht="18.600000000000001" customHeight="1" x14ac:dyDescent="0.25">
      <c r="C23" s="97"/>
      <c r="E23" s="95"/>
      <c r="M23" s="88" t="s">
        <v>1128</v>
      </c>
    </row>
    <row r="24" spans="1:13" ht="18.600000000000001" customHeight="1" x14ac:dyDescent="0.25">
      <c r="B24" s="607"/>
      <c r="C24" s="608" t="s">
        <v>1160</v>
      </c>
      <c r="M24" s="88" t="s">
        <v>1129</v>
      </c>
    </row>
    <row r="25" spans="1:13" ht="18.600000000000001" customHeight="1" x14ac:dyDescent="0.25">
      <c r="C25" s="86" t="s">
        <v>1161</v>
      </c>
      <c r="M25" s="88" t="s">
        <v>1130</v>
      </c>
    </row>
    <row r="26" spans="1:13" ht="18.600000000000001" customHeight="1" x14ac:dyDescent="0.25">
      <c r="A26" s="109"/>
      <c r="B26" s="109"/>
      <c r="C26" s="179"/>
      <c r="D26" s="92"/>
      <c r="E26" s="92"/>
      <c r="F26" s="92"/>
      <c r="G26" s="92"/>
      <c r="H26" s="92"/>
      <c r="I26" s="105"/>
      <c r="J26" s="109"/>
      <c r="M26" s="88"/>
    </row>
    <row r="27" spans="1:13" ht="18.600000000000001" customHeight="1" x14ac:dyDescent="0.25">
      <c r="A27" s="109"/>
      <c r="B27" s="109"/>
      <c r="C27" s="477"/>
      <c r="D27" s="109" t="s">
        <v>1162</v>
      </c>
      <c r="E27" s="109"/>
      <c r="F27" s="109"/>
      <c r="G27" s="109"/>
      <c r="H27" s="109"/>
      <c r="I27" s="180"/>
      <c r="J27" s="109"/>
      <c r="M27" s="88"/>
    </row>
    <row r="28" spans="1:13" ht="18.600000000000001" customHeight="1" x14ac:dyDescent="0.25">
      <c r="A28" s="109"/>
      <c r="B28" s="109"/>
      <c r="C28" s="477"/>
      <c r="D28" s="907" t="s">
        <v>1163</v>
      </c>
      <c r="E28" s="907"/>
      <c r="F28" s="907"/>
      <c r="G28" s="907"/>
      <c r="H28" s="907"/>
      <c r="I28" s="110"/>
      <c r="J28" s="109"/>
    </row>
    <row r="29" spans="1:13" ht="18.600000000000001" customHeight="1" x14ac:dyDescent="0.25">
      <c r="A29" s="109"/>
      <c r="B29" s="109"/>
      <c r="C29" s="477"/>
      <c r="D29" s="114"/>
      <c r="E29" s="609"/>
      <c r="F29" s="479" t="s">
        <v>1164</v>
      </c>
      <c r="G29" s="478"/>
      <c r="H29" s="114"/>
      <c r="I29" s="110"/>
      <c r="J29" s="109"/>
    </row>
    <row r="30" spans="1:13" ht="18.600000000000001" customHeight="1" x14ac:dyDescent="0.25">
      <c r="A30" s="109"/>
      <c r="B30" s="109"/>
      <c r="C30" s="480"/>
      <c r="D30" s="481"/>
      <c r="E30" s="481"/>
      <c r="F30" s="481"/>
      <c r="G30" s="481"/>
      <c r="H30" s="482"/>
      <c r="I30" s="108"/>
      <c r="J30" s="109"/>
    </row>
    <row r="31" spans="1:13" ht="18.600000000000001" customHeight="1" x14ac:dyDescent="0.25">
      <c r="A31" s="109"/>
      <c r="B31" s="109"/>
      <c r="C31" s="109"/>
      <c r="D31" s="109"/>
      <c r="E31" s="109"/>
      <c r="F31" s="109"/>
      <c r="G31" s="109"/>
      <c r="H31" s="109"/>
      <c r="I31" s="109"/>
      <c r="J31" s="109"/>
    </row>
    <row r="32" spans="1:13" ht="25.5" customHeight="1" x14ac:dyDescent="0.25">
      <c r="B32" s="135" t="s">
        <v>155</v>
      </c>
      <c r="C32" s="136"/>
      <c r="D32" s="107"/>
      <c r="E32" s="107"/>
      <c r="F32" s="107"/>
      <c r="G32" s="107"/>
      <c r="H32" s="107"/>
      <c r="I32" s="107"/>
      <c r="J32" s="107"/>
      <c r="M32" s="88"/>
    </row>
    <row r="33" spans="2:13" ht="12" customHeight="1" x14ac:dyDescent="0.25">
      <c r="B33" s="111"/>
      <c r="C33" s="112"/>
      <c r="D33" s="92"/>
      <c r="E33" s="92"/>
      <c r="F33" s="92"/>
      <c r="G33" s="92"/>
      <c r="H33" s="92"/>
      <c r="I33" s="92"/>
      <c r="J33" s="105"/>
      <c r="M33" s="88"/>
    </row>
    <row r="34" spans="2:13" ht="30" customHeight="1" x14ac:dyDescent="0.25">
      <c r="B34" s="113"/>
      <c r="C34" s="144" t="s">
        <v>137</v>
      </c>
      <c r="D34" s="906"/>
      <c r="E34" s="906"/>
      <c r="F34" s="906"/>
      <c r="G34" s="906"/>
      <c r="H34" s="906"/>
      <c r="I34" s="117"/>
      <c r="J34" s="110"/>
      <c r="M34" s="88"/>
    </row>
    <row r="35" spans="2:13" ht="30" customHeight="1" x14ac:dyDescent="0.25">
      <c r="B35" s="113"/>
      <c r="C35" s="149" t="s">
        <v>157</v>
      </c>
      <c r="D35" s="902"/>
      <c r="E35" s="902"/>
      <c r="F35" s="902"/>
      <c r="G35" s="902"/>
      <c r="H35" s="902"/>
      <c r="I35" s="118"/>
      <c r="J35" s="110"/>
      <c r="M35" s="88"/>
    </row>
    <row r="36" spans="2:13" ht="30" customHeight="1" x14ac:dyDescent="0.25">
      <c r="B36" s="113"/>
      <c r="C36" s="145"/>
      <c r="D36" s="903"/>
      <c r="E36" s="903"/>
      <c r="F36" s="903"/>
      <c r="G36" s="903"/>
      <c r="H36" s="903"/>
      <c r="I36" s="118"/>
      <c r="J36" s="110"/>
      <c r="M36" s="88"/>
    </row>
    <row r="37" spans="2:13" ht="30" customHeight="1" x14ac:dyDescent="0.25">
      <c r="B37" s="113"/>
      <c r="C37" s="149" t="s">
        <v>158</v>
      </c>
      <c r="D37" s="896">
        <f>E8</f>
        <v>0</v>
      </c>
      <c r="E37" s="896"/>
      <c r="F37" s="896"/>
      <c r="G37" s="896"/>
      <c r="H37" s="92" t="s">
        <v>132</v>
      </c>
      <c r="I37" s="109"/>
      <c r="J37" s="110"/>
      <c r="M37" s="88"/>
    </row>
    <row r="38" spans="2:13" ht="12" customHeight="1" x14ac:dyDescent="0.25">
      <c r="B38" s="106"/>
      <c r="C38" s="107"/>
      <c r="D38" s="107"/>
      <c r="E38" s="107"/>
      <c r="F38" s="107"/>
      <c r="G38" s="107"/>
      <c r="H38" s="107"/>
      <c r="I38" s="107"/>
      <c r="J38" s="108"/>
      <c r="M38" s="88"/>
    </row>
  </sheetData>
  <sheetProtection selectLockedCells="1"/>
  <mergeCells count="19">
    <mergeCell ref="B6:D6"/>
    <mergeCell ref="E6:G6"/>
    <mergeCell ref="B2:J2"/>
    <mergeCell ref="B1:J1"/>
    <mergeCell ref="E4:J4"/>
    <mergeCell ref="E5:J5"/>
    <mergeCell ref="B4:D4"/>
    <mergeCell ref="B5:D5"/>
    <mergeCell ref="D37:G37"/>
    <mergeCell ref="C8:D8"/>
    <mergeCell ref="C9:D9"/>
    <mergeCell ref="E9:I9"/>
    <mergeCell ref="C14:G14"/>
    <mergeCell ref="D35:H35"/>
    <mergeCell ref="D36:H36"/>
    <mergeCell ref="E8:H8"/>
    <mergeCell ref="D34:H34"/>
    <mergeCell ref="D28:H28"/>
    <mergeCell ref="C16:I16"/>
  </mergeCells>
  <phoneticPr fontId="2"/>
  <dataValidations count="1">
    <dataValidation type="list" allowBlank="1" showInputMessage="1" showErrorMessage="1" sqref="E4:J4" xr:uid="{00000000-0002-0000-0500-000000000000}">
      <formula1>$M$3:$M$31</formula1>
    </dataValidation>
  </dataValidations>
  <printOptions horizontalCentered="1"/>
  <pageMargins left="0.78740157480314965" right="0.78740157480314965" top="0.78740157480314965" bottom="0.59055118110236227" header="0.51181102362204722" footer="0.51181102362204722"/>
  <pageSetup paperSize="9" scale="96"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V55"/>
  <sheetViews>
    <sheetView showGridLines="0" zoomScaleNormal="100" workbookViewId="0">
      <selection activeCell="T25" sqref="T25"/>
    </sheetView>
  </sheetViews>
  <sheetFormatPr defaultColWidth="9" defaultRowHeight="12" x14ac:dyDescent="0.25"/>
  <cols>
    <col min="1" max="1" width="1.265625" style="82" customWidth="1"/>
    <col min="2" max="2" width="2.3984375" style="81" bestFit="1" customWidth="1"/>
    <col min="3" max="3" width="6.3984375" style="81" bestFit="1" customWidth="1"/>
    <col min="4" max="4" width="7.46484375" style="81" customWidth="1"/>
    <col min="5" max="5" width="8.73046875" style="81" customWidth="1"/>
    <col min="6" max="6" width="12.86328125" style="81" customWidth="1"/>
    <col min="7" max="10" width="2.59765625" style="81" customWidth="1"/>
    <col min="11" max="11" width="1.59765625" style="81" customWidth="1"/>
    <col min="12" max="12" width="2" style="81" customWidth="1"/>
    <col min="13" max="13" width="2.3984375" style="81" bestFit="1" customWidth="1"/>
    <col min="14" max="14" width="6.265625" style="81" customWidth="1"/>
    <col min="15" max="15" width="7.46484375" style="81" customWidth="1"/>
    <col min="16" max="17" width="8.73046875" style="82" customWidth="1"/>
    <col min="18" max="18" width="15.3984375" style="82" customWidth="1"/>
    <col min="19" max="27" width="3.46484375" style="82" customWidth="1"/>
    <col min="28" max="30" width="4.73046875" style="82" customWidth="1"/>
    <col min="31" max="34" width="5.1328125" style="82" customWidth="1"/>
    <col min="35" max="38" width="4.73046875" style="82" bestFit="1" customWidth="1"/>
    <col min="39" max="40" width="9" style="82"/>
    <col min="41" max="41" width="8" style="82" bestFit="1" customWidth="1"/>
    <col min="42" max="42" width="3.265625" style="82" bestFit="1" customWidth="1"/>
    <col min="43" max="16384" width="9" style="82"/>
  </cols>
  <sheetData>
    <row r="1" spans="1:48" ht="16.149999999999999" x14ac:dyDescent="0.25">
      <c r="A1" s="161"/>
      <c r="B1" s="161"/>
      <c r="C1" s="162" t="s">
        <v>116</v>
      </c>
      <c r="D1" s="161"/>
      <c r="E1" s="161"/>
      <c r="F1" s="161"/>
      <c r="G1" s="161"/>
      <c r="H1" s="161"/>
      <c r="I1" s="161"/>
      <c r="J1" s="161"/>
      <c r="K1" s="161"/>
      <c r="L1" s="161"/>
      <c r="M1" s="161"/>
      <c r="N1" s="162" t="s">
        <v>138</v>
      </c>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row>
    <row r="2" spans="1:48" ht="9.75" customHeight="1" x14ac:dyDescent="0.25">
      <c r="A2" s="161"/>
      <c r="B2" s="918" t="s">
        <v>122</v>
      </c>
      <c r="C2" s="922" t="s">
        <v>8</v>
      </c>
      <c r="D2" s="922" t="s">
        <v>109</v>
      </c>
      <c r="E2" s="922" t="s">
        <v>10</v>
      </c>
      <c r="F2" s="922" t="s">
        <v>110</v>
      </c>
      <c r="G2" s="922" t="s">
        <v>111</v>
      </c>
      <c r="H2" s="922"/>
      <c r="I2" s="922" t="s">
        <v>114</v>
      </c>
      <c r="J2" s="922"/>
      <c r="K2" s="84"/>
      <c r="L2" s="82"/>
      <c r="M2" s="918" t="s">
        <v>122</v>
      </c>
      <c r="N2" s="923" t="s">
        <v>8</v>
      </c>
      <c r="O2" s="925" t="s">
        <v>109</v>
      </c>
      <c r="P2" s="927" t="s">
        <v>10</v>
      </c>
      <c r="Q2" s="925" t="s">
        <v>1112</v>
      </c>
      <c r="R2" s="929" t="s">
        <v>1113</v>
      </c>
      <c r="S2" s="919" t="s">
        <v>148</v>
      </c>
      <c r="T2" s="920"/>
      <c r="U2" s="920"/>
      <c r="V2" s="921"/>
      <c r="W2" s="936" t="s">
        <v>149</v>
      </c>
      <c r="X2" s="920"/>
      <c r="Y2" s="920"/>
      <c r="Z2" s="921"/>
      <c r="AA2" s="138" t="s">
        <v>78</v>
      </c>
      <c r="AB2" s="933" t="s">
        <v>68</v>
      </c>
      <c r="AC2" s="934" t="s">
        <v>117</v>
      </c>
      <c r="AD2" s="130" t="s">
        <v>68</v>
      </c>
      <c r="AE2" s="931" t="s">
        <v>142</v>
      </c>
      <c r="AF2" s="932"/>
      <c r="AG2" s="932"/>
      <c r="AH2" s="933"/>
      <c r="AI2" s="922" t="s">
        <v>146</v>
      </c>
      <c r="AJ2" s="922"/>
      <c r="AK2" s="922" t="s">
        <v>147</v>
      </c>
      <c r="AL2" s="922"/>
      <c r="AM2" s="161"/>
      <c r="AN2" s="161"/>
      <c r="AO2" s="161"/>
      <c r="AP2" s="161"/>
      <c r="AQ2" s="161"/>
      <c r="AR2" s="161"/>
      <c r="AS2" s="161"/>
      <c r="AT2" s="161"/>
      <c r="AU2" s="161"/>
      <c r="AV2" s="161"/>
    </row>
    <row r="3" spans="1:48" ht="9.75" customHeight="1" thickBot="1" x14ac:dyDescent="0.3">
      <c r="A3" s="161"/>
      <c r="B3" s="918"/>
      <c r="C3" s="922"/>
      <c r="D3" s="922"/>
      <c r="E3" s="922"/>
      <c r="F3" s="922"/>
      <c r="G3" s="85" t="s">
        <v>112</v>
      </c>
      <c r="H3" s="85" t="s">
        <v>113</v>
      </c>
      <c r="I3" s="85" t="s">
        <v>112</v>
      </c>
      <c r="J3" s="85" t="s">
        <v>113</v>
      </c>
      <c r="K3" s="84"/>
      <c r="M3" s="918"/>
      <c r="N3" s="924"/>
      <c r="O3" s="926"/>
      <c r="P3" s="928"/>
      <c r="Q3" s="926"/>
      <c r="R3" s="930"/>
      <c r="S3" s="495" t="s">
        <v>118</v>
      </c>
      <c r="T3" s="496" t="s">
        <v>119</v>
      </c>
      <c r="U3" s="496" t="s">
        <v>120</v>
      </c>
      <c r="V3" s="496" t="s">
        <v>121</v>
      </c>
      <c r="W3" s="496" t="s">
        <v>118</v>
      </c>
      <c r="X3" s="496" t="s">
        <v>119</v>
      </c>
      <c r="Y3" s="496" t="s">
        <v>120</v>
      </c>
      <c r="Z3" s="496" t="s">
        <v>121</v>
      </c>
      <c r="AA3" s="140" t="s">
        <v>70</v>
      </c>
      <c r="AB3" s="937"/>
      <c r="AC3" s="935"/>
      <c r="AD3" s="131" t="s">
        <v>78</v>
      </c>
      <c r="AE3" s="139" t="s">
        <v>139</v>
      </c>
      <c r="AF3" s="85" t="s">
        <v>140</v>
      </c>
      <c r="AG3" s="85" t="s">
        <v>141</v>
      </c>
      <c r="AH3" s="85" t="s">
        <v>143</v>
      </c>
      <c r="AI3" s="85" t="s">
        <v>144</v>
      </c>
      <c r="AJ3" s="85" t="s">
        <v>145</v>
      </c>
      <c r="AK3" s="85" t="s">
        <v>144</v>
      </c>
      <c r="AL3" s="85" t="s">
        <v>145</v>
      </c>
      <c r="AM3" s="161"/>
      <c r="AN3" s="161"/>
      <c r="AO3" s="161"/>
      <c r="AP3" s="161"/>
      <c r="AQ3" s="161"/>
      <c r="AR3" s="161"/>
      <c r="AS3" s="161"/>
      <c r="AT3" s="161"/>
      <c r="AU3" s="161"/>
      <c r="AV3" s="161"/>
    </row>
    <row r="4" spans="1:48" ht="14.25" customHeight="1" thickBot="1" x14ac:dyDescent="0.3">
      <c r="A4" s="161"/>
      <c r="B4" s="83" t="e">
        <f>VLOOKUP(C4,$AO$8:$AP$33,2,0)</f>
        <v>#N/A</v>
      </c>
      <c r="C4" s="80">
        <f>IF(男子申込書!$K$2=0,女子申込書!$K$2,男子申込書!$K$2)</f>
        <v>0</v>
      </c>
      <c r="D4" s="80">
        <f>IF(男子申込書!$D$3=0,女子申込書!$D$3,男子申込書!$D$3)</f>
        <v>0</v>
      </c>
      <c r="E4" s="80">
        <f>IF(男子申込書!$K$4=0,女子申込書!$K$4,男子申込書!$K$4)</f>
        <v>0</v>
      </c>
      <c r="F4" s="80">
        <f>IF(男子申込書!T3=女子申込書!T3,男子申込書!T3,男子申込書!T3&amp;女子申込書!T3)</f>
        <v>0</v>
      </c>
      <c r="G4" s="80">
        <f>男子申込書!T58</f>
        <v>0</v>
      </c>
      <c r="H4" s="80">
        <f>女子申込書!T58</f>
        <v>0</v>
      </c>
      <c r="I4" s="80">
        <f>男子申込書!T57</f>
        <v>0</v>
      </c>
      <c r="J4" s="80">
        <f>女子申込書!T57</f>
        <v>0</v>
      </c>
      <c r="K4" s="84"/>
      <c r="M4" s="80" t="e">
        <f>B4</f>
        <v>#N/A</v>
      </c>
      <c r="N4" s="128">
        <f>C4</f>
        <v>0</v>
      </c>
      <c r="O4" s="502">
        <f>D4</f>
        <v>0</v>
      </c>
      <c r="P4" s="503">
        <f>E4</f>
        <v>0</v>
      </c>
      <c r="Q4" s="504">
        <f>IF(男子申込書!$K$3=0,女子申込書!$K$3,男子申込書!$K$3)</f>
        <v>0</v>
      </c>
      <c r="R4" s="505">
        <f>F4</f>
        <v>0</v>
      </c>
      <c r="S4" s="506">
        <f>男子申込書!T54</f>
        <v>0</v>
      </c>
      <c r="T4" s="507">
        <f>男子申込書!T55</f>
        <v>0</v>
      </c>
      <c r="U4" s="504">
        <f>男子申込書!T56</f>
        <v>0</v>
      </c>
      <c r="V4" s="504">
        <f>男子申込書!T57</f>
        <v>0</v>
      </c>
      <c r="W4" s="507">
        <f>女子申込書!T54</f>
        <v>0</v>
      </c>
      <c r="X4" s="507">
        <f>女子申込書!T55</f>
        <v>0</v>
      </c>
      <c r="Y4" s="504">
        <f>女子申込書!T56</f>
        <v>0</v>
      </c>
      <c r="Z4" s="508">
        <f>女子申込書!T57</f>
        <v>0</v>
      </c>
      <c r="AA4" s="494">
        <f>G4+H4</f>
        <v>0</v>
      </c>
      <c r="AB4" s="137">
        <f>男子申込書!P58+女子申込書!P58</f>
        <v>0</v>
      </c>
      <c r="AC4" s="129">
        <f>男子申込書!Q58+女子申込書!Q588</f>
        <v>0</v>
      </c>
      <c r="AD4" s="129">
        <f>男子申込書!V58+女子申込書!V58</f>
        <v>0</v>
      </c>
      <c r="AE4" s="141">
        <f>プロ等申込書!F11</f>
        <v>0</v>
      </c>
      <c r="AF4" s="127">
        <f>プロ等申込書!F12</f>
        <v>0</v>
      </c>
      <c r="AG4" s="127">
        <f>プロ等申込書!F13</f>
        <v>0</v>
      </c>
      <c r="AH4" s="142">
        <f>プロ等申込書!H14</f>
        <v>0</v>
      </c>
      <c r="AI4" s="127"/>
      <c r="AJ4" s="127"/>
      <c r="AK4" s="127"/>
      <c r="AL4" s="127"/>
      <c r="AM4" s="161"/>
      <c r="AN4" s="161"/>
      <c r="AO4" s="161"/>
      <c r="AP4" s="161"/>
      <c r="AQ4" s="161"/>
      <c r="AR4" s="161"/>
      <c r="AS4" s="161"/>
      <c r="AT4" s="161"/>
      <c r="AU4" s="161"/>
      <c r="AV4" s="161"/>
    </row>
    <row r="5" spans="1:48" s="160" customFormat="1" x14ac:dyDescent="0.25">
      <c r="A5" s="163"/>
      <c r="B5" s="150"/>
      <c r="C5" s="151"/>
      <c r="D5" s="151"/>
      <c r="E5" s="151"/>
      <c r="F5" s="151"/>
      <c r="G5" s="151"/>
      <c r="H5" s="151"/>
      <c r="I5" s="151"/>
      <c r="J5" s="151"/>
      <c r="K5" s="152"/>
      <c r="L5" s="153"/>
      <c r="M5" s="151"/>
      <c r="N5" s="151"/>
      <c r="O5" s="497"/>
      <c r="P5" s="498"/>
      <c r="Q5" s="497"/>
      <c r="R5" s="499"/>
      <c r="S5" s="500"/>
      <c r="T5" s="501"/>
      <c r="U5" s="497"/>
      <c r="V5" s="497"/>
      <c r="W5" s="501"/>
      <c r="X5" s="501"/>
      <c r="Y5" s="497"/>
      <c r="Z5" s="498"/>
      <c r="AA5" s="154"/>
      <c r="AB5" s="155"/>
      <c r="AC5" s="156"/>
      <c r="AD5" s="156"/>
      <c r="AE5" s="157"/>
      <c r="AF5" s="158"/>
      <c r="AG5" s="158"/>
      <c r="AH5" s="159"/>
      <c r="AI5" s="158"/>
      <c r="AJ5" s="158"/>
      <c r="AK5" s="158"/>
      <c r="AL5" s="158"/>
      <c r="AM5" s="163"/>
      <c r="AN5" s="163"/>
      <c r="AO5" s="163"/>
      <c r="AP5" s="163"/>
      <c r="AQ5" s="163"/>
      <c r="AR5" s="163"/>
      <c r="AS5" s="163"/>
      <c r="AT5" s="163"/>
      <c r="AU5" s="163"/>
      <c r="AV5" s="163"/>
    </row>
    <row r="6" spans="1:48" x14ac:dyDescent="0.25">
      <c r="A6" s="161"/>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row>
    <row r="7" spans="1:48" x14ac:dyDescent="0.25">
      <c r="A7" s="161"/>
      <c r="B7" s="164"/>
      <c r="C7" s="165"/>
      <c r="D7" s="165"/>
      <c r="E7" s="165"/>
      <c r="F7" s="165"/>
      <c r="G7" s="164"/>
      <c r="H7" s="161"/>
      <c r="I7" s="161"/>
      <c r="J7" s="161"/>
      <c r="K7" s="161"/>
      <c r="L7" s="161"/>
      <c r="M7" s="161"/>
      <c r="N7" s="161"/>
      <c r="O7" s="493" t="s">
        <v>1115</v>
      </c>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row>
    <row r="8" spans="1:48" x14ac:dyDescent="0.25">
      <c r="A8" s="161"/>
      <c r="B8" s="164"/>
      <c r="C8" s="164"/>
      <c r="D8" s="164"/>
      <c r="E8" s="164"/>
      <c r="F8" s="164"/>
      <c r="G8" s="166"/>
      <c r="H8" s="161"/>
      <c r="I8" s="161"/>
      <c r="J8" s="161"/>
      <c r="K8" s="161"/>
      <c r="L8" s="161"/>
      <c r="M8" s="161"/>
      <c r="N8" s="161"/>
      <c r="O8" s="493" t="s">
        <v>1114</v>
      </c>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7" t="s">
        <v>32</v>
      </c>
      <c r="AP8" s="161">
        <v>1</v>
      </c>
      <c r="AQ8" s="161"/>
      <c r="AR8" s="161"/>
      <c r="AS8" s="161"/>
      <c r="AT8" s="161"/>
      <c r="AU8" s="161"/>
      <c r="AV8" s="161"/>
    </row>
    <row r="9" spans="1:48" x14ac:dyDescent="0.25">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7" t="s">
        <v>35</v>
      </c>
      <c r="AP9" s="161">
        <v>2</v>
      </c>
      <c r="AQ9" s="161"/>
      <c r="AR9" s="161"/>
      <c r="AS9" s="161"/>
      <c r="AT9" s="161"/>
      <c r="AU9" s="161"/>
      <c r="AV9" s="161"/>
    </row>
    <row r="10" spans="1:48" x14ac:dyDescent="0.25">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7" t="s">
        <v>37</v>
      </c>
      <c r="AP10" s="161">
        <v>3</v>
      </c>
      <c r="AQ10" s="161"/>
      <c r="AR10" s="161"/>
      <c r="AS10" s="161"/>
      <c r="AT10" s="161"/>
      <c r="AU10" s="161"/>
      <c r="AV10" s="161"/>
    </row>
    <row r="11" spans="1:48" ht="12" customHeight="1" x14ac:dyDescent="0.25">
      <c r="A11" s="161"/>
      <c r="B11" s="161"/>
      <c r="C11" s="161"/>
      <c r="D11" s="161"/>
      <c r="E11" s="161"/>
      <c r="F11" s="168"/>
      <c r="G11" s="161"/>
      <c r="H11" s="161"/>
      <c r="I11" s="161"/>
      <c r="J11" s="161"/>
      <c r="K11" s="161"/>
      <c r="L11" s="161"/>
      <c r="M11" s="164"/>
      <c r="N11" s="169"/>
      <c r="O11" s="164"/>
      <c r="P11" s="164"/>
      <c r="Q11" s="164"/>
      <c r="R11" s="164"/>
      <c r="S11" s="164"/>
      <c r="T11" s="164"/>
      <c r="U11" s="164"/>
      <c r="V11" s="164"/>
      <c r="W11" s="164"/>
      <c r="X11" s="164"/>
      <c r="Y11" s="164"/>
      <c r="Z11" s="164"/>
      <c r="AA11" s="164"/>
      <c r="AB11" s="164"/>
      <c r="AC11" s="161"/>
      <c r="AD11" s="161"/>
      <c r="AE11" s="161"/>
      <c r="AF11" s="161"/>
      <c r="AG11" s="161"/>
      <c r="AH11" s="161"/>
      <c r="AI11" s="161"/>
      <c r="AJ11" s="161"/>
      <c r="AK11" s="161"/>
      <c r="AL11" s="161"/>
      <c r="AM11" s="161"/>
      <c r="AN11" s="161"/>
      <c r="AO11" s="167" t="s">
        <v>38</v>
      </c>
      <c r="AP11" s="161">
        <v>4</v>
      </c>
      <c r="AQ11" s="161"/>
      <c r="AR11" s="161"/>
      <c r="AS11" s="161"/>
      <c r="AT11" s="161"/>
      <c r="AU11" s="161"/>
      <c r="AV11" s="161"/>
    </row>
    <row r="12" spans="1:48" x14ac:dyDescent="0.25">
      <c r="A12" s="161"/>
      <c r="B12" s="161"/>
      <c r="C12" s="161"/>
      <c r="D12" s="161"/>
      <c r="E12" s="161"/>
      <c r="F12" s="161"/>
      <c r="G12" s="161"/>
      <c r="H12" s="161"/>
      <c r="I12" s="161"/>
      <c r="J12" s="161"/>
      <c r="K12" s="161"/>
      <c r="L12" s="161"/>
      <c r="M12" s="164"/>
      <c r="N12" s="164"/>
      <c r="O12" s="164"/>
      <c r="P12" s="164"/>
      <c r="Q12" s="164"/>
      <c r="R12" s="164"/>
      <c r="S12" s="165"/>
      <c r="T12" s="165"/>
      <c r="U12" s="165"/>
      <c r="V12" s="165"/>
      <c r="W12" s="165"/>
      <c r="X12" s="165"/>
      <c r="Y12" s="165"/>
      <c r="Z12" s="165"/>
      <c r="AA12" s="164"/>
      <c r="AB12" s="164"/>
      <c r="AC12" s="161"/>
      <c r="AD12" s="161"/>
      <c r="AE12" s="161"/>
      <c r="AF12" s="161"/>
      <c r="AG12" s="161"/>
      <c r="AH12" s="161"/>
      <c r="AI12" s="161"/>
      <c r="AJ12" s="161"/>
      <c r="AK12" s="161"/>
      <c r="AL12" s="161"/>
      <c r="AM12" s="161"/>
      <c r="AN12" s="161"/>
      <c r="AO12" s="167" t="s">
        <v>40</v>
      </c>
      <c r="AP12" s="161">
        <v>5</v>
      </c>
      <c r="AQ12" s="161"/>
      <c r="AR12" s="161"/>
      <c r="AS12" s="161"/>
      <c r="AT12" s="161"/>
      <c r="AU12" s="161"/>
      <c r="AV12" s="161"/>
    </row>
    <row r="13" spans="1:48" x14ac:dyDescent="0.25">
      <c r="A13" s="161"/>
      <c r="B13" s="161"/>
      <c r="C13" s="161"/>
      <c r="D13" s="161"/>
      <c r="E13" s="161"/>
      <c r="F13" s="161"/>
      <c r="G13" s="161"/>
      <c r="H13" s="161"/>
      <c r="I13" s="161"/>
      <c r="J13" s="161"/>
      <c r="K13" s="161"/>
      <c r="L13" s="161"/>
      <c r="M13" s="164"/>
      <c r="N13" s="164"/>
      <c r="O13" s="164"/>
      <c r="P13" s="164"/>
      <c r="Q13" s="164"/>
      <c r="R13" s="164"/>
      <c r="S13" s="164"/>
      <c r="T13" s="164"/>
      <c r="U13" s="164"/>
      <c r="V13" s="164"/>
      <c r="W13" s="164"/>
      <c r="X13" s="164"/>
      <c r="Y13" s="164"/>
      <c r="Z13" s="164"/>
      <c r="AA13" s="164"/>
      <c r="AB13" s="164"/>
      <c r="AC13" s="161"/>
      <c r="AD13" s="161"/>
      <c r="AE13" s="161"/>
      <c r="AF13" s="161"/>
      <c r="AG13" s="161"/>
      <c r="AH13" s="161"/>
      <c r="AI13" s="161"/>
      <c r="AJ13" s="161"/>
      <c r="AK13" s="161"/>
      <c r="AL13" s="161"/>
      <c r="AM13" s="161"/>
      <c r="AN13" s="161"/>
      <c r="AO13" s="167" t="s">
        <v>42</v>
      </c>
      <c r="AP13" s="161">
        <v>6</v>
      </c>
      <c r="AQ13" s="161"/>
      <c r="AR13" s="161"/>
      <c r="AS13" s="161"/>
      <c r="AT13" s="161"/>
      <c r="AU13" s="161"/>
      <c r="AV13" s="161"/>
    </row>
    <row r="14" spans="1:48" ht="19.149999999999999" thickBot="1" x14ac:dyDescent="0.3">
      <c r="A14" s="161"/>
      <c r="B14" s="161"/>
      <c r="C14" s="509"/>
      <c r="D14" s="510" t="s">
        <v>1120</v>
      </c>
      <c r="E14" s="509"/>
      <c r="F14" s="509"/>
      <c r="G14" s="509"/>
      <c r="H14" s="509"/>
      <c r="I14" s="509"/>
      <c r="J14" s="509"/>
      <c r="K14" s="509"/>
      <c r="L14" s="509"/>
      <c r="M14" s="509"/>
      <c r="N14" s="509"/>
      <c r="O14" s="509"/>
      <c r="P14" s="509"/>
      <c r="Q14" s="509"/>
      <c r="R14" s="509"/>
      <c r="S14" s="509"/>
      <c r="T14" s="509"/>
      <c r="U14" s="509"/>
      <c r="V14" s="509"/>
      <c r="W14" s="509"/>
      <c r="X14" s="509"/>
      <c r="Y14" s="509"/>
      <c r="Z14" s="509"/>
      <c r="AA14" s="509"/>
      <c r="AB14" s="509"/>
      <c r="AC14" s="509"/>
      <c r="AD14" s="161"/>
      <c r="AE14" s="161"/>
      <c r="AF14" s="161"/>
      <c r="AG14" s="161"/>
      <c r="AH14" s="161"/>
      <c r="AI14" s="161"/>
      <c r="AJ14" s="161"/>
      <c r="AK14" s="161"/>
      <c r="AL14" s="161"/>
      <c r="AM14" s="161"/>
      <c r="AN14" s="161"/>
      <c r="AO14" s="167" t="s">
        <v>45</v>
      </c>
      <c r="AP14" s="161">
        <v>7</v>
      </c>
      <c r="AQ14" s="161"/>
      <c r="AR14" s="161"/>
      <c r="AS14" s="161"/>
      <c r="AT14" s="161"/>
      <c r="AU14" s="161"/>
      <c r="AV14" s="161"/>
    </row>
    <row r="15" spans="1:48" ht="12.75" x14ac:dyDescent="0.25">
      <c r="A15" s="161"/>
      <c r="B15" s="161"/>
      <c r="C15" s="942" t="s">
        <v>122</v>
      </c>
      <c r="D15" s="944" t="s">
        <v>8</v>
      </c>
      <c r="E15" s="944" t="s">
        <v>109</v>
      </c>
      <c r="F15" s="946" t="s">
        <v>10</v>
      </c>
      <c r="G15" s="939" t="s">
        <v>1121</v>
      </c>
      <c r="H15" s="940"/>
      <c r="I15" s="940"/>
      <c r="J15" s="940"/>
      <c r="K15" s="940"/>
      <c r="L15" s="940"/>
      <c r="M15" s="940"/>
      <c r="N15" s="940"/>
      <c r="O15" s="940"/>
      <c r="P15" s="940"/>
      <c r="Q15" s="940"/>
      <c r="R15" s="940"/>
      <c r="S15" s="941"/>
      <c r="T15" s="939" t="s">
        <v>1122</v>
      </c>
      <c r="U15" s="940"/>
      <c r="V15" s="940"/>
      <c r="W15" s="940"/>
      <c r="X15" s="940"/>
      <c r="Y15" s="940"/>
      <c r="Z15" s="940"/>
      <c r="AA15" s="940"/>
      <c r="AB15" s="940"/>
      <c r="AC15" s="941"/>
      <c r="AD15" s="161"/>
      <c r="AE15" s="161"/>
      <c r="AF15" s="161"/>
      <c r="AG15" s="161"/>
      <c r="AH15" s="161"/>
      <c r="AI15" s="161"/>
      <c r="AJ15" s="161"/>
      <c r="AK15" s="161"/>
      <c r="AL15" s="161"/>
      <c r="AM15" s="161"/>
      <c r="AN15" s="161"/>
      <c r="AO15" s="167" t="s">
        <v>1124</v>
      </c>
      <c r="AP15" s="161">
        <v>8</v>
      </c>
      <c r="AQ15" s="161"/>
      <c r="AR15" s="161"/>
      <c r="AS15" s="161"/>
      <c r="AT15" s="161"/>
      <c r="AU15" s="161"/>
      <c r="AV15" s="161"/>
    </row>
    <row r="16" spans="1:48" ht="13.15" thickBot="1" x14ac:dyDescent="0.3">
      <c r="A16" s="161"/>
      <c r="B16" s="161"/>
      <c r="C16" s="943"/>
      <c r="D16" s="945"/>
      <c r="E16" s="945"/>
      <c r="F16" s="947"/>
      <c r="G16" s="511" t="s">
        <v>33</v>
      </c>
      <c r="H16" s="511" t="s">
        <v>36</v>
      </c>
      <c r="I16" s="511" t="s">
        <v>85</v>
      </c>
      <c r="J16" s="511" t="s">
        <v>86</v>
      </c>
      <c r="K16" s="511" t="s">
        <v>41</v>
      </c>
      <c r="L16" s="511" t="s">
        <v>43</v>
      </c>
      <c r="M16" s="511" t="s">
        <v>87</v>
      </c>
      <c r="N16" s="511" t="s">
        <v>44</v>
      </c>
      <c r="O16" s="511" t="s">
        <v>48</v>
      </c>
      <c r="P16" s="511" t="s">
        <v>26</v>
      </c>
      <c r="Q16" s="511" t="s">
        <v>39</v>
      </c>
      <c r="R16" s="511" t="s">
        <v>52</v>
      </c>
      <c r="S16" s="512" t="s">
        <v>1123</v>
      </c>
      <c r="T16" s="513" t="s">
        <v>0</v>
      </c>
      <c r="U16" s="513" t="s">
        <v>1</v>
      </c>
      <c r="V16" s="513" t="s">
        <v>2</v>
      </c>
      <c r="W16" s="513" t="s">
        <v>3</v>
      </c>
      <c r="X16" s="513" t="s">
        <v>4</v>
      </c>
      <c r="Y16" s="513" t="s">
        <v>44</v>
      </c>
      <c r="Z16" s="513" t="s">
        <v>26</v>
      </c>
      <c r="AA16" s="513" t="s">
        <v>39</v>
      </c>
      <c r="AB16" s="513" t="s">
        <v>49</v>
      </c>
      <c r="AC16" s="512" t="s">
        <v>1123</v>
      </c>
      <c r="AD16" s="161"/>
      <c r="AE16" s="161"/>
      <c r="AF16" s="161"/>
      <c r="AG16" s="161"/>
      <c r="AH16" s="161"/>
      <c r="AI16" s="161"/>
      <c r="AJ16" s="161"/>
      <c r="AK16" s="161"/>
      <c r="AL16" s="161"/>
      <c r="AM16" s="161"/>
      <c r="AN16" s="161"/>
      <c r="AO16" s="167" t="s">
        <v>1125</v>
      </c>
      <c r="AP16" s="161">
        <v>9</v>
      </c>
      <c r="AQ16" s="161"/>
      <c r="AR16" s="161"/>
      <c r="AS16" s="161"/>
      <c r="AT16" s="161"/>
      <c r="AU16" s="161"/>
      <c r="AV16" s="161"/>
    </row>
    <row r="17" spans="1:48" ht="13.15" thickBot="1" x14ac:dyDescent="0.3">
      <c r="A17" s="161"/>
      <c r="B17" s="161"/>
      <c r="C17" s="514" t="e">
        <f>VLOOKUP(D17,$AO$8:$AP$33,2,0)</f>
        <v>#N/A</v>
      </c>
      <c r="D17" s="515">
        <f>IF(男子申込書!$K$2=0,女子申込書!$K$2,男子申込書!$K$2)</f>
        <v>0</v>
      </c>
      <c r="E17" s="515">
        <f>IF(男子申込書!$D$3=0,女子申込書!$D$3,男子申込書!$D$3)</f>
        <v>0</v>
      </c>
      <c r="F17" s="516">
        <f>IF(男子申込書!$K$4=0,女子申込書!$K$4,男子申込書!$K$4)</f>
        <v>0</v>
      </c>
      <c r="G17" s="517">
        <f>COUNTIF(男子申込書!$L$8:$L$47,G16)</f>
        <v>0</v>
      </c>
      <c r="H17" s="519">
        <f>COUNTIF(男子申込書!$L$8:$L$47,H16)</f>
        <v>0</v>
      </c>
      <c r="I17" s="519">
        <f>COUNTIF(男子申込書!$L$8:$L$47,I16)</f>
        <v>0</v>
      </c>
      <c r="J17" s="519">
        <f>COUNTIF(男子申込書!$L$8:$L$47,J16)</f>
        <v>0</v>
      </c>
      <c r="K17" s="519">
        <f>COUNTIF(男子申込書!$L$8:$L$47,K16)</f>
        <v>0</v>
      </c>
      <c r="L17" s="519">
        <f>COUNTIF(男子申込書!$L$8:$L$47,L16)</f>
        <v>0</v>
      </c>
      <c r="M17" s="519">
        <f>COUNTIF(男子申込書!$L$8:$L$47,M16)</f>
        <v>0</v>
      </c>
      <c r="N17" s="519">
        <f>COUNTIF(男子申込書!$L$8:$L$47,N16)</f>
        <v>0</v>
      </c>
      <c r="O17" s="519">
        <f>COUNTIF(男子申込書!$L$8:$L$47,O16)</f>
        <v>0</v>
      </c>
      <c r="P17" s="519">
        <f>COUNTIF(男子申込書!$L$8:$L$47,P16)</f>
        <v>0</v>
      </c>
      <c r="Q17" s="519">
        <f>COUNTIF(男子申込書!$L$8:$L$47,Q16)</f>
        <v>0</v>
      </c>
      <c r="R17" s="519">
        <f>COUNTIF(男子申込書!$L$8:$L$47,R16)</f>
        <v>0</v>
      </c>
      <c r="S17" s="518">
        <f>男子申込書!$T$57</f>
        <v>0</v>
      </c>
      <c r="T17" s="517">
        <f>COUNTIF(女子申込書!$L$8:$L$47,T16)</f>
        <v>0</v>
      </c>
      <c r="U17" s="519">
        <f>COUNTIF(女子申込書!$L$8:$L$47,U16)</f>
        <v>0</v>
      </c>
      <c r="V17" s="519">
        <f>COUNTIF(女子申込書!$L$8:$L$47,V16)</f>
        <v>0</v>
      </c>
      <c r="W17" s="519">
        <f>COUNTIF(女子申込書!$L$8:$L$47,W16)</f>
        <v>0</v>
      </c>
      <c r="X17" s="519">
        <f>COUNTIF(女子申込書!$L$8:$L$47,X16)</f>
        <v>0</v>
      </c>
      <c r="Y17" s="519">
        <f>COUNTIF(女子申込書!$L$8:$L$47,Y16)</f>
        <v>0</v>
      </c>
      <c r="Z17" s="519">
        <f>COUNTIF(女子申込書!$L$8:$L$47,Z16)</f>
        <v>0</v>
      </c>
      <c r="AA17" s="519">
        <f>COUNTIF(女子申込書!$L$8:$L$47,AA16)</f>
        <v>0</v>
      </c>
      <c r="AB17" s="520">
        <f>COUNTIF(女子申込書!$L$8:$L$47,AB16)</f>
        <v>0</v>
      </c>
      <c r="AC17" s="518">
        <f>女子申込書!$T$57</f>
        <v>0</v>
      </c>
      <c r="AD17" s="161"/>
      <c r="AE17" s="161"/>
      <c r="AF17" s="161"/>
      <c r="AG17" s="161"/>
      <c r="AH17" s="161"/>
      <c r="AI17" s="161"/>
      <c r="AJ17" s="161"/>
      <c r="AK17" s="161"/>
      <c r="AL17" s="161"/>
      <c r="AM17" s="161"/>
      <c r="AN17" s="161"/>
      <c r="AO17" s="167" t="s">
        <v>51</v>
      </c>
      <c r="AP17" s="161">
        <v>10</v>
      </c>
      <c r="AQ17" s="161"/>
      <c r="AR17" s="161"/>
      <c r="AS17" s="161"/>
      <c r="AT17" s="161"/>
      <c r="AU17" s="161"/>
      <c r="AV17" s="161"/>
    </row>
    <row r="18" spans="1:48" x14ac:dyDescent="0.25">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7" t="s">
        <v>53</v>
      </c>
      <c r="AP18" s="161">
        <v>11</v>
      </c>
      <c r="AQ18" s="161"/>
      <c r="AR18" s="161"/>
      <c r="AS18" s="161"/>
      <c r="AT18" s="161"/>
      <c r="AU18" s="161"/>
      <c r="AV18" s="161"/>
    </row>
    <row r="19" spans="1:48" x14ac:dyDescent="0.25">
      <c r="A19" s="161"/>
      <c r="B19" s="161"/>
      <c r="C19" s="938" t="s">
        <v>1165</v>
      </c>
      <c r="D19" s="938"/>
      <c r="E19" s="938"/>
      <c r="F19" s="938"/>
      <c r="G19" s="938" t="s">
        <v>1166</v>
      </c>
      <c r="H19" s="938"/>
      <c r="I19" s="938"/>
      <c r="J19" s="938"/>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7" t="s">
        <v>54</v>
      </c>
      <c r="AP19" s="161">
        <v>12</v>
      </c>
      <c r="AQ19" s="161"/>
      <c r="AR19" s="161"/>
      <c r="AS19" s="161"/>
      <c r="AT19" s="161"/>
      <c r="AU19" s="161"/>
      <c r="AV19" s="161"/>
    </row>
    <row r="20" spans="1:48" x14ac:dyDescent="0.25">
      <c r="A20" s="161"/>
      <c r="B20" s="161"/>
      <c r="C20" s="167">
        <f>男子申込書!K2</f>
        <v>0</v>
      </c>
      <c r="D20" s="167">
        <f>男子申込書!K4</f>
        <v>0</v>
      </c>
      <c r="E20" s="167">
        <f>男子申込書!T3</f>
        <v>0</v>
      </c>
      <c r="F20" s="167">
        <f>男子申込書!S4</f>
        <v>0</v>
      </c>
      <c r="G20" s="167">
        <f>女子申込書!K2</f>
        <v>0</v>
      </c>
      <c r="H20" s="167">
        <f>女子申込書!K4</f>
        <v>0</v>
      </c>
      <c r="I20" s="167">
        <f>女子申込書!T3</f>
        <v>0</v>
      </c>
      <c r="J20" s="167">
        <f>女子申込書!S4</f>
        <v>0</v>
      </c>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7" t="s">
        <v>55</v>
      </c>
      <c r="AP20" s="161">
        <v>13</v>
      </c>
      <c r="AQ20" s="161"/>
      <c r="AR20" s="161"/>
      <c r="AS20" s="161"/>
      <c r="AT20" s="161"/>
      <c r="AU20" s="161"/>
      <c r="AV20" s="161"/>
    </row>
    <row r="21" spans="1:48" x14ac:dyDescent="0.25">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7" t="s">
        <v>7</v>
      </c>
      <c r="AP21" s="161">
        <v>14</v>
      </c>
      <c r="AQ21" s="161"/>
      <c r="AR21" s="161"/>
      <c r="AS21" s="161"/>
      <c r="AT21" s="161"/>
      <c r="AU21" s="161"/>
      <c r="AV21" s="161"/>
    </row>
    <row r="22" spans="1:48" x14ac:dyDescent="0.25">
      <c r="A22" s="16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7" t="s">
        <v>57</v>
      </c>
      <c r="AP22" s="161">
        <v>15</v>
      </c>
      <c r="AQ22" s="161"/>
      <c r="AR22" s="161"/>
      <c r="AS22" s="161"/>
      <c r="AT22" s="161"/>
      <c r="AU22" s="161"/>
      <c r="AV22" s="161"/>
    </row>
    <row r="23" spans="1:48" x14ac:dyDescent="0.25">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7" t="s">
        <v>361</v>
      </c>
      <c r="AP23" s="161">
        <v>16</v>
      </c>
      <c r="AQ23" s="161"/>
      <c r="AR23" s="161"/>
      <c r="AS23" s="161"/>
      <c r="AT23" s="161"/>
      <c r="AU23" s="161"/>
      <c r="AV23" s="161"/>
    </row>
    <row r="24" spans="1:48" x14ac:dyDescent="0.25">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7" t="s">
        <v>360</v>
      </c>
      <c r="AP24" s="161">
        <v>17</v>
      </c>
      <c r="AQ24" s="161"/>
      <c r="AR24" s="161"/>
      <c r="AS24" s="161"/>
      <c r="AT24" s="161"/>
      <c r="AU24" s="161"/>
      <c r="AV24" s="161"/>
    </row>
    <row r="25" spans="1:48" x14ac:dyDescent="0.25">
      <c r="A25" s="161"/>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7" t="s">
        <v>62</v>
      </c>
      <c r="AP25" s="161">
        <v>18</v>
      </c>
      <c r="AQ25" s="161"/>
      <c r="AR25" s="161"/>
      <c r="AS25" s="161"/>
      <c r="AT25" s="161"/>
      <c r="AU25" s="161"/>
      <c r="AV25" s="161"/>
    </row>
    <row r="26" spans="1:48" x14ac:dyDescent="0.25">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7" t="s">
        <v>63</v>
      </c>
      <c r="AP26" s="161">
        <v>19</v>
      </c>
      <c r="AQ26" s="161"/>
      <c r="AR26" s="161"/>
      <c r="AS26" s="161"/>
      <c r="AT26" s="161"/>
      <c r="AU26" s="161"/>
      <c r="AV26" s="161"/>
    </row>
    <row r="27" spans="1:48" x14ac:dyDescent="0.25">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7" t="s">
        <v>64</v>
      </c>
      <c r="AP27" s="161">
        <v>20</v>
      </c>
      <c r="AQ27" s="161"/>
      <c r="AR27" s="161"/>
      <c r="AS27" s="161"/>
      <c r="AT27" s="161"/>
      <c r="AU27" s="161"/>
      <c r="AV27" s="161"/>
    </row>
    <row r="28" spans="1:48" x14ac:dyDescent="0.25">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7" t="s">
        <v>208</v>
      </c>
      <c r="AP28" s="161">
        <v>21</v>
      </c>
      <c r="AQ28" s="161"/>
      <c r="AR28" s="161"/>
      <c r="AS28" s="161"/>
      <c r="AT28" s="161"/>
      <c r="AU28" s="161"/>
      <c r="AV28" s="161"/>
    </row>
    <row r="29" spans="1:48" x14ac:dyDescent="0.25">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7"/>
      <c r="AP29" s="161"/>
      <c r="AQ29" s="161"/>
      <c r="AR29" s="161"/>
      <c r="AS29" s="161"/>
      <c r="AT29" s="161"/>
      <c r="AU29" s="161"/>
      <c r="AV29" s="161"/>
    </row>
    <row r="30" spans="1:48" x14ac:dyDescent="0.25">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7"/>
      <c r="AP30" s="161"/>
      <c r="AQ30" s="161"/>
      <c r="AR30" s="161"/>
      <c r="AS30" s="161"/>
      <c r="AT30" s="161"/>
      <c r="AU30" s="161"/>
      <c r="AV30" s="161"/>
    </row>
    <row r="31" spans="1:48" x14ac:dyDescent="0.25">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7"/>
      <c r="AP31" s="161"/>
      <c r="AQ31" s="161"/>
      <c r="AR31" s="161"/>
      <c r="AS31" s="161"/>
      <c r="AT31" s="161"/>
      <c r="AU31" s="161"/>
      <c r="AV31" s="161"/>
    </row>
    <row r="32" spans="1:48" x14ac:dyDescent="0.25">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7"/>
      <c r="AP32" s="161"/>
      <c r="AQ32" s="161"/>
      <c r="AR32" s="161"/>
      <c r="AS32" s="161"/>
      <c r="AT32" s="161"/>
      <c r="AU32" s="161"/>
      <c r="AV32" s="161"/>
    </row>
    <row r="33" spans="1:48" x14ac:dyDescent="0.25">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7"/>
      <c r="AP33" s="161"/>
      <c r="AQ33" s="161"/>
      <c r="AR33" s="161"/>
      <c r="AS33" s="161"/>
      <c r="AT33" s="161"/>
      <c r="AU33" s="161"/>
      <c r="AV33" s="161"/>
    </row>
    <row r="34" spans="1:48" x14ac:dyDescent="0.25">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row>
    <row r="35" spans="1:48" x14ac:dyDescent="0.25">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row>
    <row r="36" spans="1:48" x14ac:dyDescent="0.25">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row>
    <row r="37" spans="1:48" x14ac:dyDescent="0.25">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row>
    <row r="38" spans="1:48" x14ac:dyDescent="0.25">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row>
    <row r="39" spans="1:48" x14ac:dyDescent="0.25">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row>
    <row r="40" spans="1:48" x14ac:dyDescent="0.25">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row>
    <row r="41" spans="1:48" x14ac:dyDescent="0.25">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row>
    <row r="42" spans="1:48" x14ac:dyDescent="0.25">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row>
    <row r="43" spans="1:48" x14ac:dyDescent="0.25">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row>
    <row r="44" spans="1:48" x14ac:dyDescent="0.25">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row>
    <row r="45" spans="1:48" x14ac:dyDescent="0.25">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row>
    <row r="46" spans="1:48" x14ac:dyDescent="0.25">
      <c r="A46" s="161"/>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row>
    <row r="47" spans="1:48" x14ac:dyDescent="0.25">
      <c r="A47" s="161"/>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row>
    <row r="48" spans="1:48" x14ac:dyDescent="0.25">
      <c r="A48" s="161"/>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row>
    <row r="49" spans="1:48" x14ac:dyDescent="0.25">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row>
    <row r="50" spans="1:48" x14ac:dyDescent="0.25">
      <c r="A50" s="161"/>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row>
    <row r="51" spans="1:48" x14ac:dyDescent="0.25">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row>
    <row r="52" spans="1:48" x14ac:dyDescent="0.25">
      <c r="A52" s="161"/>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row>
    <row r="53" spans="1:48" x14ac:dyDescent="0.25">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row>
    <row r="54" spans="1:48" x14ac:dyDescent="0.25">
      <c r="A54" s="161"/>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row>
    <row r="55" spans="1:48" x14ac:dyDescent="0.25">
      <c r="A55" s="161"/>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row>
  </sheetData>
  <sheetProtection sheet="1" objects="1" scenarios="1"/>
  <mergeCells count="28">
    <mergeCell ref="C19:F19"/>
    <mergeCell ref="G19:J19"/>
    <mergeCell ref="T15:AC15"/>
    <mergeCell ref="C15:C16"/>
    <mergeCell ref="D15:D16"/>
    <mergeCell ref="E15:E16"/>
    <mergeCell ref="F15:F16"/>
    <mergeCell ref="G15:S15"/>
    <mergeCell ref="AE2:AH2"/>
    <mergeCell ref="AK2:AL2"/>
    <mergeCell ref="AI2:AJ2"/>
    <mergeCell ref="AC2:AC3"/>
    <mergeCell ref="W2:Z2"/>
    <mergeCell ref="AB2:AB3"/>
    <mergeCell ref="B2:B3"/>
    <mergeCell ref="S2:V2"/>
    <mergeCell ref="G2:H2"/>
    <mergeCell ref="I2:J2"/>
    <mergeCell ref="M2:M3"/>
    <mergeCell ref="N2:N3"/>
    <mergeCell ref="O2:O3"/>
    <mergeCell ref="P2:P3"/>
    <mergeCell ref="C2:C3"/>
    <mergeCell ref="D2:D3"/>
    <mergeCell ref="E2:E3"/>
    <mergeCell ref="F2:F3"/>
    <mergeCell ref="Q2:Q3"/>
    <mergeCell ref="R2:R3"/>
  </mergeCells>
  <phoneticPr fontId="2"/>
  <conditionalFormatting sqref="G17:AC17">
    <cfRule type="cellIs" dxfId="0" priority="1" operator="equal">
      <formula>0</formula>
    </cfRule>
  </conditionalFormatting>
  <pageMargins left="0.78700000000000003" right="0.78700000000000003" top="0.98399999999999999" bottom="0.98399999999999999" header="0.51200000000000001" footer="0.51200000000000001"/>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AY709"/>
  <sheetViews>
    <sheetView zoomScale="85" workbookViewId="0">
      <selection activeCell="V12" sqref="V12"/>
    </sheetView>
  </sheetViews>
  <sheetFormatPr defaultColWidth="8.86328125" defaultRowHeight="12" x14ac:dyDescent="0.25"/>
  <cols>
    <col min="1" max="1" width="5.59765625" style="209" customWidth="1"/>
    <col min="2" max="2" width="7.3984375" style="209" customWidth="1"/>
    <col min="3" max="3" width="12.59765625" style="228" customWidth="1"/>
    <col min="4" max="4" width="12.59765625" style="228" hidden="1" customWidth="1"/>
    <col min="5" max="5" width="6.1328125" style="209" customWidth="1"/>
    <col min="6" max="6" width="14.46484375" style="209" customWidth="1"/>
    <col min="7" max="7" width="13.3984375" style="209" customWidth="1"/>
    <col min="8" max="8" width="5.265625" style="209" customWidth="1"/>
    <col min="9" max="9" width="9" style="209" customWidth="1"/>
    <col min="10" max="10" width="3.86328125" style="228" customWidth="1"/>
    <col min="11" max="11" width="8.1328125" style="229" customWidth="1"/>
    <col min="12" max="12" width="11.59765625" style="230" hidden="1" customWidth="1"/>
    <col min="13" max="13" width="9.86328125" style="209" customWidth="1"/>
    <col min="14" max="14" width="9.59765625" style="209" customWidth="1"/>
    <col min="15" max="15" width="9.86328125" style="209" customWidth="1"/>
    <col min="16" max="17" width="8.86328125" style="228" customWidth="1"/>
    <col min="18" max="18" width="9.59765625" style="228" customWidth="1"/>
    <col min="19" max="19" width="8.86328125" style="228" customWidth="1"/>
    <col min="20" max="20" width="8.46484375" style="209" customWidth="1"/>
    <col min="21" max="21" width="9.3984375" style="209" customWidth="1"/>
    <col min="22" max="22" width="10.1328125" style="228" customWidth="1"/>
    <col min="23" max="23" width="9.3984375" style="209" customWidth="1"/>
    <col min="24" max="24" width="8.3984375" style="209" customWidth="1"/>
    <col min="25" max="25" width="8.3984375" style="209" hidden="1" customWidth="1"/>
    <col min="26" max="26" width="11.86328125" style="228" hidden="1" customWidth="1"/>
    <col min="27" max="27" width="8.3984375" style="209" hidden="1" customWidth="1"/>
    <col min="28" max="28" width="9.3984375" style="209" hidden="1" customWidth="1"/>
    <col min="29" max="29" width="6.265625" style="228" hidden="1" customWidth="1"/>
    <col min="30" max="30" width="12" style="228" hidden="1" customWidth="1"/>
    <col min="31" max="31" width="8.3984375" style="209" hidden="1" customWidth="1"/>
    <col min="32" max="32" width="9.3984375" style="209" hidden="1" customWidth="1"/>
    <col min="33" max="33" width="6.265625" style="228" hidden="1" customWidth="1"/>
    <col min="34" max="34" width="5.59765625" style="228" customWidth="1"/>
    <col min="35" max="35" width="10.86328125" style="228" customWidth="1"/>
    <col min="36" max="36" width="11.59765625" style="228" bestFit="1" customWidth="1"/>
    <col min="37" max="37" width="7.46484375" style="228" bestFit="1" customWidth="1"/>
    <col min="38" max="38" width="5.46484375" style="228" bestFit="1" customWidth="1"/>
    <col min="39" max="39" width="10.86328125" style="228" customWidth="1"/>
    <col min="40" max="40" width="9.1328125" style="228" bestFit="1" customWidth="1"/>
    <col min="41" max="41" width="7" style="228" bestFit="1" customWidth="1"/>
    <col min="42" max="42" width="8.86328125" style="228" customWidth="1"/>
    <col min="43" max="43" width="9.265625" style="228" customWidth="1"/>
    <col min="44" max="44" width="8.86328125" style="228"/>
    <col min="45" max="45" width="6.46484375" style="228" customWidth="1"/>
    <col min="46" max="46" width="8.86328125" style="228"/>
    <col min="47" max="47" width="16.73046875" style="228" customWidth="1"/>
    <col min="48" max="48" width="7" style="228" bestFit="1" customWidth="1"/>
    <col min="49" max="49" width="8.86328125" style="228"/>
    <col min="50" max="50" width="7" style="228" bestFit="1" customWidth="1"/>
    <col min="51" max="51" width="5.265625" style="228" bestFit="1" customWidth="1"/>
    <col min="52" max="16384" width="8.86328125" style="228"/>
  </cols>
  <sheetData>
    <row r="1" spans="1:51" s="195" customFormat="1" ht="27.75" customHeight="1" x14ac:dyDescent="0.25">
      <c r="A1" s="948" t="s">
        <v>166</v>
      </c>
      <c r="B1" s="950" t="s">
        <v>167</v>
      </c>
      <c r="C1" s="952" t="s">
        <v>162</v>
      </c>
      <c r="D1" s="185"/>
      <c r="E1" s="948" t="s">
        <v>168</v>
      </c>
      <c r="F1" s="186" t="s">
        <v>163</v>
      </c>
      <c r="G1" s="186" t="s">
        <v>169</v>
      </c>
      <c r="H1" s="186" t="s">
        <v>161</v>
      </c>
      <c r="I1" s="186" t="s">
        <v>170</v>
      </c>
      <c r="J1" s="186" t="s">
        <v>171</v>
      </c>
      <c r="K1" s="187" t="s">
        <v>172</v>
      </c>
      <c r="L1" s="188"/>
      <c r="M1" s="189" t="s">
        <v>173</v>
      </c>
      <c r="N1" s="189" t="s">
        <v>174</v>
      </c>
      <c r="O1" s="189" t="s">
        <v>175</v>
      </c>
      <c r="P1" s="190" t="s">
        <v>176</v>
      </c>
      <c r="Q1" s="190" t="s">
        <v>356</v>
      </c>
      <c r="R1" s="189" t="s">
        <v>177</v>
      </c>
      <c r="S1" s="189" t="s">
        <v>175</v>
      </c>
      <c r="T1" s="190" t="s">
        <v>176</v>
      </c>
      <c r="U1" s="190" t="s">
        <v>356</v>
      </c>
      <c r="V1" s="189" t="s">
        <v>178</v>
      </c>
      <c r="W1" s="189" t="s">
        <v>175</v>
      </c>
      <c r="X1" s="190" t="s">
        <v>176</v>
      </c>
      <c r="Y1" s="191"/>
      <c r="Z1" s="192" t="s">
        <v>179</v>
      </c>
      <c r="AA1" s="192" t="s">
        <v>175</v>
      </c>
      <c r="AB1" s="193" t="s">
        <v>176</v>
      </c>
      <c r="AC1" s="192" t="s">
        <v>180</v>
      </c>
      <c r="AD1" s="192" t="s">
        <v>181</v>
      </c>
      <c r="AE1" s="192" t="s">
        <v>175</v>
      </c>
      <c r="AF1" s="193" t="s">
        <v>176</v>
      </c>
      <c r="AG1" s="192" t="s">
        <v>180</v>
      </c>
      <c r="AH1" s="194"/>
    </row>
    <row r="2" spans="1:51" s="207" customFormat="1" ht="12.75" x14ac:dyDescent="0.25">
      <c r="A2" s="949"/>
      <c r="B2" s="951"/>
      <c r="C2" s="953"/>
      <c r="D2" s="196"/>
      <c r="E2" s="949"/>
      <c r="F2" s="197"/>
      <c r="G2" s="197"/>
      <c r="H2" s="198"/>
      <c r="I2" s="197"/>
      <c r="J2" s="197"/>
      <c r="K2" s="199"/>
      <c r="L2" s="200"/>
      <c r="M2" s="197"/>
      <c r="N2" s="197"/>
      <c r="O2" s="197"/>
      <c r="P2" s="199"/>
      <c r="Q2" s="201"/>
      <c r="R2" s="197"/>
      <c r="S2" s="197"/>
      <c r="T2" s="201"/>
      <c r="U2" s="201"/>
      <c r="V2" s="197"/>
      <c r="W2" s="199"/>
      <c r="X2" s="201"/>
      <c r="Y2" s="202"/>
      <c r="Z2" s="203" t="s">
        <v>183</v>
      </c>
      <c r="AA2" s="204">
        <v>15</v>
      </c>
      <c r="AB2" s="204">
        <v>47.12</v>
      </c>
      <c r="AC2" s="205" t="s">
        <v>184</v>
      </c>
      <c r="AD2" s="203" t="s">
        <v>185</v>
      </c>
      <c r="AE2" s="204">
        <v>16</v>
      </c>
      <c r="AF2" s="204" t="s">
        <v>186</v>
      </c>
      <c r="AG2" s="205" t="s">
        <v>187</v>
      </c>
      <c r="AH2" s="206"/>
      <c r="AJ2" s="490" t="s">
        <v>189</v>
      </c>
      <c r="AK2" s="490" t="s">
        <v>1110</v>
      </c>
      <c r="AL2" s="490" t="s">
        <v>190</v>
      </c>
      <c r="AM2" s="209"/>
      <c r="AN2" s="491" t="s">
        <v>191</v>
      </c>
      <c r="AO2" s="491" t="s">
        <v>188</v>
      </c>
      <c r="AQ2" s="211" t="s">
        <v>114</v>
      </c>
      <c r="AS2" s="211" t="s">
        <v>171</v>
      </c>
      <c r="AU2" s="492" t="s">
        <v>192</v>
      </c>
      <c r="AV2" s="492" t="s">
        <v>188</v>
      </c>
      <c r="AX2" s="211" t="s">
        <v>188</v>
      </c>
      <c r="AY2" s="211" t="s">
        <v>193</v>
      </c>
    </row>
    <row r="3" spans="1:51" s="207" customFormat="1" x14ac:dyDescent="0.25">
      <c r="A3" s="212">
        <v>1</v>
      </c>
      <c r="B3" s="212" t="str">
        <f>IF(C3=0,"",VLOOKUP(C3,$AU$3:$AV$719,2,0))</f>
        <v/>
      </c>
      <c r="C3" s="211">
        <f>男子申込書!$K$4</f>
        <v>0</v>
      </c>
      <c r="D3" s="213"/>
      <c r="E3" s="211"/>
      <c r="F3" s="211" t="str">
        <f>CONCATENATE(男子申込書!D9,"  ",男子申込書!E9)</f>
        <v xml:space="preserve">  </v>
      </c>
      <c r="G3" s="211" t="str">
        <f>CONCATENATE(男子申込書!D8,"  ",男子申込書!E8)</f>
        <v xml:space="preserve">  </v>
      </c>
      <c r="H3" s="211" t="str">
        <f>IF(I3=0,"",VLOOKUP(I3,男子!$AX$3:$AY$4,2,0))</f>
        <v>男</v>
      </c>
      <c r="I3" s="211">
        <v>1</v>
      </c>
      <c r="J3" s="211">
        <f>男子申込書!$K$8</f>
        <v>0</v>
      </c>
      <c r="K3" s="211">
        <f>男子申込書!$F$8</f>
        <v>0</v>
      </c>
      <c r="L3" s="214"/>
      <c r="M3" s="215">
        <f>男子申込書!$D$2</f>
        <v>0</v>
      </c>
      <c r="N3" s="211">
        <f>男子申込書!$L$8</f>
        <v>0</v>
      </c>
      <c r="O3" s="215" t="str">
        <f>IF(N3=0,"",VLOOKUP(N3,男子!$AJ$3:$AK$16,2,0))</f>
        <v/>
      </c>
      <c r="P3" s="216" t="str">
        <f>男子申込書!$V$8</f>
        <v/>
      </c>
      <c r="Q3" s="216">
        <f>男子申込書!$AD$8</f>
        <v>0</v>
      </c>
      <c r="R3" s="211">
        <f>男子申込書!$L$9</f>
        <v>0</v>
      </c>
      <c r="S3" s="215" t="str">
        <f>IF(R3=0,"",VLOOKUP(R3,男子!$AJ$3:$AK$16,2,0))</f>
        <v/>
      </c>
      <c r="T3" s="216" t="str">
        <f>男子申込書!$V$9</f>
        <v/>
      </c>
      <c r="U3" s="216">
        <f>男子申込書!$AD$9</f>
        <v>0</v>
      </c>
      <c r="V3" s="211">
        <f>男子申込書!$N$8</f>
        <v>0</v>
      </c>
      <c r="W3" s="215" t="str">
        <f>IF(V3=0,"",VLOOKUP(V3,男子!$AJ$3:$AK$16,2,0))</f>
        <v/>
      </c>
      <c r="X3" s="216">
        <f>男子申込書!$V$51</f>
        <v>0</v>
      </c>
      <c r="Y3" s="217"/>
      <c r="Z3" s="211" t="str">
        <f>IF(AA3=0,"",VLOOKUP(AA3,男子!$AJ$3:$AK$69,2,0))</f>
        <v/>
      </c>
      <c r="AA3" s="215"/>
      <c r="AB3" s="216"/>
      <c r="AC3" s="211"/>
      <c r="AD3" s="211" t="str">
        <f>IF(AE3=0,"",VLOOKUP(AE3,男子!$AJ$3:$AK$69,2,0))</f>
        <v/>
      </c>
      <c r="AE3" s="215"/>
      <c r="AF3" s="216"/>
      <c r="AG3" s="211"/>
      <c r="AH3" s="218"/>
      <c r="AJ3" s="211"/>
      <c r="AK3" s="211"/>
      <c r="AL3" s="211"/>
      <c r="AN3" s="219" t="s">
        <v>194</v>
      </c>
      <c r="AO3" s="219">
        <v>48</v>
      </c>
      <c r="AQ3" s="211"/>
      <c r="AS3" s="211"/>
      <c r="AU3" s="211"/>
      <c r="AV3" s="211"/>
      <c r="AX3" s="211"/>
      <c r="AY3" s="211"/>
    </row>
    <row r="4" spans="1:51" s="207" customFormat="1" ht="12.75" x14ac:dyDescent="0.25">
      <c r="A4" s="212">
        <v>2</v>
      </c>
      <c r="B4" s="212" t="str">
        <f>IF(C4=0,"",VLOOKUP(C4,男子!$AU$3:$AV$719,2,0))</f>
        <v/>
      </c>
      <c r="C4" s="211">
        <f>男子申込書!$K$4</f>
        <v>0</v>
      </c>
      <c r="D4" s="213"/>
      <c r="E4" s="211"/>
      <c r="F4" s="211" t="str">
        <f>CONCATENATE(男子申込書!D11,"  ",男子申込書!E11)</f>
        <v xml:space="preserve">  </v>
      </c>
      <c r="G4" s="211" t="str">
        <f>CONCATENATE(男子申込書!D10,"  ",男子申込書!E10)</f>
        <v xml:space="preserve">  </v>
      </c>
      <c r="H4" s="211" t="str">
        <f>IF(I4=0,"",VLOOKUP(I4,男子!$AX$3:$AY$4,2,0))</f>
        <v>男</v>
      </c>
      <c r="I4" s="211">
        <v>1</v>
      </c>
      <c r="J4" s="211">
        <f>男子申込書!$K$10</f>
        <v>0</v>
      </c>
      <c r="K4" s="211">
        <f>男子申込書!$F$10</f>
        <v>0</v>
      </c>
      <c r="L4" s="214"/>
      <c r="M4" s="215">
        <f>男子申込書!$D$2</f>
        <v>0</v>
      </c>
      <c r="N4" s="211">
        <f>男子申込書!$L$10</f>
        <v>0</v>
      </c>
      <c r="O4" s="215" t="str">
        <f>IF(N4=0,"",VLOOKUP(N4,男子!$AJ$3:$AK$16,2,0))</f>
        <v/>
      </c>
      <c r="P4" s="216" t="str">
        <f>男子申込書!$V$10</f>
        <v/>
      </c>
      <c r="Q4" s="216">
        <f>男子申込書!$AD$10</f>
        <v>0</v>
      </c>
      <c r="R4" s="211">
        <f>男子申込書!$L$11</f>
        <v>0</v>
      </c>
      <c r="S4" s="215" t="str">
        <f>IF(R4=0,"",VLOOKUP(R4,男子!$AJ$3:$AK$16,2,0))</f>
        <v/>
      </c>
      <c r="T4" s="216" t="str">
        <f>男子申込書!$V$11</f>
        <v/>
      </c>
      <c r="U4" s="216">
        <f>男子申込書!$AD$11</f>
        <v>0</v>
      </c>
      <c r="V4" s="211">
        <f>男子申込書!$N$10</f>
        <v>0</v>
      </c>
      <c r="W4" s="215" t="str">
        <f>IF(V4=0,"",VLOOKUP(V4,男子!$AJ$3:$AK$16,2,0))</f>
        <v/>
      </c>
      <c r="X4" s="216">
        <f>男子申込書!$V$51</f>
        <v>0</v>
      </c>
      <c r="Y4" s="217"/>
      <c r="Z4" s="211" t="str">
        <f>IF(AA4=0,"",VLOOKUP(AA4,男子!$AJ$3:$AK$69,2,0))</f>
        <v/>
      </c>
      <c r="AA4" s="215"/>
      <c r="AB4" s="216"/>
      <c r="AC4" s="211"/>
      <c r="AD4" s="211" t="str">
        <f>IF(AE4=0,"",VLOOKUP(AE4,男子!$AJ$3:$AK$69,2,0))</f>
        <v/>
      </c>
      <c r="AE4" s="215"/>
      <c r="AF4" s="216"/>
      <c r="AG4" s="211"/>
      <c r="AH4" s="218"/>
      <c r="AJ4" s="208" t="s">
        <v>0</v>
      </c>
      <c r="AK4" s="208">
        <v>1</v>
      </c>
      <c r="AL4" s="208"/>
      <c r="AN4" s="219" t="s">
        <v>195</v>
      </c>
      <c r="AO4" s="219">
        <v>49</v>
      </c>
      <c r="AQ4" s="211" t="s">
        <v>196</v>
      </c>
      <c r="AS4" s="211">
        <v>1</v>
      </c>
      <c r="AU4" s="220"/>
      <c r="AV4" s="220"/>
      <c r="AX4" s="211">
        <v>1</v>
      </c>
      <c r="AY4" s="211" t="s">
        <v>112</v>
      </c>
    </row>
    <row r="5" spans="1:51" s="207" customFormat="1" ht="12.75" x14ac:dyDescent="0.25">
      <c r="A5" s="212">
        <v>3</v>
      </c>
      <c r="B5" s="212" t="str">
        <f>IF(C5=0,"",VLOOKUP(C5,男子!$AU$3:$AV$719,2,0))</f>
        <v/>
      </c>
      <c r="C5" s="211">
        <f>男子申込書!$K$4</f>
        <v>0</v>
      </c>
      <c r="D5" s="213"/>
      <c r="E5" s="211"/>
      <c r="F5" s="211" t="str">
        <f>CONCATENATE(男子申込書!D13,"  ",男子申込書!E13)</f>
        <v xml:space="preserve">  </v>
      </c>
      <c r="G5" s="211" t="str">
        <f>CONCATENATE(男子申込書!D12,"  ",男子申込書!E12)</f>
        <v xml:space="preserve">  </v>
      </c>
      <c r="H5" s="211" t="str">
        <f>IF(I5=0,"",VLOOKUP(I5,男子!$AX$3:$AY$4,2,0))</f>
        <v>男</v>
      </c>
      <c r="I5" s="211">
        <v>1</v>
      </c>
      <c r="J5" s="211">
        <f>男子申込書!$K$12</f>
        <v>0</v>
      </c>
      <c r="K5" s="211">
        <f>男子申込書!$F$12</f>
        <v>0</v>
      </c>
      <c r="L5" s="214"/>
      <c r="M5" s="215">
        <f>男子申込書!$D$2</f>
        <v>0</v>
      </c>
      <c r="N5" s="211">
        <f>男子申込書!$L$12</f>
        <v>0</v>
      </c>
      <c r="O5" s="215" t="str">
        <f>IF(N5=0,"",VLOOKUP(N5,男子!$AJ$3:$AK$16,2,0))</f>
        <v/>
      </c>
      <c r="P5" s="216" t="str">
        <f>男子申込書!$V$12</f>
        <v/>
      </c>
      <c r="Q5" s="216">
        <f>男子申込書!$AD$12</f>
        <v>0</v>
      </c>
      <c r="R5" s="211">
        <f>男子申込書!$L$13</f>
        <v>0</v>
      </c>
      <c r="S5" s="215" t="str">
        <f>IF(R5=0,"",VLOOKUP(R5,男子!$AJ$3:$AK$16,2,0))</f>
        <v/>
      </c>
      <c r="T5" s="216" t="str">
        <f>男子申込書!$V$13</f>
        <v/>
      </c>
      <c r="U5" s="216">
        <f>男子申込書!$AD$13</f>
        <v>0</v>
      </c>
      <c r="V5" s="211">
        <f>男子申込書!$N$12</f>
        <v>0</v>
      </c>
      <c r="W5" s="215" t="str">
        <f>IF(V5=0,"",VLOOKUP(V5,男子!$AJ$3:$AK$16,2,0))</f>
        <v/>
      </c>
      <c r="X5" s="216">
        <f>男子申込書!$V$51</f>
        <v>0</v>
      </c>
      <c r="Y5" s="217"/>
      <c r="Z5" s="211" t="str">
        <f>IF(AA5=0,"",VLOOKUP(AA5,男子!$AJ$3:$AK$69,2,0))</f>
        <v/>
      </c>
      <c r="AA5" s="215"/>
      <c r="AB5" s="216"/>
      <c r="AC5" s="211"/>
      <c r="AD5" s="211" t="str">
        <f>IF(AE5=0,"",VLOOKUP(AE5,男子!$AJ$3:$AK$69,2,0))</f>
        <v/>
      </c>
      <c r="AE5" s="215"/>
      <c r="AF5" s="216"/>
      <c r="AG5" s="211"/>
      <c r="AH5" s="218"/>
      <c r="AJ5" s="221" t="s">
        <v>276</v>
      </c>
      <c r="AK5" s="221">
        <v>2</v>
      </c>
      <c r="AL5" s="221"/>
      <c r="AN5" s="219" t="s">
        <v>197</v>
      </c>
      <c r="AO5" s="219">
        <v>50</v>
      </c>
      <c r="AQ5" s="211" t="s">
        <v>198</v>
      </c>
      <c r="AS5" s="211">
        <v>2</v>
      </c>
      <c r="AU5" s="220"/>
      <c r="AV5" s="220"/>
    </row>
    <row r="6" spans="1:51" s="207" customFormat="1" ht="12.75" x14ac:dyDescent="0.25">
      <c r="A6" s="212">
        <v>4</v>
      </c>
      <c r="B6" s="212" t="str">
        <f>IF(C6=0,"",VLOOKUP(C6,男子!$AU$3:$AV$719,2,0))</f>
        <v/>
      </c>
      <c r="C6" s="211">
        <f>男子申込書!$K$4</f>
        <v>0</v>
      </c>
      <c r="D6" s="213"/>
      <c r="E6" s="211"/>
      <c r="F6" s="211" t="str">
        <f>CONCATENATE(男子申込書!D15,"  ",男子申込書!E15)</f>
        <v xml:space="preserve">  </v>
      </c>
      <c r="G6" s="211" t="str">
        <f>CONCATENATE(男子申込書!D14,"  ",男子申込書!E14)</f>
        <v xml:space="preserve">  </v>
      </c>
      <c r="H6" s="211" t="str">
        <f>IF(I6=0,"",VLOOKUP(I6,男子!$AX$3:$AY$4,2,0))</f>
        <v>男</v>
      </c>
      <c r="I6" s="211">
        <v>1</v>
      </c>
      <c r="J6" s="211">
        <f>男子申込書!$K$14</f>
        <v>0</v>
      </c>
      <c r="K6" s="211">
        <f>男子申込書!$F$14</f>
        <v>0</v>
      </c>
      <c r="L6" s="214"/>
      <c r="M6" s="215">
        <f>男子申込書!$D$2</f>
        <v>0</v>
      </c>
      <c r="N6" s="211">
        <f>男子申込書!$L$14</f>
        <v>0</v>
      </c>
      <c r="O6" s="215" t="str">
        <f>IF(N6=0,"",VLOOKUP(N6,男子!$AJ$3:$AK$16,2,0))</f>
        <v/>
      </c>
      <c r="P6" s="216" t="str">
        <f>男子申込書!$V$14</f>
        <v/>
      </c>
      <c r="Q6" s="216">
        <f>男子申込書!$AD$14</f>
        <v>0</v>
      </c>
      <c r="R6" s="211">
        <f>男子申込書!$L$15</f>
        <v>0</v>
      </c>
      <c r="S6" s="215" t="str">
        <f>IF(R6=0,"",VLOOKUP(R6,男子!$AJ$3:$AK$16,2,0))</f>
        <v/>
      </c>
      <c r="T6" s="216" t="str">
        <f>男子申込書!$V$15</f>
        <v/>
      </c>
      <c r="U6" s="216">
        <f>男子申込書!$AD$15</f>
        <v>0</v>
      </c>
      <c r="V6" s="211">
        <f>男子申込書!$N$14</f>
        <v>0</v>
      </c>
      <c r="W6" s="215" t="str">
        <f>IF(V6=0,"",VLOOKUP(V6,男子!$AJ$3:$AK$16,2,0))</f>
        <v/>
      </c>
      <c r="X6" s="216">
        <f>男子申込書!$V$51</f>
        <v>0</v>
      </c>
      <c r="Y6" s="217"/>
      <c r="Z6" s="211" t="str">
        <f>IF(AA6=0,"",VLOOKUP(AA6,男子!$AJ$3:$AK$69,2,0))</f>
        <v/>
      </c>
      <c r="AA6" s="215"/>
      <c r="AB6" s="216"/>
      <c r="AC6" s="211"/>
      <c r="AD6" s="211" t="str">
        <f>IF(AE6=0,"",VLOOKUP(AE6,男子!$AJ$3:$AK$69,2,0))</f>
        <v/>
      </c>
      <c r="AE6" s="215"/>
      <c r="AF6" s="216"/>
      <c r="AG6" s="211"/>
      <c r="AH6" s="218"/>
      <c r="AJ6" s="221" t="s">
        <v>275</v>
      </c>
      <c r="AK6" s="208">
        <v>3</v>
      </c>
      <c r="AL6" s="221"/>
      <c r="AN6" s="219" t="s">
        <v>199</v>
      </c>
      <c r="AO6" s="219">
        <v>51</v>
      </c>
      <c r="AQ6" s="211" t="s">
        <v>201</v>
      </c>
      <c r="AS6" s="211">
        <v>3</v>
      </c>
      <c r="AU6" s="220"/>
      <c r="AV6" s="220"/>
    </row>
    <row r="7" spans="1:51" s="207" customFormat="1" ht="12.75" x14ac:dyDescent="0.25">
      <c r="A7" s="212">
        <v>5</v>
      </c>
      <c r="B7" s="212" t="str">
        <f>IF(C7=0,"",VLOOKUP(C7,男子!$AU$3:$AV$719,2,0))</f>
        <v/>
      </c>
      <c r="C7" s="211">
        <f>男子申込書!$K$4</f>
        <v>0</v>
      </c>
      <c r="D7" s="213"/>
      <c r="E7" s="211"/>
      <c r="F7" s="211" t="str">
        <f>CONCATENATE(男子申込書!D17,"  ",男子申込書!E17)</f>
        <v xml:space="preserve">  </v>
      </c>
      <c r="G7" s="211" t="str">
        <f>CONCATENATE(男子申込書!D16,"  ",男子申込書!E16)</f>
        <v xml:space="preserve">  </v>
      </c>
      <c r="H7" s="211" t="str">
        <f>IF(I7=0,"",VLOOKUP(I7,男子!$AX$3:$AY$4,2,0))</f>
        <v>男</v>
      </c>
      <c r="I7" s="211">
        <v>1</v>
      </c>
      <c r="J7" s="211">
        <f>男子申込書!$K$16</f>
        <v>0</v>
      </c>
      <c r="K7" s="211">
        <f>男子申込書!$F$16</f>
        <v>0</v>
      </c>
      <c r="L7" s="214"/>
      <c r="M7" s="215">
        <f>男子申込書!$D$2</f>
        <v>0</v>
      </c>
      <c r="N7" s="211">
        <f>男子申込書!$L$16</f>
        <v>0</v>
      </c>
      <c r="O7" s="215" t="str">
        <f>IF(N7=0,"",VLOOKUP(N7,男子!$AJ$3:$AK$16,2,0))</f>
        <v/>
      </c>
      <c r="P7" s="216" t="str">
        <f>男子申込書!$V$16</f>
        <v/>
      </c>
      <c r="Q7" s="216">
        <f>男子申込書!$AD$16</f>
        <v>0</v>
      </c>
      <c r="R7" s="211">
        <f>男子申込書!$L$17</f>
        <v>0</v>
      </c>
      <c r="S7" s="215" t="str">
        <f>IF(R7=0,"",VLOOKUP(R7,男子!$AJ$3:$AK$16,2,0))</f>
        <v/>
      </c>
      <c r="T7" s="216" t="str">
        <f>男子申込書!$V$17</f>
        <v/>
      </c>
      <c r="U7" s="216">
        <f>男子申込書!$AD$17</f>
        <v>0</v>
      </c>
      <c r="V7" s="211">
        <f>男子申込書!$N$16</f>
        <v>0</v>
      </c>
      <c r="W7" s="215" t="str">
        <f>IF(V7=0,"",VLOOKUP(V7,男子!$AJ$3:$AK$16,2,0))</f>
        <v/>
      </c>
      <c r="X7" s="216">
        <f>男子申込書!$V$51</f>
        <v>0</v>
      </c>
      <c r="Y7" s="217"/>
      <c r="Z7" s="211" t="str">
        <f>IF(AA7=0,"",VLOOKUP(AA7,男子!$AJ$3:$AK$69,2,0))</f>
        <v/>
      </c>
      <c r="AA7" s="215"/>
      <c r="AB7" s="216"/>
      <c r="AC7" s="211"/>
      <c r="AD7" s="211" t="str">
        <f>IF(AE7=0,"",VLOOKUP(AE7,男子!$AJ$3:$AK$69,2,0))</f>
        <v/>
      </c>
      <c r="AE7" s="215"/>
      <c r="AF7" s="216"/>
      <c r="AG7" s="211"/>
      <c r="AH7" s="218"/>
      <c r="AJ7" s="221" t="s">
        <v>277</v>
      </c>
      <c r="AK7" s="221">
        <v>4</v>
      </c>
      <c r="AL7" s="221"/>
      <c r="AN7" s="219" t="s">
        <v>202</v>
      </c>
      <c r="AO7" s="219">
        <v>52</v>
      </c>
      <c r="AS7" s="211">
        <v>4</v>
      </c>
      <c r="AU7" s="220"/>
      <c r="AV7" s="220"/>
    </row>
    <row r="8" spans="1:51" s="207" customFormat="1" ht="12.75" x14ac:dyDescent="0.25">
      <c r="A8" s="212">
        <v>6</v>
      </c>
      <c r="B8" s="212" t="str">
        <f>IF(C8=0,"",VLOOKUP(C8,男子!$AU$3:$AV$719,2,0))</f>
        <v/>
      </c>
      <c r="C8" s="211">
        <f>男子申込書!$K$4</f>
        <v>0</v>
      </c>
      <c r="D8" s="213"/>
      <c r="E8" s="211"/>
      <c r="F8" s="211" t="str">
        <f>CONCATENATE(男子申込書!D19,"  ",男子申込書!E19)</f>
        <v xml:space="preserve">  </v>
      </c>
      <c r="G8" s="211" t="str">
        <f>CONCATENATE(男子申込書!D18,"  ",男子申込書!E18)</f>
        <v xml:space="preserve">  </v>
      </c>
      <c r="H8" s="211" t="str">
        <f>IF(I8=0,"",VLOOKUP(I8,男子!$AX$3:$AY$4,2,0))</f>
        <v>男</v>
      </c>
      <c r="I8" s="211">
        <v>1</v>
      </c>
      <c r="J8" s="211">
        <f>男子申込書!$K$18</f>
        <v>0</v>
      </c>
      <c r="K8" s="211">
        <f>男子申込書!$F$18</f>
        <v>0</v>
      </c>
      <c r="L8" s="214"/>
      <c r="M8" s="215">
        <f>男子申込書!$D$2</f>
        <v>0</v>
      </c>
      <c r="N8" s="211">
        <f>男子申込書!$L$18</f>
        <v>0</v>
      </c>
      <c r="O8" s="215" t="str">
        <f>IF(N8=0,"",VLOOKUP(N8,男子!$AJ$3:$AK$16,2,0))</f>
        <v/>
      </c>
      <c r="P8" s="216" t="str">
        <f>男子申込書!$V$18</f>
        <v/>
      </c>
      <c r="Q8" s="216">
        <f>男子申込書!$AD$18</f>
        <v>0</v>
      </c>
      <c r="R8" s="211">
        <f>男子申込書!$L$19</f>
        <v>0</v>
      </c>
      <c r="S8" s="215" t="str">
        <f>IF(R8=0,"",VLOOKUP(R8,男子!$AJ$3:$AK$16,2,0))</f>
        <v/>
      </c>
      <c r="T8" s="216" t="str">
        <f>男子申込書!$V$19</f>
        <v/>
      </c>
      <c r="U8" s="216">
        <f>男子申込書!$AD$19</f>
        <v>0</v>
      </c>
      <c r="V8" s="211">
        <f>男子申込書!$N$18</f>
        <v>0</v>
      </c>
      <c r="W8" s="215" t="str">
        <f>IF(V8=0,"",VLOOKUP(V8,男子!$AJ$3:$AK$16,2,0))</f>
        <v/>
      </c>
      <c r="X8" s="216">
        <f>男子申込書!$V$51</f>
        <v>0</v>
      </c>
      <c r="Y8" s="217"/>
      <c r="Z8" s="211" t="str">
        <f>IF(AA8=0,"",VLOOKUP(AA8,男子!$AJ$3:$AK$69,2,0))</f>
        <v/>
      </c>
      <c r="AA8" s="215"/>
      <c r="AB8" s="216"/>
      <c r="AC8" s="211"/>
      <c r="AD8" s="211" t="str">
        <f>IF(AE8=0,"",VLOOKUP(AE8,男子!$AJ$3:$AK$69,2,0))</f>
        <v/>
      </c>
      <c r="AE8" s="215"/>
      <c r="AF8" s="216"/>
      <c r="AG8" s="211"/>
      <c r="AH8" s="218"/>
      <c r="AJ8" s="221" t="s">
        <v>278</v>
      </c>
      <c r="AK8" s="208">
        <v>5</v>
      </c>
      <c r="AL8" s="221"/>
      <c r="AN8" s="219" t="s">
        <v>203</v>
      </c>
      <c r="AO8" s="219">
        <v>53</v>
      </c>
      <c r="AS8" s="211">
        <v>5</v>
      </c>
      <c r="AU8" s="220"/>
      <c r="AV8" s="220"/>
    </row>
    <row r="9" spans="1:51" s="207" customFormat="1" ht="12.75" x14ac:dyDescent="0.25">
      <c r="A9" s="212">
        <v>7</v>
      </c>
      <c r="B9" s="212" t="str">
        <f>IF(C9=0,"",VLOOKUP(C9,男子!$AU$3:$AV$719,2,0))</f>
        <v/>
      </c>
      <c r="C9" s="211">
        <f>男子申込書!$K$4</f>
        <v>0</v>
      </c>
      <c r="D9" s="213"/>
      <c r="E9" s="211"/>
      <c r="F9" s="211" t="str">
        <f>CONCATENATE(男子申込書!D21,"  ",男子申込書!E21)</f>
        <v xml:space="preserve">  </v>
      </c>
      <c r="G9" s="211" t="str">
        <f>CONCATENATE(男子申込書!D20,"  ",男子申込書!E20)</f>
        <v xml:space="preserve">  </v>
      </c>
      <c r="H9" s="211" t="str">
        <f>IF(I9=0,"",VLOOKUP(I9,男子!$AX$3:$AY$4,2,0))</f>
        <v>男</v>
      </c>
      <c r="I9" s="211">
        <v>1</v>
      </c>
      <c r="J9" s="211">
        <f>男子申込書!$K$20</f>
        <v>0</v>
      </c>
      <c r="K9" s="211">
        <f>男子申込書!$F$20</f>
        <v>0</v>
      </c>
      <c r="L9" s="214"/>
      <c r="M9" s="215">
        <f>男子申込書!$D$2</f>
        <v>0</v>
      </c>
      <c r="N9" s="211">
        <f>男子申込書!$L$20</f>
        <v>0</v>
      </c>
      <c r="O9" s="215" t="str">
        <f>IF(N9=0,"",VLOOKUP(N9,男子!$AJ$3:$AK$16,2,0))</f>
        <v/>
      </c>
      <c r="P9" s="216" t="str">
        <f>男子申込書!$V$20</f>
        <v/>
      </c>
      <c r="Q9" s="216">
        <f>男子申込書!$AD$20</f>
        <v>0</v>
      </c>
      <c r="R9" s="211">
        <f>男子申込書!$L$21</f>
        <v>0</v>
      </c>
      <c r="S9" s="215" t="str">
        <f>IF(R9=0,"",VLOOKUP(R9,男子!$AJ$3:$AK$16,2,0))</f>
        <v/>
      </c>
      <c r="T9" s="216" t="str">
        <f>男子申込書!$V$21</f>
        <v/>
      </c>
      <c r="U9" s="216">
        <f>男子申込書!$AD$21</f>
        <v>0</v>
      </c>
      <c r="V9" s="211">
        <f>男子申込書!$N$20</f>
        <v>0</v>
      </c>
      <c r="W9" s="215" t="str">
        <f>IF(V9=0,"",VLOOKUP(V9,男子!$AJ$3:$AK$16,2,0))</f>
        <v/>
      </c>
      <c r="X9" s="216">
        <f>男子申込書!$V$51</f>
        <v>0</v>
      </c>
      <c r="Y9" s="217"/>
      <c r="Z9" s="211" t="str">
        <f>IF(AA9=0,"",VLOOKUP(AA9,男子!$AJ$3:$AK$69,2,0))</f>
        <v/>
      </c>
      <c r="AA9" s="215"/>
      <c r="AB9" s="216"/>
      <c r="AC9" s="211"/>
      <c r="AD9" s="211" t="str">
        <f>IF(AE9=0,"",VLOOKUP(AE9,男子!$AJ$3:$AK$69,2,0))</f>
        <v/>
      </c>
      <c r="AE9" s="215"/>
      <c r="AF9" s="216"/>
      <c r="AG9" s="211"/>
      <c r="AH9" s="218"/>
      <c r="AJ9" s="208" t="s">
        <v>283</v>
      </c>
      <c r="AK9" s="221">
        <v>6</v>
      </c>
      <c r="AL9" s="208"/>
      <c r="AN9" s="219" t="s">
        <v>204</v>
      </c>
      <c r="AO9" s="219">
        <v>54</v>
      </c>
      <c r="AS9" s="211">
        <v>6</v>
      </c>
      <c r="AU9" s="220"/>
      <c r="AV9" s="220"/>
    </row>
    <row r="10" spans="1:51" s="207" customFormat="1" ht="12.75" x14ac:dyDescent="0.25">
      <c r="A10" s="212">
        <v>8</v>
      </c>
      <c r="B10" s="212" t="str">
        <f>IF(C10=0,"",VLOOKUP(C10,男子!$AU$3:$AV$719,2,0))</f>
        <v/>
      </c>
      <c r="C10" s="211">
        <f>男子申込書!$K$4</f>
        <v>0</v>
      </c>
      <c r="D10" s="213"/>
      <c r="E10" s="211"/>
      <c r="F10" s="211" t="str">
        <f>CONCATENATE(男子申込書!D23,"  ",男子申込書!E23)</f>
        <v xml:space="preserve">  </v>
      </c>
      <c r="G10" s="211" t="str">
        <f>CONCATENATE(男子申込書!D22,"  ",男子申込書!E22)</f>
        <v xml:space="preserve">  </v>
      </c>
      <c r="H10" s="211" t="str">
        <f>IF(I10=0,"",VLOOKUP(I10,男子!$AX$3:$AY$4,2,0))</f>
        <v>男</v>
      </c>
      <c r="I10" s="211">
        <v>1</v>
      </c>
      <c r="J10" s="211">
        <f>男子申込書!$K$22</f>
        <v>0</v>
      </c>
      <c r="K10" s="211">
        <f>男子申込書!$F$22</f>
        <v>0</v>
      </c>
      <c r="L10" s="214"/>
      <c r="M10" s="215">
        <f>男子申込書!$D$2</f>
        <v>0</v>
      </c>
      <c r="N10" s="211">
        <f>男子申込書!$L$22</f>
        <v>0</v>
      </c>
      <c r="O10" s="215" t="str">
        <f>IF(N10=0,"",VLOOKUP(N10,男子!$AJ$3:$AK$16,2,0))</f>
        <v/>
      </c>
      <c r="P10" s="216" t="str">
        <f>男子申込書!$V$22</f>
        <v/>
      </c>
      <c r="Q10" s="216">
        <f>男子申込書!$AD$22</f>
        <v>0</v>
      </c>
      <c r="R10" s="211">
        <f>男子申込書!$L$23</f>
        <v>0</v>
      </c>
      <c r="S10" s="215" t="str">
        <f>IF(R10=0,"",VLOOKUP(R10,男子!$AJ$3:$AK$16,2,0))</f>
        <v/>
      </c>
      <c r="T10" s="216" t="str">
        <f>男子申込書!$V$23</f>
        <v/>
      </c>
      <c r="U10" s="216">
        <f>男子申込書!$AD$23</f>
        <v>0</v>
      </c>
      <c r="V10" s="211">
        <f>男子申込書!$N$22</f>
        <v>0</v>
      </c>
      <c r="W10" s="215" t="str">
        <f>IF(V10=0,"",VLOOKUP(V10,男子!$AJ$3:$AK$16,2,0))</f>
        <v/>
      </c>
      <c r="X10" s="216">
        <f>男子申込書!$V$51</f>
        <v>0</v>
      </c>
      <c r="Y10" s="217"/>
      <c r="Z10" s="211" t="str">
        <f>IF(AA10=0,"",VLOOKUP(AA10,男子!$AJ$3:$AK$69,2,0))</f>
        <v/>
      </c>
      <c r="AA10" s="215"/>
      <c r="AB10" s="216"/>
      <c r="AC10" s="211"/>
      <c r="AD10" s="211" t="str">
        <f>IF(AE10=0,"",VLOOKUP(AE10,男子!$AJ$3:$AK$69,2,0))</f>
        <v/>
      </c>
      <c r="AE10" s="215"/>
      <c r="AF10" s="216"/>
      <c r="AG10" s="211"/>
      <c r="AH10" s="218"/>
      <c r="AJ10" s="208" t="s">
        <v>279</v>
      </c>
      <c r="AK10" s="208">
        <v>7</v>
      </c>
      <c r="AL10" s="208"/>
      <c r="AN10" s="219" t="s">
        <v>205</v>
      </c>
      <c r="AO10" s="219">
        <v>55</v>
      </c>
      <c r="AS10" s="211" t="s">
        <v>207</v>
      </c>
      <c r="AU10" s="220"/>
      <c r="AV10" s="220"/>
    </row>
    <row r="11" spans="1:51" s="207" customFormat="1" ht="12.75" x14ac:dyDescent="0.25">
      <c r="A11" s="212">
        <v>9</v>
      </c>
      <c r="B11" s="212" t="str">
        <f>IF(C11=0,"",VLOOKUP(C11,男子!$AU$3:$AV$719,2,0))</f>
        <v/>
      </c>
      <c r="C11" s="211">
        <f>男子申込書!$K$4</f>
        <v>0</v>
      </c>
      <c r="D11" s="213"/>
      <c r="E11" s="211"/>
      <c r="F11" s="211" t="str">
        <f>CONCATENATE(男子申込書!D25,"  ",男子申込書!E25)</f>
        <v xml:space="preserve">  </v>
      </c>
      <c r="G11" s="211" t="str">
        <f>CONCATENATE(男子申込書!D24,"  ",男子申込書!E24)</f>
        <v xml:space="preserve">  </v>
      </c>
      <c r="H11" s="211" t="str">
        <f>IF(I11=0,"",VLOOKUP(I11,男子!$AX$3:$AY$4,2,0))</f>
        <v>男</v>
      </c>
      <c r="I11" s="211">
        <v>1</v>
      </c>
      <c r="J11" s="211">
        <f>男子申込書!$K$24</f>
        <v>0</v>
      </c>
      <c r="K11" s="211">
        <f>男子申込書!$F$24</f>
        <v>0</v>
      </c>
      <c r="L11" s="214"/>
      <c r="M11" s="215">
        <f>男子申込書!$D$2</f>
        <v>0</v>
      </c>
      <c r="N11" s="211">
        <f>男子申込書!$L$24</f>
        <v>0</v>
      </c>
      <c r="O11" s="215" t="str">
        <f>IF(N11=0,"",VLOOKUP(N11,男子!$AJ$3:$AK$16,2,0))</f>
        <v/>
      </c>
      <c r="P11" s="216" t="str">
        <f>男子申込書!$V$24</f>
        <v/>
      </c>
      <c r="Q11" s="216">
        <f>男子申込書!$AD$24</f>
        <v>0</v>
      </c>
      <c r="R11" s="211">
        <f>男子申込書!$L$25</f>
        <v>0</v>
      </c>
      <c r="S11" s="215" t="str">
        <f>IF(R11=0,"",VLOOKUP(R11,男子!$AJ$3:$AK$16,2,0))</f>
        <v/>
      </c>
      <c r="T11" s="216" t="str">
        <f>男子申込書!$V$25</f>
        <v/>
      </c>
      <c r="U11" s="216">
        <f>男子申込書!$AD$25</f>
        <v>0</v>
      </c>
      <c r="V11" s="211">
        <f>男子申込書!$N$24</f>
        <v>0</v>
      </c>
      <c r="W11" s="215" t="str">
        <f>IF(V11=0,"",VLOOKUP(V11,男子!$AJ$3:$AK$16,2,0))</f>
        <v/>
      </c>
      <c r="X11" s="216">
        <f>男子申込書!$V$51</f>
        <v>0</v>
      </c>
      <c r="Y11" s="217"/>
      <c r="Z11" s="211" t="str">
        <f>IF(AA11=0,"",VLOOKUP(AA11,男子!$AJ$3:$AK$69,2,0))</f>
        <v/>
      </c>
      <c r="AA11" s="215"/>
      <c r="AB11" s="216"/>
      <c r="AC11" s="211"/>
      <c r="AD11" s="211" t="str">
        <f>IF(AE11=0,"",VLOOKUP(AE11,男子!$AJ$3:$AK$69,2,0))</f>
        <v/>
      </c>
      <c r="AE11" s="215"/>
      <c r="AF11" s="216"/>
      <c r="AG11" s="211"/>
      <c r="AH11" s="218"/>
      <c r="AJ11" s="208" t="s">
        <v>284</v>
      </c>
      <c r="AK11" s="221">
        <v>8</v>
      </c>
      <c r="AL11" s="208"/>
      <c r="AN11" s="219" t="s">
        <v>208</v>
      </c>
      <c r="AO11" s="219">
        <v>56</v>
      </c>
      <c r="AS11" s="211" t="s">
        <v>210</v>
      </c>
      <c r="AU11" s="220"/>
      <c r="AV11" s="220"/>
    </row>
    <row r="12" spans="1:51" s="207" customFormat="1" ht="12.75" x14ac:dyDescent="0.25">
      <c r="A12" s="212">
        <v>10</v>
      </c>
      <c r="B12" s="212" t="str">
        <f>IF(C12=0,"",VLOOKUP(C12,男子!$AU$3:$AV$719,2,0))</f>
        <v/>
      </c>
      <c r="C12" s="211">
        <f>男子申込書!$K$4</f>
        <v>0</v>
      </c>
      <c r="D12" s="213"/>
      <c r="E12" s="211"/>
      <c r="F12" s="211" t="str">
        <f>CONCATENATE(男子申込書!D27,"  ",男子申込書!E27)</f>
        <v xml:space="preserve">  </v>
      </c>
      <c r="G12" s="211" t="str">
        <f>CONCATENATE(男子申込書!D26,"  ",男子申込書!E26)</f>
        <v xml:space="preserve">  </v>
      </c>
      <c r="H12" s="211" t="str">
        <f>IF(I12=0,"",VLOOKUP(I12,男子!$AX$3:$AY$4,2,0))</f>
        <v>男</v>
      </c>
      <c r="I12" s="211">
        <v>1</v>
      </c>
      <c r="J12" s="211">
        <f>男子申込書!$K$26</f>
        <v>0</v>
      </c>
      <c r="K12" s="211">
        <f>男子申込書!$F$26</f>
        <v>0</v>
      </c>
      <c r="L12" s="214"/>
      <c r="M12" s="215">
        <f>男子申込書!$D$2</f>
        <v>0</v>
      </c>
      <c r="N12" s="211">
        <f>男子申込書!$L$26</f>
        <v>0</v>
      </c>
      <c r="O12" s="215" t="str">
        <f>IF(N12=0,"",VLOOKUP(N12,男子!$AJ$3:$AK$16,2,0))</f>
        <v/>
      </c>
      <c r="P12" s="216" t="str">
        <f>男子申込書!$V$26</f>
        <v/>
      </c>
      <c r="Q12" s="216">
        <f>男子申込書!$AD$26</f>
        <v>0</v>
      </c>
      <c r="R12" s="211">
        <f>男子申込書!$L$27</f>
        <v>0</v>
      </c>
      <c r="S12" s="215" t="str">
        <f>IF(R12=0,"",VLOOKUP(R12,男子!$AJ$3:$AK$16,2,0))</f>
        <v/>
      </c>
      <c r="T12" s="216" t="str">
        <f>男子申込書!$V$27</f>
        <v/>
      </c>
      <c r="U12" s="216">
        <f>男子申込書!$AD$27</f>
        <v>0</v>
      </c>
      <c r="V12" s="211">
        <f>男子申込書!$N$26</f>
        <v>0</v>
      </c>
      <c r="W12" s="215" t="str">
        <f>IF(V12=0,"",VLOOKUP(V12,男子!$AJ$3:$AK$16,2,0))</f>
        <v/>
      </c>
      <c r="X12" s="216">
        <f>男子申込書!$V$51</f>
        <v>0</v>
      </c>
      <c r="Y12" s="217"/>
      <c r="Z12" s="211" t="str">
        <f>IF(AA12=0,"",VLOOKUP(AA12,男子!$AJ$3:$AK$69,2,0))</f>
        <v/>
      </c>
      <c r="AA12" s="215"/>
      <c r="AB12" s="216"/>
      <c r="AC12" s="211"/>
      <c r="AD12" s="211" t="str">
        <f>IF(AE12=0,"",VLOOKUP(AE12,男子!$AJ$3:$AK$69,2,0))</f>
        <v/>
      </c>
      <c r="AE12" s="215"/>
      <c r="AF12" s="216"/>
      <c r="AG12" s="211"/>
      <c r="AH12" s="218"/>
      <c r="AJ12" s="208" t="s">
        <v>280</v>
      </c>
      <c r="AK12" s="208">
        <v>9</v>
      </c>
      <c r="AL12" s="208"/>
      <c r="AN12" s="219" t="s">
        <v>211</v>
      </c>
      <c r="AO12" s="219">
        <v>57</v>
      </c>
      <c r="AS12" s="211" t="s">
        <v>213</v>
      </c>
      <c r="AU12" s="220"/>
      <c r="AV12" s="220"/>
    </row>
    <row r="13" spans="1:51" s="207" customFormat="1" ht="12.75" x14ac:dyDescent="0.25">
      <c r="A13" s="212">
        <v>11</v>
      </c>
      <c r="B13" s="212" t="str">
        <f>IF(C13=0,"",VLOOKUP(C13,男子!$AU$3:$AV$719,2,0))</f>
        <v/>
      </c>
      <c r="C13" s="211">
        <f>男子申込書!$K$4</f>
        <v>0</v>
      </c>
      <c r="D13" s="213"/>
      <c r="E13" s="211"/>
      <c r="F13" s="211" t="str">
        <f>CONCATENATE(男子申込書!D29,"  ",男子申込書!E29)</f>
        <v xml:space="preserve">  </v>
      </c>
      <c r="G13" s="211" t="str">
        <f>CONCATENATE(男子申込書!D28,"  ",男子申込書!E28)</f>
        <v xml:space="preserve">  </v>
      </c>
      <c r="H13" s="211" t="str">
        <f>IF(I13=0,"",VLOOKUP(I13,男子!$AX$3:$AY$4,2,0))</f>
        <v>男</v>
      </c>
      <c r="I13" s="211">
        <v>1</v>
      </c>
      <c r="J13" s="211">
        <f>男子申込書!$K$28</f>
        <v>0</v>
      </c>
      <c r="K13" s="211">
        <f>男子申込書!$F$28</f>
        <v>0</v>
      </c>
      <c r="L13" s="214"/>
      <c r="M13" s="215">
        <f>男子申込書!$D$2</f>
        <v>0</v>
      </c>
      <c r="N13" s="211">
        <f>男子申込書!$L$28</f>
        <v>0</v>
      </c>
      <c r="O13" s="215" t="str">
        <f>IF(N13=0,"",VLOOKUP(N13,男子!$AJ$3:$AK$16,2,0))</f>
        <v/>
      </c>
      <c r="P13" s="216" t="str">
        <f>男子申込書!$V$28</f>
        <v/>
      </c>
      <c r="Q13" s="216">
        <f>男子申込書!$AD$28</f>
        <v>0</v>
      </c>
      <c r="R13" s="211">
        <f>男子申込書!$L$29</f>
        <v>0</v>
      </c>
      <c r="S13" s="215" t="str">
        <f>IF(R13=0,"",VLOOKUP(R13,男子!$AJ$3:$AK$16,2,0))</f>
        <v/>
      </c>
      <c r="T13" s="216" t="str">
        <f>男子申込書!$V$29</f>
        <v/>
      </c>
      <c r="U13" s="216">
        <f>男子申込書!$AD$29</f>
        <v>0</v>
      </c>
      <c r="V13" s="211">
        <f>男子申込書!$N$28</f>
        <v>0</v>
      </c>
      <c r="W13" s="215" t="str">
        <f>IF(V13=0,"",VLOOKUP(V13,男子!$AJ$3:$AK$16,2,0))</f>
        <v/>
      </c>
      <c r="X13" s="216">
        <f>男子申込書!$V$51</f>
        <v>0</v>
      </c>
      <c r="Y13" s="217"/>
      <c r="Z13" s="211" t="str">
        <f>IF(AA13=0,"",VLOOKUP(AA13,男子!$AJ$3:$AK$69,2,0))</f>
        <v/>
      </c>
      <c r="AA13" s="215"/>
      <c r="AB13" s="216"/>
      <c r="AC13" s="211"/>
      <c r="AD13" s="211" t="str">
        <f>IF(AE13=0,"",VLOOKUP(AE13,男子!$AJ$3:$AK$69,2,0))</f>
        <v/>
      </c>
      <c r="AE13" s="215"/>
      <c r="AF13" s="216"/>
      <c r="AG13" s="211"/>
      <c r="AH13" s="218"/>
      <c r="AJ13" s="208" t="s">
        <v>281</v>
      </c>
      <c r="AK13" s="221">
        <v>10</v>
      </c>
      <c r="AL13" s="208"/>
      <c r="AN13" s="219" t="s">
        <v>214</v>
      </c>
      <c r="AO13" s="219">
        <v>58</v>
      </c>
      <c r="AU13" s="220"/>
      <c r="AV13" s="220"/>
    </row>
    <row r="14" spans="1:51" s="207" customFormat="1" ht="12.75" x14ac:dyDescent="0.25">
      <c r="A14" s="212">
        <v>12</v>
      </c>
      <c r="B14" s="212" t="str">
        <f>IF(C14=0,"",VLOOKUP(C14,男子!$AU$3:$AV$719,2,0))</f>
        <v/>
      </c>
      <c r="C14" s="211">
        <f>男子申込書!$K$4</f>
        <v>0</v>
      </c>
      <c r="D14" s="213"/>
      <c r="E14" s="211"/>
      <c r="F14" s="211" t="str">
        <f>CONCATENATE(男子申込書!D31,"  ",男子申込書!E31)</f>
        <v xml:space="preserve">  </v>
      </c>
      <c r="G14" s="211" t="str">
        <f>CONCATENATE(男子申込書!D30,"  ",男子申込書!E30)</f>
        <v xml:space="preserve">  </v>
      </c>
      <c r="H14" s="211" t="str">
        <f>IF(I14=0,"",VLOOKUP(I14,男子!$AX$3:$AY$4,2,0))</f>
        <v>男</v>
      </c>
      <c r="I14" s="211">
        <v>1</v>
      </c>
      <c r="J14" s="211">
        <f>男子申込書!$K$30</f>
        <v>0</v>
      </c>
      <c r="K14" s="211">
        <f>男子申込書!$F$30</f>
        <v>0</v>
      </c>
      <c r="L14" s="214"/>
      <c r="M14" s="215">
        <f>男子申込書!$D$2</f>
        <v>0</v>
      </c>
      <c r="N14" s="211">
        <f>男子申込書!$L$30</f>
        <v>0</v>
      </c>
      <c r="O14" s="215" t="str">
        <f>IF(N14=0,"",VLOOKUP(N14,男子!$AJ$3:$AK$16,2,0))</f>
        <v/>
      </c>
      <c r="P14" s="216" t="str">
        <f>男子申込書!$V$30</f>
        <v/>
      </c>
      <c r="Q14" s="216">
        <f>男子申込書!$AD$30</f>
        <v>0</v>
      </c>
      <c r="R14" s="211">
        <f>男子申込書!$L$31</f>
        <v>0</v>
      </c>
      <c r="S14" s="215" t="str">
        <f>IF(R14=0,"",VLOOKUP(R14,男子!$AJ$3:$AK$16,2,0))</f>
        <v/>
      </c>
      <c r="T14" s="216" t="str">
        <f>男子申込書!$V$31</f>
        <v/>
      </c>
      <c r="U14" s="216">
        <f>男子申込書!$AD$31</f>
        <v>0</v>
      </c>
      <c r="V14" s="211">
        <f>男子申込書!$N$30</f>
        <v>0</v>
      </c>
      <c r="W14" s="215" t="str">
        <f>IF(V14=0,"",VLOOKUP(V14,男子!$AJ$3:$AK$16,2,0))</f>
        <v/>
      </c>
      <c r="X14" s="216">
        <f>男子申込書!$V$51</f>
        <v>0</v>
      </c>
      <c r="Y14" s="217"/>
      <c r="Z14" s="211" t="str">
        <f>IF(AA14=0,"",VLOOKUP(AA14,男子!$AJ$3:$AK$69,2,0))</f>
        <v/>
      </c>
      <c r="AA14" s="215"/>
      <c r="AB14" s="216"/>
      <c r="AC14" s="211"/>
      <c r="AD14" s="211" t="str">
        <f>IF(AE14=0,"",VLOOKUP(AE14,男子!$AJ$3:$AK$69,2,0))</f>
        <v/>
      </c>
      <c r="AE14" s="215"/>
      <c r="AF14" s="216"/>
      <c r="AG14" s="211"/>
      <c r="AH14" s="218"/>
      <c r="AJ14" s="208" t="s">
        <v>282</v>
      </c>
      <c r="AK14" s="208">
        <v>11</v>
      </c>
      <c r="AL14" s="208"/>
      <c r="AN14" s="219" t="s">
        <v>215</v>
      </c>
      <c r="AO14" s="219">
        <v>2</v>
      </c>
      <c r="AR14" s="207">
        <v>1</v>
      </c>
      <c r="AS14" s="207" t="s">
        <v>194</v>
      </c>
      <c r="AT14" s="207" t="s">
        <v>432</v>
      </c>
      <c r="AU14" s="220" t="s">
        <v>433</v>
      </c>
      <c r="AV14" s="220">
        <v>100</v>
      </c>
    </row>
    <row r="15" spans="1:51" s="207" customFormat="1" ht="12.75" x14ac:dyDescent="0.25">
      <c r="A15" s="212">
        <v>13</v>
      </c>
      <c r="B15" s="212" t="str">
        <f>IF(C15=0,"",VLOOKUP(C15,男子!$AU$3:$AV$719,2,0))</f>
        <v/>
      </c>
      <c r="C15" s="211">
        <f>男子申込書!$K$4</f>
        <v>0</v>
      </c>
      <c r="D15" s="213"/>
      <c r="E15" s="211"/>
      <c r="F15" s="211" t="str">
        <f>CONCATENATE(男子申込書!D33,"  ",男子申込書!E33)</f>
        <v xml:space="preserve">  </v>
      </c>
      <c r="G15" s="211" t="str">
        <f>CONCATENATE(男子申込書!D32,"  ",男子申込書!E32)</f>
        <v xml:space="preserve">  </v>
      </c>
      <c r="H15" s="211" t="str">
        <f>IF(I15=0,"",VLOOKUP(I15,男子!$AX$3:$AY$4,2,0))</f>
        <v>男</v>
      </c>
      <c r="I15" s="211">
        <v>1</v>
      </c>
      <c r="J15" s="211">
        <f>男子申込書!$K$32</f>
        <v>0</v>
      </c>
      <c r="K15" s="211">
        <f>男子申込書!$F$32</f>
        <v>0</v>
      </c>
      <c r="L15" s="214"/>
      <c r="M15" s="215">
        <f>男子申込書!$D$2</f>
        <v>0</v>
      </c>
      <c r="N15" s="211">
        <f>男子申込書!$L$32</f>
        <v>0</v>
      </c>
      <c r="O15" s="215" t="str">
        <f>IF(N15=0,"",VLOOKUP(N15,男子!$AJ$3:$AK$16,2,0))</f>
        <v/>
      </c>
      <c r="P15" s="216" t="str">
        <f>男子申込書!$V$32</f>
        <v/>
      </c>
      <c r="Q15" s="216">
        <f>男子申込書!$AD$32</f>
        <v>0</v>
      </c>
      <c r="R15" s="211">
        <f>男子申込書!$L$33</f>
        <v>0</v>
      </c>
      <c r="S15" s="215" t="str">
        <f>IF(R15=0,"",VLOOKUP(R15,男子!$AJ$3:$AK$16,2,0))</f>
        <v/>
      </c>
      <c r="T15" s="216" t="str">
        <f>男子申込書!$V$33</f>
        <v/>
      </c>
      <c r="U15" s="216">
        <f>男子申込書!$AD$33</f>
        <v>0</v>
      </c>
      <c r="V15" s="211">
        <f>男子申込書!$N$32</f>
        <v>0</v>
      </c>
      <c r="W15" s="215" t="str">
        <f>IF(V15=0,"",VLOOKUP(V15,男子!$AJ$3:$AK$16,2,0))</f>
        <v/>
      </c>
      <c r="X15" s="216">
        <f>男子申込書!$V$51</f>
        <v>0</v>
      </c>
      <c r="Y15" s="217"/>
      <c r="Z15" s="211" t="str">
        <f>IF(AA15=0,"",VLOOKUP(AA15,男子!$AJ$3:$AK$69,2,0))</f>
        <v/>
      </c>
      <c r="AA15" s="215"/>
      <c r="AB15" s="216"/>
      <c r="AC15" s="211"/>
      <c r="AD15" s="211" t="str">
        <f>IF(AE15=0,"",VLOOKUP(AE15,男子!$AJ$3:$AK$69,2,0))</f>
        <v/>
      </c>
      <c r="AE15" s="215"/>
      <c r="AF15" s="216"/>
      <c r="AG15" s="211"/>
      <c r="AH15" s="218"/>
      <c r="AJ15" s="208" t="s">
        <v>39</v>
      </c>
      <c r="AK15" s="221">
        <v>12</v>
      </c>
      <c r="AL15" s="208"/>
      <c r="AN15" s="219" t="s">
        <v>216</v>
      </c>
      <c r="AO15" s="219">
        <v>3</v>
      </c>
      <c r="AR15" s="207">
        <v>1</v>
      </c>
      <c r="AS15" s="207" t="s">
        <v>194</v>
      </c>
      <c r="AT15" s="207" t="s">
        <v>432</v>
      </c>
      <c r="AU15" s="220" t="s">
        <v>434</v>
      </c>
      <c r="AV15" s="220">
        <v>101</v>
      </c>
    </row>
    <row r="16" spans="1:51" s="207" customFormat="1" ht="12.75" x14ac:dyDescent="0.25">
      <c r="A16" s="212">
        <v>14</v>
      </c>
      <c r="B16" s="212" t="str">
        <f>IF(C16=0,"",VLOOKUP(C16,男子!$AU$3:$AV$719,2,0))</f>
        <v/>
      </c>
      <c r="C16" s="211">
        <f>男子申込書!$K$4</f>
        <v>0</v>
      </c>
      <c r="D16" s="213"/>
      <c r="E16" s="211"/>
      <c r="F16" s="211" t="str">
        <f>CONCATENATE(男子申込書!D35,"  ",男子申込書!E35)</f>
        <v xml:space="preserve">  </v>
      </c>
      <c r="G16" s="211" t="str">
        <f>CONCATENATE(男子申込書!D34,"  ",男子申込書!E34)</f>
        <v xml:space="preserve">  </v>
      </c>
      <c r="H16" s="211" t="str">
        <f>IF(I16=0,"",VLOOKUP(I16,男子!$AX$3:$AY$4,2,0))</f>
        <v>男</v>
      </c>
      <c r="I16" s="211">
        <v>1</v>
      </c>
      <c r="J16" s="211">
        <f>男子申込書!$K$34</f>
        <v>0</v>
      </c>
      <c r="K16" s="211">
        <f>男子申込書!$F$34</f>
        <v>0</v>
      </c>
      <c r="L16" s="214"/>
      <c r="M16" s="215">
        <f>男子申込書!$D$2</f>
        <v>0</v>
      </c>
      <c r="N16" s="211">
        <f>男子申込書!$L$34</f>
        <v>0</v>
      </c>
      <c r="O16" s="215" t="str">
        <f>IF(N16=0,"",VLOOKUP(N16,男子!$AJ$3:$AK$16,2,0))</f>
        <v/>
      </c>
      <c r="P16" s="216" t="str">
        <f>男子申込書!$V$34</f>
        <v/>
      </c>
      <c r="Q16" s="216">
        <f>男子申込書!$AD$34</f>
        <v>0</v>
      </c>
      <c r="R16" s="211">
        <f>男子申込書!$L$35</f>
        <v>0</v>
      </c>
      <c r="S16" s="215" t="str">
        <f>IF(R16=0,"",VLOOKUP(R16,男子!$AJ$3:$AK$16,2,0))</f>
        <v/>
      </c>
      <c r="T16" s="216" t="str">
        <f>男子申込書!$V$35</f>
        <v/>
      </c>
      <c r="U16" s="216">
        <f>男子申込書!$AD$35</f>
        <v>0</v>
      </c>
      <c r="V16" s="211">
        <f>男子申込書!$N$34</f>
        <v>0</v>
      </c>
      <c r="W16" s="215" t="str">
        <f>IF(V16=0,"",VLOOKUP(V16,男子!$AJ$3:$AK$16,2,0))</f>
        <v/>
      </c>
      <c r="X16" s="216">
        <f>男子申込書!$V$51</f>
        <v>0</v>
      </c>
      <c r="Y16" s="217"/>
      <c r="Z16" s="211" t="str">
        <f>IF(AA16=0,"",VLOOKUP(AA16,男子!$AJ$3:$AK$69,2,0))</f>
        <v/>
      </c>
      <c r="AA16" s="215"/>
      <c r="AB16" s="216"/>
      <c r="AC16" s="211"/>
      <c r="AD16" s="211" t="str">
        <f>IF(AE16=0,"",VLOOKUP(AE16,男子!$AJ$3:$AK$69,2,0))</f>
        <v/>
      </c>
      <c r="AE16" s="215"/>
      <c r="AF16" s="216"/>
      <c r="AG16" s="211"/>
      <c r="AH16" s="218"/>
      <c r="AJ16" s="220" t="s">
        <v>52</v>
      </c>
      <c r="AK16" s="208">
        <v>13</v>
      </c>
      <c r="AL16" s="208"/>
      <c r="AN16" s="219" t="s">
        <v>217</v>
      </c>
      <c r="AO16" s="219">
        <v>4</v>
      </c>
      <c r="AR16" s="207">
        <v>1</v>
      </c>
      <c r="AS16" s="207" t="s">
        <v>194</v>
      </c>
      <c r="AT16" s="207" t="s">
        <v>432</v>
      </c>
      <c r="AU16" s="220" t="s">
        <v>435</v>
      </c>
      <c r="AV16" s="220">
        <v>102</v>
      </c>
    </row>
    <row r="17" spans="1:48" s="207" customFormat="1" ht="12.75" x14ac:dyDescent="0.25">
      <c r="A17" s="212">
        <v>15</v>
      </c>
      <c r="B17" s="212" t="str">
        <f>IF(C17=0,"",VLOOKUP(C17,男子!$AU$3:$AV$719,2,0))</f>
        <v/>
      </c>
      <c r="C17" s="211">
        <f>男子申込書!$K$4</f>
        <v>0</v>
      </c>
      <c r="D17" s="213"/>
      <c r="E17" s="211"/>
      <c r="F17" s="211" t="str">
        <f>CONCATENATE(男子申込書!D37,"  ",男子申込書!E37)</f>
        <v xml:space="preserve">  </v>
      </c>
      <c r="G17" s="211" t="str">
        <f>CONCATENATE(男子申込書!D36,"  ",男子申込書!E36)</f>
        <v xml:space="preserve">  </v>
      </c>
      <c r="H17" s="211" t="str">
        <f>IF(I17=0,"",VLOOKUP(I17,男子!$AX$3:$AY$4,2,0))</f>
        <v>男</v>
      </c>
      <c r="I17" s="211">
        <v>1</v>
      </c>
      <c r="J17" s="211">
        <f>男子申込書!$K$36</f>
        <v>0</v>
      </c>
      <c r="K17" s="211">
        <f>男子申込書!$F$36</f>
        <v>0</v>
      </c>
      <c r="L17" s="214"/>
      <c r="M17" s="215">
        <f>男子申込書!$D$2</f>
        <v>0</v>
      </c>
      <c r="N17" s="211">
        <f>男子申込書!$L$36</f>
        <v>0</v>
      </c>
      <c r="O17" s="215" t="str">
        <f>IF(N17=0,"",VLOOKUP(N17,男子!$AJ$3:$AK$16,2,0))</f>
        <v/>
      </c>
      <c r="P17" s="216" t="str">
        <f>男子申込書!$V$36</f>
        <v/>
      </c>
      <c r="Q17" s="216">
        <f>男子申込書!$AD$36</f>
        <v>0</v>
      </c>
      <c r="R17" s="211">
        <f>男子申込書!$L$37</f>
        <v>0</v>
      </c>
      <c r="S17" s="215" t="str">
        <f>IF(R17=0,"",VLOOKUP(R17,男子!$AJ$3:$AK$16,2,0))</f>
        <v/>
      </c>
      <c r="T17" s="216" t="str">
        <f>男子申込書!$V$37</f>
        <v/>
      </c>
      <c r="U17" s="216">
        <f>男子申込書!$AD$37</f>
        <v>0</v>
      </c>
      <c r="V17" s="211">
        <f>男子申込書!$N$36</f>
        <v>0</v>
      </c>
      <c r="W17" s="215" t="str">
        <f>IF(V17=0,"",VLOOKUP(V17,男子!$AJ$3:$AK$16,2,0))</f>
        <v/>
      </c>
      <c r="X17" s="216">
        <f>男子申込書!$V$51</f>
        <v>0</v>
      </c>
      <c r="Y17" s="217"/>
      <c r="Z17" s="211" t="str">
        <f>IF(AA17=0,"",VLOOKUP(AA17,男子!$AJ$3:$AK$69,2,0))</f>
        <v/>
      </c>
      <c r="AA17" s="215"/>
      <c r="AB17" s="216"/>
      <c r="AC17" s="211"/>
      <c r="AD17" s="211" t="str">
        <f>IF(AE17=0,"",VLOOKUP(AE17,男子!$AJ$3:$AK$69,2,0))</f>
        <v/>
      </c>
      <c r="AE17" s="215"/>
      <c r="AF17" s="216"/>
      <c r="AG17" s="211"/>
      <c r="AH17" s="218"/>
      <c r="AJ17" s="222"/>
      <c r="AK17" s="208"/>
      <c r="AL17" s="208"/>
      <c r="AN17" s="219" t="s">
        <v>218</v>
      </c>
      <c r="AO17" s="219">
        <v>5</v>
      </c>
      <c r="AR17" s="207">
        <v>1</v>
      </c>
      <c r="AS17" s="207" t="s">
        <v>194</v>
      </c>
      <c r="AT17" s="207" t="s">
        <v>432</v>
      </c>
      <c r="AU17" s="220" t="s">
        <v>436</v>
      </c>
      <c r="AV17" s="220">
        <v>103</v>
      </c>
    </row>
    <row r="18" spans="1:48" s="207" customFormat="1" ht="12.75" x14ac:dyDescent="0.25">
      <c r="A18" s="212">
        <v>16</v>
      </c>
      <c r="B18" s="212" t="str">
        <f>IF(C18=0,"",VLOOKUP(C18,男子!$AU$3:$AV$719,2,0))</f>
        <v/>
      </c>
      <c r="C18" s="211">
        <f>男子申込書!$K$4</f>
        <v>0</v>
      </c>
      <c r="D18" s="213"/>
      <c r="E18" s="211"/>
      <c r="F18" s="211" t="str">
        <f>CONCATENATE(男子申込書!D39,"  ",男子申込書!E39)</f>
        <v xml:space="preserve">  </v>
      </c>
      <c r="G18" s="211" t="str">
        <f>CONCATENATE(男子申込書!D38,"  ",男子申込書!E38)</f>
        <v xml:space="preserve">  </v>
      </c>
      <c r="H18" s="211" t="str">
        <f>IF(I18=0,"",VLOOKUP(I18,男子!$AX$3:$AY$4,2,0))</f>
        <v>男</v>
      </c>
      <c r="I18" s="211">
        <v>1</v>
      </c>
      <c r="J18" s="211">
        <f>男子申込書!$K$38</f>
        <v>0</v>
      </c>
      <c r="K18" s="211">
        <f>男子申込書!$F$38</f>
        <v>0</v>
      </c>
      <c r="L18" s="214"/>
      <c r="M18" s="215">
        <f>男子申込書!$D$2</f>
        <v>0</v>
      </c>
      <c r="N18" s="211">
        <f>男子申込書!$L$38</f>
        <v>0</v>
      </c>
      <c r="O18" s="215" t="str">
        <f>IF(N18=0,"",VLOOKUP(N18,男子!$AJ$3:$AK$16,2,0))</f>
        <v/>
      </c>
      <c r="P18" s="216" t="str">
        <f>男子申込書!$V$38</f>
        <v/>
      </c>
      <c r="Q18" s="216">
        <f>男子申込書!$AD$38</f>
        <v>0</v>
      </c>
      <c r="R18" s="211">
        <f>男子申込書!$L$39</f>
        <v>0</v>
      </c>
      <c r="S18" s="215" t="str">
        <f>IF(R18=0,"",VLOOKUP(R18,男子!$AJ$3:$AK$16,2,0))</f>
        <v/>
      </c>
      <c r="T18" s="216" t="str">
        <f>男子申込書!$V$39</f>
        <v/>
      </c>
      <c r="U18" s="216">
        <f>男子申込書!$AD$39</f>
        <v>0</v>
      </c>
      <c r="V18" s="211">
        <f>男子申込書!$N$38</f>
        <v>0</v>
      </c>
      <c r="W18" s="215" t="str">
        <f>IF(V18=0,"",VLOOKUP(V18,男子!$AJ$3:$AK$16,2,0))</f>
        <v/>
      </c>
      <c r="X18" s="216">
        <f>男子申込書!$V$51</f>
        <v>0</v>
      </c>
      <c r="Y18" s="217"/>
      <c r="Z18" s="211" t="str">
        <f>IF(AA18=0,"",VLOOKUP(AA18,男子!$AJ$3:$AK$69,2,0))</f>
        <v/>
      </c>
      <c r="AA18" s="215"/>
      <c r="AB18" s="216"/>
      <c r="AC18" s="211"/>
      <c r="AD18" s="211" t="str">
        <f>IF(AE18=0,"",VLOOKUP(AE18,男子!$AJ$3:$AK$69,2,0))</f>
        <v/>
      </c>
      <c r="AE18" s="215"/>
      <c r="AF18" s="216"/>
      <c r="AG18" s="211"/>
      <c r="AH18" s="218"/>
      <c r="AJ18" s="222"/>
      <c r="AK18" s="208"/>
      <c r="AL18" s="208"/>
      <c r="AN18" s="219" t="s">
        <v>219</v>
      </c>
      <c r="AO18" s="219">
        <v>6</v>
      </c>
      <c r="AR18" s="207">
        <v>1</v>
      </c>
      <c r="AS18" s="207" t="s">
        <v>194</v>
      </c>
      <c r="AT18" s="207" t="s">
        <v>432</v>
      </c>
      <c r="AU18" s="220" t="s">
        <v>437</v>
      </c>
      <c r="AV18" s="220">
        <v>104</v>
      </c>
    </row>
    <row r="19" spans="1:48" s="207" customFormat="1" ht="12.75" x14ac:dyDescent="0.25">
      <c r="A19" s="212">
        <v>17</v>
      </c>
      <c r="B19" s="212" t="str">
        <f>IF(C19=0,"",VLOOKUP(C19,男子!$AU$3:$AV$719,2,0))</f>
        <v/>
      </c>
      <c r="C19" s="211">
        <f>男子申込書!$K$4</f>
        <v>0</v>
      </c>
      <c r="D19" s="213"/>
      <c r="E19" s="211"/>
      <c r="F19" s="211" t="str">
        <f>CONCATENATE(男子申込書!D41,"  ",男子申込書!E41)</f>
        <v xml:space="preserve">  </v>
      </c>
      <c r="G19" s="211" t="str">
        <f>CONCATENATE(男子申込書!D40,"  ",男子申込書!E40)</f>
        <v xml:space="preserve">  </v>
      </c>
      <c r="H19" s="211" t="str">
        <f>IF(I19=0,"",VLOOKUP(I19,男子!$AX$3:$AY$4,2,0))</f>
        <v>男</v>
      </c>
      <c r="I19" s="211">
        <v>1</v>
      </c>
      <c r="J19" s="211">
        <f>男子申込書!$K$40</f>
        <v>0</v>
      </c>
      <c r="K19" s="211">
        <f>男子申込書!$F$40</f>
        <v>0</v>
      </c>
      <c r="L19" s="214"/>
      <c r="M19" s="215">
        <f>男子申込書!$D$2</f>
        <v>0</v>
      </c>
      <c r="N19" s="211">
        <f>男子申込書!$L$40</f>
        <v>0</v>
      </c>
      <c r="O19" s="215" t="str">
        <f>IF(N19=0,"",VLOOKUP(N19,男子!$AJ$3:$AK$16,2,0))</f>
        <v/>
      </c>
      <c r="P19" s="216" t="str">
        <f>男子申込書!$V$40</f>
        <v/>
      </c>
      <c r="Q19" s="216">
        <f>男子申込書!$AD$40</f>
        <v>0</v>
      </c>
      <c r="R19" s="211">
        <f>男子申込書!$L$41</f>
        <v>0</v>
      </c>
      <c r="S19" s="215" t="str">
        <f>IF(R19=0,"",VLOOKUP(R19,男子!$AJ$3:$AK$16,2,0))</f>
        <v/>
      </c>
      <c r="T19" s="216" t="str">
        <f>男子申込書!$V$41</f>
        <v/>
      </c>
      <c r="U19" s="216">
        <f>男子申込書!$AD$41</f>
        <v>0</v>
      </c>
      <c r="V19" s="211">
        <f>男子申込書!$N$40</f>
        <v>0</v>
      </c>
      <c r="W19" s="215" t="str">
        <f>IF(V19=0,"",VLOOKUP(V19,男子!$AJ$3:$AK$16,2,0))</f>
        <v/>
      </c>
      <c r="X19" s="216">
        <f>男子申込書!$V$51</f>
        <v>0</v>
      </c>
      <c r="Y19" s="217"/>
      <c r="Z19" s="211" t="str">
        <f>IF(AA19=0,"",VLOOKUP(AA19,男子!$AJ$3:$AK$69,2,0))</f>
        <v/>
      </c>
      <c r="AA19" s="215"/>
      <c r="AB19" s="216"/>
      <c r="AC19" s="211"/>
      <c r="AD19" s="211" t="str">
        <f>IF(AE19=0,"",VLOOKUP(AE19,男子!$AJ$3:$AK$69,2,0))</f>
        <v/>
      </c>
      <c r="AE19" s="215"/>
      <c r="AF19" s="216"/>
      <c r="AG19" s="211"/>
      <c r="AH19" s="218"/>
      <c r="AJ19" s="222"/>
      <c r="AK19" s="208"/>
      <c r="AL19" s="208"/>
      <c r="AN19" s="219" t="s">
        <v>220</v>
      </c>
      <c r="AO19" s="219">
        <v>7</v>
      </c>
      <c r="AR19" s="207">
        <v>1</v>
      </c>
      <c r="AS19" s="207" t="s">
        <v>194</v>
      </c>
      <c r="AT19" s="207" t="s">
        <v>432</v>
      </c>
      <c r="AU19" s="220" t="s">
        <v>438</v>
      </c>
      <c r="AV19" s="220">
        <v>105</v>
      </c>
    </row>
    <row r="20" spans="1:48" s="207" customFormat="1" ht="12.75" x14ac:dyDescent="0.25">
      <c r="A20" s="212">
        <v>18</v>
      </c>
      <c r="B20" s="212" t="str">
        <f>IF(C20=0,"",VLOOKUP(C20,男子!$AU$3:$AV$719,2,0))</f>
        <v/>
      </c>
      <c r="C20" s="211">
        <f>男子申込書!$K$4</f>
        <v>0</v>
      </c>
      <c r="D20" s="213"/>
      <c r="E20" s="211"/>
      <c r="F20" s="211" t="str">
        <f>CONCATENATE(男子申込書!D43,"  ",男子申込書!E43)</f>
        <v xml:space="preserve">  </v>
      </c>
      <c r="G20" s="211" t="str">
        <f>CONCATENATE(男子申込書!D42,"  ",男子申込書!E42)</f>
        <v xml:space="preserve">  </v>
      </c>
      <c r="H20" s="211" t="str">
        <f>IF(I20=0,"",VLOOKUP(I20,男子!$AX$3:$AY$4,2,0))</f>
        <v>男</v>
      </c>
      <c r="I20" s="211">
        <v>1</v>
      </c>
      <c r="J20" s="211">
        <f>男子申込書!$K$42</f>
        <v>0</v>
      </c>
      <c r="K20" s="211">
        <f>男子申込書!$F$42</f>
        <v>0</v>
      </c>
      <c r="L20" s="214"/>
      <c r="M20" s="215">
        <f>男子申込書!$D$2</f>
        <v>0</v>
      </c>
      <c r="N20" s="211">
        <f>男子申込書!$L$42</f>
        <v>0</v>
      </c>
      <c r="O20" s="215" t="str">
        <f>IF(N20=0,"",VLOOKUP(N20,男子!$AJ$3:$AK$16,2,0))</f>
        <v/>
      </c>
      <c r="P20" s="216" t="str">
        <f>男子申込書!$V$42</f>
        <v/>
      </c>
      <c r="Q20" s="216">
        <f>男子申込書!$AD$42</f>
        <v>0</v>
      </c>
      <c r="R20" s="211">
        <f>男子申込書!$L$43</f>
        <v>0</v>
      </c>
      <c r="S20" s="215" t="str">
        <f>IF(R20=0,"",VLOOKUP(R20,男子!$AJ$3:$AK$16,2,0))</f>
        <v/>
      </c>
      <c r="T20" s="216" t="str">
        <f>男子申込書!$V$43</f>
        <v/>
      </c>
      <c r="U20" s="216">
        <f>男子申込書!$AD$43</f>
        <v>0</v>
      </c>
      <c r="V20" s="211">
        <f>男子申込書!$N$42</f>
        <v>0</v>
      </c>
      <c r="W20" s="215" t="str">
        <f>IF(V20=0,"",VLOOKUP(V20,男子!$AJ$3:$AK$16,2,0))</f>
        <v/>
      </c>
      <c r="X20" s="216">
        <f>男子申込書!$V$51</f>
        <v>0</v>
      </c>
      <c r="Y20" s="217"/>
      <c r="Z20" s="211" t="str">
        <f>IF(AA20=0,"",VLOOKUP(AA20,男子!$AJ$3:$AK$69,2,0))</f>
        <v/>
      </c>
      <c r="AA20" s="215"/>
      <c r="AB20" s="216"/>
      <c r="AC20" s="211"/>
      <c r="AD20" s="211" t="str">
        <f>IF(AE20=0,"",VLOOKUP(AE20,男子!$AJ$3:$AK$69,2,0))</f>
        <v/>
      </c>
      <c r="AE20" s="215"/>
      <c r="AF20" s="216"/>
      <c r="AG20" s="211"/>
      <c r="AH20" s="218"/>
      <c r="AJ20" s="222"/>
      <c r="AK20" s="208"/>
      <c r="AL20" s="208"/>
      <c r="AN20" s="219" t="s">
        <v>221</v>
      </c>
      <c r="AO20" s="219">
        <v>8</v>
      </c>
      <c r="AR20" s="207">
        <v>1</v>
      </c>
      <c r="AS20" s="207" t="s">
        <v>194</v>
      </c>
      <c r="AT20" s="207" t="s">
        <v>432</v>
      </c>
      <c r="AU20" s="220" t="s">
        <v>439</v>
      </c>
      <c r="AV20" s="220">
        <v>106</v>
      </c>
    </row>
    <row r="21" spans="1:48" s="207" customFormat="1" ht="12.75" x14ac:dyDescent="0.25">
      <c r="A21" s="212">
        <v>19</v>
      </c>
      <c r="B21" s="212" t="str">
        <f>IF(C21=0,"",VLOOKUP(C21,男子!$AU$3:$AV$719,2,0))</f>
        <v/>
      </c>
      <c r="C21" s="211">
        <f>男子申込書!$K$4</f>
        <v>0</v>
      </c>
      <c r="D21" s="213"/>
      <c r="E21" s="211"/>
      <c r="F21" s="211" t="str">
        <f>CONCATENATE(男子申込書!D45,"  ",男子申込書!E45)</f>
        <v xml:space="preserve">  </v>
      </c>
      <c r="G21" s="211" t="str">
        <f>CONCATENATE(男子申込書!D44,"  ",男子申込書!E44)</f>
        <v xml:space="preserve">  </v>
      </c>
      <c r="H21" s="211" t="str">
        <f>IF(I21=0,"",VLOOKUP(I21,男子!$AX$3:$AY$4,2,0))</f>
        <v>男</v>
      </c>
      <c r="I21" s="211">
        <v>1</v>
      </c>
      <c r="J21" s="211">
        <f>男子申込書!$K$44</f>
        <v>0</v>
      </c>
      <c r="K21" s="211">
        <f>男子申込書!$F$44</f>
        <v>0</v>
      </c>
      <c r="L21" s="214"/>
      <c r="M21" s="215">
        <f>男子申込書!$D$2</f>
        <v>0</v>
      </c>
      <c r="N21" s="211">
        <f>男子申込書!$L$44</f>
        <v>0</v>
      </c>
      <c r="O21" s="215" t="str">
        <f>IF(N21=0,"",VLOOKUP(N21,男子!$AJ$3:$AK$16,2,0))</f>
        <v/>
      </c>
      <c r="P21" s="216" t="str">
        <f>男子申込書!$V$44</f>
        <v/>
      </c>
      <c r="Q21" s="216">
        <f>男子申込書!$AD$44</f>
        <v>0</v>
      </c>
      <c r="R21" s="211">
        <f>男子申込書!$L$45</f>
        <v>0</v>
      </c>
      <c r="S21" s="215" t="str">
        <f>IF(R21=0,"",VLOOKUP(R21,男子!$AJ$3:$AK$16,2,0))</f>
        <v/>
      </c>
      <c r="T21" s="216" t="str">
        <f>男子申込書!$V$45</f>
        <v/>
      </c>
      <c r="U21" s="216">
        <f>男子申込書!$AD$45</f>
        <v>0</v>
      </c>
      <c r="V21" s="211">
        <f>男子申込書!$N$44</f>
        <v>0</v>
      </c>
      <c r="W21" s="215" t="str">
        <f>IF(V21=0,"",VLOOKUP(V21,男子!$AJ$3:$AK$16,2,0))</f>
        <v/>
      </c>
      <c r="X21" s="216">
        <f>男子申込書!$V$51</f>
        <v>0</v>
      </c>
      <c r="Y21" s="217"/>
      <c r="Z21" s="211" t="str">
        <f>IF(AA21=0,"",VLOOKUP(AA21,男子!$AJ$3:$AK$69,2,0))</f>
        <v/>
      </c>
      <c r="AA21" s="215"/>
      <c r="AB21" s="216"/>
      <c r="AC21" s="211"/>
      <c r="AD21" s="211" t="str">
        <f>IF(AE21=0,"",VLOOKUP(AE21,男子!$AJ$3:$AK$69,2,0))</f>
        <v/>
      </c>
      <c r="AE21" s="215"/>
      <c r="AF21" s="216"/>
      <c r="AG21" s="211"/>
      <c r="AH21" s="218"/>
      <c r="AJ21" s="222"/>
      <c r="AK21" s="208"/>
      <c r="AL21" s="208"/>
      <c r="AN21" s="219" t="s">
        <v>222</v>
      </c>
      <c r="AO21" s="219">
        <v>9</v>
      </c>
      <c r="AR21" s="207">
        <v>1</v>
      </c>
      <c r="AS21" s="207" t="s">
        <v>194</v>
      </c>
      <c r="AT21" s="207" t="s">
        <v>432</v>
      </c>
      <c r="AU21" s="220" t="s">
        <v>440</v>
      </c>
      <c r="AV21" s="220">
        <v>107</v>
      </c>
    </row>
    <row r="22" spans="1:48" s="207" customFormat="1" ht="12.75" x14ac:dyDescent="0.25">
      <c r="A22" s="212">
        <v>20</v>
      </c>
      <c r="B22" s="212" t="str">
        <f>IF(C22=0,"",VLOOKUP(C22,男子!$AU$3:$AV$719,2,0))</f>
        <v/>
      </c>
      <c r="C22" s="211">
        <f>男子申込書!$K$4</f>
        <v>0</v>
      </c>
      <c r="D22" s="213"/>
      <c r="E22" s="211"/>
      <c r="F22" s="211" t="str">
        <f>CONCATENATE(男子申込書!D47,"  ",男子申込書!E47)</f>
        <v xml:space="preserve">  </v>
      </c>
      <c r="G22" s="211" t="str">
        <f>CONCATENATE(男子申込書!D46,"  ",男子申込書!E46)</f>
        <v xml:space="preserve">  </v>
      </c>
      <c r="H22" s="211" t="str">
        <f>IF(I22=0,"",VLOOKUP(I22,男子!$AX$3:$AY$4,2,0))</f>
        <v>男</v>
      </c>
      <c r="I22" s="211">
        <v>1</v>
      </c>
      <c r="J22" s="211">
        <f>男子申込書!$K$46</f>
        <v>0</v>
      </c>
      <c r="K22" s="211">
        <f>男子申込書!$F$46</f>
        <v>0</v>
      </c>
      <c r="L22" s="214"/>
      <c r="M22" s="215">
        <f>男子申込書!$D$2</f>
        <v>0</v>
      </c>
      <c r="N22" s="211">
        <f>男子申込書!$L$46</f>
        <v>0</v>
      </c>
      <c r="O22" s="215" t="str">
        <f>IF(N22=0,"",VLOOKUP(N22,男子!$AJ$3:$AK$16,2,0))</f>
        <v/>
      </c>
      <c r="P22" s="216" t="str">
        <f>男子申込書!$V$46</f>
        <v/>
      </c>
      <c r="Q22" s="216">
        <f>男子申込書!$AD$46</f>
        <v>0</v>
      </c>
      <c r="R22" s="211">
        <f>男子申込書!$L$47</f>
        <v>0</v>
      </c>
      <c r="S22" s="215" t="str">
        <f>IF(R22=0,"",VLOOKUP(R22,男子!$AJ$3:$AK$16,2,0))</f>
        <v/>
      </c>
      <c r="T22" s="216" t="str">
        <f>男子申込書!$V$47</f>
        <v/>
      </c>
      <c r="U22" s="216">
        <f>男子申込書!$AD$47</f>
        <v>0</v>
      </c>
      <c r="V22" s="211">
        <f>男子申込書!$N$46</f>
        <v>0</v>
      </c>
      <c r="W22" s="215" t="str">
        <f>IF(V22=0,"",VLOOKUP(V22,男子!$AJ$3:$AK$16,2,0))</f>
        <v/>
      </c>
      <c r="X22" s="216">
        <f>男子申込書!$V$51</f>
        <v>0</v>
      </c>
      <c r="Y22" s="217"/>
      <c r="Z22" s="211" t="str">
        <f>IF(AA22=0,"",VLOOKUP(AA22,男子!$AJ$3:$AK$69,2,0))</f>
        <v/>
      </c>
      <c r="AA22" s="215"/>
      <c r="AB22" s="216"/>
      <c r="AC22" s="211"/>
      <c r="AD22" s="211" t="str">
        <f>IF(AE22=0,"",VLOOKUP(AE22,男子!$AJ$3:$AK$69,2,0))</f>
        <v/>
      </c>
      <c r="AE22" s="215"/>
      <c r="AF22" s="216"/>
      <c r="AG22" s="211"/>
      <c r="AH22" s="218"/>
      <c r="AJ22" s="222"/>
      <c r="AK22" s="208"/>
      <c r="AL22" s="208"/>
      <c r="AN22" s="219" t="s">
        <v>223</v>
      </c>
      <c r="AO22" s="219">
        <v>10</v>
      </c>
      <c r="AR22" s="207">
        <v>1</v>
      </c>
      <c r="AS22" s="207" t="s">
        <v>194</v>
      </c>
      <c r="AT22" s="207" t="s">
        <v>432</v>
      </c>
      <c r="AU22" s="220" t="s">
        <v>441</v>
      </c>
      <c r="AV22" s="220">
        <v>108</v>
      </c>
    </row>
    <row r="23" spans="1:48" s="207" customFormat="1" ht="12.75" hidden="1" x14ac:dyDescent="0.25">
      <c r="A23" s="212">
        <v>21</v>
      </c>
      <c r="B23" s="212"/>
      <c r="C23" s="211"/>
      <c r="D23" s="213"/>
      <c r="E23" s="211"/>
      <c r="G23" s="223"/>
      <c r="H23" s="211" t="str">
        <f>IF(I23=0,"",VLOOKUP(I23,男子!$AX$3:$AY$4,2,0))</f>
        <v>男</v>
      </c>
      <c r="I23" s="211">
        <v>1</v>
      </c>
      <c r="J23" s="211"/>
      <c r="K23" s="224"/>
      <c r="L23" s="214"/>
      <c r="M23" s="215">
        <f>男子申込書!$D$2</f>
        <v>0</v>
      </c>
      <c r="N23" s="211">
        <f>男子申込書!$L$8</f>
        <v>0</v>
      </c>
      <c r="O23" s="215"/>
      <c r="P23" s="211"/>
      <c r="Q23" s="216">
        <f>男子申込書!$AD$8</f>
        <v>0</v>
      </c>
      <c r="R23" s="211" t="str">
        <f>IF(S23=0,"",VLOOKUP(S23,男子!$AJ$3:$AK$69,2,0))</f>
        <v/>
      </c>
      <c r="S23" s="215"/>
      <c r="T23" s="216"/>
      <c r="U23" s="216"/>
      <c r="V23" s="211" t="str">
        <f>IF(W23=0,"",VLOOKUP(W23,男子!$AJ$3:$AK$69,2,0))</f>
        <v/>
      </c>
      <c r="W23" s="215"/>
      <c r="X23" s="216">
        <f>男子申込書!$V$51</f>
        <v>0</v>
      </c>
      <c r="Y23" s="217"/>
      <c r="Z23" s="211" t="str">
        <f>IF(AA23=0,"",VLOOKUP(AA23,男子!$AJ$3:$AK$69,2,0))</f>
        <v/>
      </c>
      <c r="AA23" s="215"/>
      <c r="AB23" s="216"/>
      <c r="AC23" s="211"/>
      <c r="AD23" s="211" t="str">
        <f>IF(AE23=0,"",VLOOKUP(AE23,男子!$AJ$3:$AK$69,2,0))</f>
        <v/>
      </c>
      <c r="AE23" s="215"/>
      <c r="AF23" s="216"/>
      <c r="AG23" s="211"/>
      <c r="AH23" s="218"/>
      <c r="AJ23" s="222"/>
      <c r="AK23" s="208"/>
      <c r="AL23" s="208"/>
      <c r="AN23" s="219" t="s">
        <v>224</v>
      </c>
      <c r="AO23" s="219">
        <v>11</v>
      </c>
      <c r="AR23" s="207">
        <v>1</v>
      </c>
      <c r="AS23" s="207" t="s">
        <v>194</v>
      </c>
      <c r="AT23" s="207" t="s">
        <v>432</v>
      </c>
      <c r="AU23" s="220" t="s">
        <v>442</v>
      </c>
      <c r="AV23" s="220">
        <v>109</v>
      </c>
    </row>
    <row r="24" spans="1:48" s="207" customFormat="1" ht="12.75" hidden="1" x14ac:dyDescent="0.25">
      <c r="A24" s="212">
        <v>22</v>
      </c>
      <c r="B24" s="212"/>
      <c r="C24" s="211"/>
      <c r="D24" s="213"/>
      <c r="E24" s="211"/>
      <c r="F24" s="225"/>
      <c r="G24" s="211"/>
      <c r="H24" s="211" t="str">
        <f>IF(I24=0,"",VLOOKUP(I24,男子!$AX$3:$AY$4,2,0))</f>
        <v>男</v>
      </c>
      <c r="I24" s="211">
        <v>1</v>
      </c>
      <c r="J24" s="211"/>
      <c r="K24" s="224"/>
      <c r="L24" s="214"/>
      <c r="M24" s="215">
        <f>男子申込書!$D$2</f>
        <v>0</v>
      </c>
      <c r="N24" s="211">
        <f>男子申込書!$L$10</f>
        <v>0</v>
      </c>
      <c r="O24" s="215"/>
      <c r="P24" s="211"/>
      <c r="Q24" s="216">
        <f>男子申込書!$AD$8</f>
        <v>0</v>
      </c>
      <c r="R24" s="211" t="str">
        <f>IF(S24=0,"",VLOOKUP(S24,男子!$AJ$3:$AK$69,2,0))</f>
        <v/>
      </c>
      <c r="S24" s="215"/>
      <c r="T24" s="216"/>
      <c r="U24" s="216"/>
      <c r="V24" s="211" t="str">
        <f>IF(W24=0,"",VLOOKUP(W24,男子!$AJ$3:$AK$69,2,0))</f>
        <v/>
      </c>
      <c r="W24" s="215"/>
      <c r="X24" s="216">
        <f>男子申込書!$V$51</f>
        <v>0</v>
      </c>
      <c r="Y24" s="217"/>
      <c r="Z24" s="211" t="str">
        <f>IF(AA24=0,"",VLOOKUP(AA24,男子!$AJ$3:$AK$69,2,0))</f>
        <v/>
      </c>
      <c r="AA24" s="215"/>
      <c r="AB24" s="216"/>
      <c r="AC24" s="211"/>
      <c r="AD24" s="211" t="str">
        <f>IF(AE24=0,"",VLOOKUP(AE24,男子!$AJ$3:$AK$69,2,0))</f>
        <v/>
      </c>
      <c r="AE24" s="215"/>
      <c r="AF24" s="216"/>
      <c r="AG24" s="211"/>
      <c r="AH24" s="218"/>
      <c r="AJ24" s="222"/>
      <c r="AK24" s="208"/>
      <c r="AL24" s="208"/>
      <c r="AN24" s="219" t="s">
        <v>225</v>
      </c>
      <c r="AO24" s="219">
        <v>12</v>
      </c>
      <c r="AR24" s="207">
        <v>1</v>
      </c>
      <c r="AS24" s="207" t="s">
        <v>194</v>
      </c>
      <c r="AT24" s="207" t="s">
        <v>432</v>
      </c>
      <c r="AU24" s="220" t="s">
        <v>443</v>
      </c>
      <c r="AV24" s="220">
        <v>110</v>
      </c>
    </row>
    <row r="25" spans="1:48" s="207" customFormat="1" ht="12.75" hidden="1" x14ac:dyDescent="0.25">
      <c r="A25" s="212">
        <v>23</v>
      </c>
      <c r="B25" s="212"/>
      <c r="C25" s="211"/>
      <c r="D25" s="213"/>
      <c r="E25" s="211"/>
      <c r="G25" s="226"/>
      <c r="H25" s="211" t="str">
        <f>IF(I25=0,"",VLOOKUP(I25,男子!$AX$3:$AY$4,2,0))</f>
        <v>男</v>
      </c>
      <c r="I25" s="211">
        <v>1</v>
      </c>
      <c r="J25" s="211"/>
      <c r="K25" s="224"/>
      <c r="L25" s="214"/>
      <c r="M25" s="215">
        <f>男子申込書!$D$2</f>
        <v>0</v>
      </c>
      <c r="N25" s="211">
        <f>男子申込書!$L$8</f>
        <v>0</v>
      </c>
      <c r="O25" s="215"/>
      <c r="P25" s="211"/>
      <c r="Q25" s="216">
        <f>男子申込書!$AD$8</f>
        <v>0</v>
      </c>
      <c r="R25" s="211" t="str">
        <f>IF(S25=0,"",VLOOKUP(S25,男子!$AJ$3:$AK$69,2,0))</f>
        <v/>
      </c>
      <c r="S25" s="215"/>
      <c r="T25" s="216"/>
      <c r="U25" s="216"/>
      <c r="V25" s="211" t="str">
        <f>IF(W25=0,"",VLOOKUP(W25,男子!$AJ$3:$AK$69,2,0))</f>
        <v/>
      </c>
      <c r="W25" s="215"/>
      <c r="X25" s="216">
        <f>男子申込書!$V$51</f>
        <v>0</v>
      </c>
      <c r="Y25" s="217"/>
      <c r="Z25" s="211" t="str">
        <f>IF(AA25=0,"",VLOOKUP(AA25,男子!$AJ$3:$AK$69,2,0))</f>
        <v/>
      </c>
      <c r="AA25" s="215"/>
      <c r="AB25" s="216"/>
      <c r="AC25" s="211"/>
      <c r="AD25" s="211" t="str">
        <f>IF(AE25=0,"",VLOOKUP(AE25,男子!$AJ$3:$AK$69,2,0))</f>
        <v/>
      </c>
      <c r="AE25" s="215"/>
      <c r="AF25" s="216"/>
      <c r="AG25" s="211"/>
      <c r="AH25" s="218"/>
      <c r="AJ25" s="222"/>
      <c r="AK25" s="208"/>
      <c r="AL25" s="208"/>
      <c r="AN25" s="219" t="s">
        <v>226</v>
      </c>
      <c r="AO25" s="219">
        <v>13</v>
      </c>
      <c r="AR25" s="207">
        <v>1</v>
      </c>
      <c r="AS25" s="207" t="s">
        <v>194</v>
      </c>
      <c r="AT25" s="207" t="s">
        <v>432</v>
      </c>
      <c r="AU25" s="220" t="s">
        <v>444</v>
      </c>
      <c r="AV25" s="220">
        <v>111</v>
      </c>
    </row>
    <row r="26" spans="1:48" s="207" customFormat="1" ht="12.75" hidden="1" x14ac:dyDescent="0.25">
      <c r="A26" s="212">
        <v>24</v>
      </c>
      <c r="B26" s="212"/>
      <c r="C26" s="211"/>
      <c r="D26" s="213"/>
      <c r="E26" s="211"/>
      <c r="F26" s="225"/>
      <c r="G26" s="211"/>
      <c r="H26" s="211" t="str">
        <f>IF(I26=0,"",VLOOKUP(I26,男子!$AX$3:$AY$4,2,0))</f>
        <v>男</v>
      </c>
      <c r="I26" s="211">
        <v>1</v>
      </c>
      <c r="J26" s="211"/>
      <c r="K26" s="224"/>
      <c r="L26" s="214"/>
      <c r="M26" s="215">
        <f>男子申込書!$D$2</f>
        <v>0</v>
      </c>
      <c r="N26" s="211">
        <f>男子申込書!$L$10</f>
        <v>0</v>
      </c>
      <c r="O26" s="215"/>
      <c r="P26" s="211"/>
      <c r="Q26" s="216">
        <f>男子申込書!$AD$8</f>
        <v>0</v>
      </c>
      <c r="R26" s="211" t="str">
        <f>IF(S26=0,"",VLOOKUP(S26,男子!$AJ$3:$AK$69,2,0))</f>
        <v/>
      </c>
      <c r="S26" s="215"/>
      <c r="T26" s="216"/>
      <c r="U26" s="216"/>
      <c r="V26" s="211" t="str">
        <f>IF(W26=0,"",VLOOKUP(W26,男子!$AJ$3:$AK$69,2,0))</f>
        <v/>
      </c>
      <c r="W26" s="215"/>
      <c r="X26" s="216">
        <f>男子申込書!$V$51</f>
        <v>0</v>
      </c>
      <c r="Y26" s="217"/>
      <c r="Z26" s="211" t="str">
        <f>IF(AA26=0,"",VLOOKUP(AA26,男子!$AJ$3:$AK$69,2,0))</f>
        <v/>
      </c>
      <c r="AA26" s="215"/>
      <c r="AB26" s="216"/>
      <c r="AC26" s="211"/>
      <c r="AD26" s="211" t="str">
        <f>IF(AE26=0,"",VLOOKUP(AE26,男子!$AJ$3:$AK$69,2,0))</f>
        <v/>
      </c>
      <c r="AE26" s="215"/>
      <c r="AF26" s="216"/>
      <c r="AG26" s="211"/>
      <c r="AH26" s="218"/>
      <c r="AJ26" s="222"/>
      <c r="AK26" s="208"/>
      <c r="AL26" s="208"/>
      <c r="AN26" s="219" t="s">
        <v>227</v>
      </c>
      <c r="AO26" s="219">
        <v>14</v>
      </c>
      <c r="AR26" s="207">
        <v>1</v>
      </c>
      <c r="AS26" s="207" t="s">
        <v>194</v>
      </c>
      <c r="AT26" s="207" t="s">
        <v>432</v>
      </c>
      <c r="AU26" s="220" t="s">
        <v>445</v>
      </c>
      <c r="AV26" s="220">
        <v>112</v>
      </c>
    </row>
    <row r="27" spans="1:48" s="207" customFormat="1" ht="12.75" hidden="1" x14ac:dyDescent="0.25">
      <c r="A27" s="212">
        <v>25</v>
      </c>
      <c r="B27" s="212"/>
      <c r="C27" s="211"/>
      <c r="D27" s="213"/>
      <c r="E27" s="211"/>
      <c r="G27" s="226"/>
      <c r="H27" s="211" t="str">
        <f>IF(I27=0,"",VLOOKUP(I27,男子!$AX$3:$AY$4,2,0))</f>
        <v>男</v>
      </c>
      <c r="I27" s="211">
        <v>1</v>
      </c>
      <c r="J27" s="211"/>
      <c r="K27" s="224"/>
      <c r="L27" s="214"/>
      <c r="M27" s="215">
        <f>男子申込書!$D$2</f>
        <v>0</v>
      </c>
      <c r="N27" s="211">
        <f>男子申込書!$L$8</f>
        <v>0</v>
      </c>
      <c r="O27" s="215"/>
      <c r="P27" s="211"/>
      <c r="Q27" s="216">
        <f>男子申込書!$AD$8</f>
        <v>0</v>
      </c>
      <c r="R27" s="211" t="str">
        <f>IF(S27=0,"",VLOOKUP(S27,男子!$AJ$3:$AK$69,2,0))</f>
        <v/>
      </c>
      <c r="S27" s="215"/>
      <c r="T27" s="216"/>
      <c r="U27" s="216"/>
      <c r="V27" s="211" t="str">
        <f>IF(W27=0,"",VLOOKUP(W27,男子!$AJ$3:$AK$69,2,0))</f>
        <v/>
      </c>
      <c r="W27" s="215"/>
      <c r="X27" s="216">
        <f>男子申込書!$V$51</f>
        <v>0</v>
      </c>
      <c r="Y27" s="217"/>
      <c r="Z27" s="211" t="str">
        <f>IF(AA27=0,"",VLOOKUP(AA27,男子!$AJ$3:$AK$69,2,0))</f>
        <v/>
      </c>
      <c r="AA27" s="215"/>
      <c r="AB27" s="216"/>
      <c r="AC27" s="211"/>
      <c r="AD27" s="211" t="str">
        <f>IF(AE27=0,"",VLOOKUP(AE27,男子!$AJ$3:$AK$69,2,0))</f>
        <v/>
      </c>
      <c r="AE27" s="215"/>
      <c r="AF27" s="216"/>
      <c r="AG27" s="211"/>
      <c r="AH27" s="218"/>
      <c r="AJ27" s="222"/>
      <c r="AK27" s="208"/>
      <c r="AL27" s="208"/>
      <c r="AN27" s="219" t="s">
        <v>228</v>
      </c>
      <c r="AO27" s="219">
        <v>15</v>
      </c>
      <c r="AR27" s="207">
        <v>1</v>
      </c>
      <c r="AS27" s="207" t="s">
        <v>194</v>
      </c>
      <c r="AT27" s="207" t="s">
        <v>432</v>
      </c>
      <c r="AU27" s="220" t="s">
        <v>446</v>
      </c>
      <c r="AV27" s="220">
        <v>113</v>
      </c>
    </row>
    <row r="28" spans="1:48" s="207" customFormat="1" ht="12.75" hidden="1" x14ac:dyDescent="0.25">
      <c r="A28" s="212">
        <v>26</v>
      </c>
      <c r="B28" s="212"/>
      <c r="C28" s="211"/>
      <c r="D28" s="213"/>
      <c r="E28" s="211"/>
      <c r="F28" s="225"/>
      <c r="G28" s="211"/>
      <c r="H28" s="211" t="str">
        <f>IF(I28=0,"",VLOOKUP(I28,男子!$AX$3:$AY$4,2,0))</f>
        <v>男</v>
      </c>
      <c r="I28" s="211">
        <v>1</v>
      </c>
      <c r="J28" s="211"/>
      <c r="K28" s="224"/>
      <c r="L28" s="214"/>
      <c r="M28" s="215">
        <f>男子申込書!$D$2</f>
        <v>0</v>
      </c>
      <c r="N28" s="211">
        <f>男子申込書!$L$10</f>
        <v>0</v>
      </c>
      <c r="O28" s="215"/>
      <c r="P28" s="211"/>
      <c r="Q28" s="216">
        <f>男子申込書!$AD$8</f>
        <v>0</v>
      </c>
      <c r="R28" s="211" t="str">
        <f>IF(S28=0,"",VLOOKUP(S28,男子!$AJ$3:$AK$69,2,0))</f>
        <v/>
      </c>
      <c r="S28" s="215"/>
      <c r="T28" s="216"/>
      <c r="U28" s="216"/>
      <c r="V28" s="211" t="str">
        <f>IF(W28=0,"",VLOOKUP(W28,男子!$AJ$3:$AK$69,2,0))</f>
        <v/>
      </c>
      <c r="W28" s="215"/>
      <c r="X28" s="216">
        <f>男子申込書!$V$51</f>
        <v>0</v>
      </c>
      <c r="Y28" s="217"/>
      <c r="Z28" s="211" t="str">
        <f>IF(AA28=0,"",VLOOKUP(AA28,男子!$AJ$3:$AK$69,2,0))</f>
        <v/>
      </c>
      <c r="AA28" s="215"/>
      <c r="AB28" s="216"/>
      <c r="AC28" s="211"/>
      <c r="AD28" s="211" t="str">
        <f>IF(AE28=0,"",VLOOKUP(AE28,男子!$AJ$3:$AK$69,2,0))</f>
        <v/>
      </c>
      <c r="AE28" s="215"/>
      <c r="AF28" s="216"/>
      <c r="AG28" s="211"/>
      <c r="AH28" s="218"/>
      <c r="AJ28" s="222"/>
      <c r="AK28" s="208"/>
      <c r="AL28" s="208"/>
      <c r="AN28" s="219" t="s">
        <v>229</v>
      </c>
      <c r="AO28" s="219">
        <v>16</v>
      </c>
      <c r="AR28" s="207">
        <v>1</v>
      </c>
      <c r="AS28" s="207" t="s">
        <v>194</v>
      </c>
      <c r="AT28" s="207" t="s">
        <v>432</v>
      </c>
      <c r="AU28" s="220" t="s">
        <v>447</v>
      </c>
      <c r="AV28" s="220">
        <v>114</v>
      </c>
    </row>
    <row r="29" spans="1:48" s="207" customFormat="1" ht="12.75" hidden="1" x14ac:dyDescent="0.25">
      <c r="A29" s="212">
        <v>27</v>
      </c>
      <c r="B29" s="212"/>
      <c r="C29" s="211"/>
      <c r="D29" s="213"/>
      <c r="E29" s="211"/>
      <c r="F29" s="225"/>
      <c r="G29" s="211"/>
      <c r="H29" s="211" t="str">
        <f>IF(I29=0,"",VLOOKUP(I29,男子!$AX$3:$AY$4,2,0))</f>
        <v>男</v>
      </c>
      <c r="I29" s="211">
        <v>1</v>
      </c>
      <c r="J29" s="211"/>
      <c r="K29" s="224"/>
      <c r="L29" s="214"/>
      <c r="M29" s="215">
        <f>男子申込書!$D$2</f>
        <v>0</v>
      </c>
      <c r="N29" s="211">
        <f>男子申込書!$L$8</f>
        <v>0</v>
      </c>
      <c r="O29" s="215"/>
      <c r="P29" s="211"/>
      <c r="Q29" s="216">
        <f>男子申込書!$AD$8</f>
        <v>0</v>
      </c>
      <c r="R29" s="211" t="str">
        <f>IF(S29=0,"",VLOOKUP(S29,男子!$AJ$3:$AK$69,2,0))</f>
        <v/>
      </c>
      <c r="S29" s="215"/>
      <c r="T29" s="216"/>
      <c r="U29" s="216"/>
      <c r="V29" s="211" t="str">
        <f>IF(W29=0,"",VLOOKUP(W29,男子!$AJ$3:$AK$69,2,0))</f>
        <v/>
      </c>
      <c r="W29" s="215"/>
      <c r="X29" s="216">
        <f>男子申込書!$V$51</f>
        <v>0</v>
      </c>
      <c r="Y29" s="217"/>
      <c r="Z29" s="211" t="str">
        <f>IF(AA29=0,"",VLOOKUP(AA29,男子!$AJ$3:$AK$69,2,0))</f>
        <v/>
      </c>
      <c r="AA29" s="215"/>
      <c r="AB29" s="216"/>
      <c r="AC29" s="211"/>
      <c r="AD29" s="211" t="str">
        <f>IF(AE29=0,"",VLOOKUP(AE29,男子!$AJ$3:$AK$69,2,0))</f>
        <v/>
      </c>
      <c r="AE29" s="215"/>
      <c r="AF29" s="216"/>
      <c r="AG29" s="211"/>
      <c r="AH29" s="218"/>
      <c r="AJ29" s="222"/>
      <c r="AK29" s="208"/>
      <c r="AL29" s="208"/>
      <c r="AN29" s="219" t="s">
        <v>230</v>
      </c>
      <c r="AO29" s="219">
        <v>17</v>
      </c>
      <c r="AR29" s="207">
        <v>1</v>
      </c>
      <c r="AS29" s="207" t="s">
        <v>194</v>
      </c>
      <c r="AT29" s="207" t="s">
        <v>432</v>
      </c>
      <c r="AU29" s="220" t="s">
        <v>448</v>
      </c>
      <c r="AV29" s="220">
        <v>115</v>
      </c>
    </row>
    <row r="30" spans="1:48" s="207" customFormat="1" ht="12.75" hidden="1" x14ac:dyDescent="0.25">
      <c r="A30" s="212">
        <v>28</v>
      </c>
      <c r="B30" s="212"/>
      <c r="C30" s="211"/>
      <c r="D30" s="213"/>
      <c r="E30" s="211"/>
      <c r="F30" s="225"/>
      <c r="G30" s="211"/>
      <c r="H30" s="211" t="str">
        <f>IF(I30=0,"",VLOOKUP(I30,男子!$AX$3:$AY$4,2,0))</f>
        <v>男</v>
      </c>
      <c r="I30" s="211">
        <v>1</v>
      </c>
      <c r="J30" s="211"/>
      <c r="K30" s="224"/>
      <c r="L30" s="214"/>
      <c r="M30" s="215">
        <f>男子申込書!$D$2</f>
        <v>0</v>
      </c>
      <c r="N30" s="211">
        <f>男子申込書!$L$10</f>
        <v>0</v>
      </c>
      <c r="O30" s="215"/>
      <c r="P30" s="211"/>
      <c r="Q30" s="216">
        <f>男子申込書!$AD$8</f>
        <v>0</v>
      </c>
      <c r="R30" s="211" t="str">
        <f>IF(S30=0,"",VLOOKUP(S30,男子!$AJ$3:$AK$69,2,0))</f>
        <v/>
      </c>
      <c r="S30" s="215"/>
      <c r="T30" s="216"/>
      <c r="U30" s="216"/>
      <c r="V30" s="211" t="str">
        <f>IF(W30=0,"",VLOOKUP(W30,男子!$AJ$3:$AK$69,2,0))</f>
        <v/>
      </c>
      <c r="W30" s="215"/>
      <c r="X30" s="216">
        <f>男子申込書!$V$51</f>
        <v>0</v>
      </c>
      <c r="Y30" s="217"/>
      <c r="Z30" s="211" t="str">
        <f>IF(AA30=0,"",VLOOKUP(AA30,男子!$AJ$3:$AK$69,2,0))</f>
        <v/>
      </c>
      <c r="AA30" s="215"/>
      <c r="AB30" s="216"/>
      <c r="AC30" s="211"/>
      <c r="AD30" s="211" t="str">
        <f>IF(AE30=0,"",VLOOKUP(AE30,男子!$AJ$3:$AK$69,2,0))</f>
        <v/>
      </c>
      <c r="AE30" s="215"/>
      <c r="AF30" s="216"/>
      <c r="AG30" s="211"/>
      <c r="AH30" s="218"/>
      <c r="AJ30" s="222"/>
      <c r="AK30" s="208"/>
      <c r="AL30" s="208"/>
      <c r="AN30" s="219" t="s">
        <v>231</v>
      </c>
      <c r="AO30" s="219">
        <v>18</v>
      </c>
      <c r="AR30" s="207">
        <v>1</v>
      </c>
      <c r="AS30" s="207" t="s">
        <v>194</v>
      </c>
      <c r="AT30" s="207" t="s">
        <v>432</v>
      </c>
      <c r="AU30" s="220" t="s">
        <v>449</v>
      </c>
      <c r="AV30" s="220">
        <v>116</v>
      </c>
    </row>
    <row r="31" spans="1:48" s="207" customFormat="1" ht="12.75" hidden="1" x14ac:dyDescent="0.25">
      <c r="A31" s="212">
        <v>29</v>
      </c>
      <c r="B31" s="212"/>
      <c r="C31" s="211"/>
      <c r="D31" s="213"/>
      <c r="E31" s="211"/>
      <c r="F31" s="225"/>
      <c r="G31" s="211"/>
      <c r="H31" s="211" t="str">
        <f>IF(I31=0,"",VLOOKUP(I31,男子!$AX$3:$AY$4,2,0))</f>
        <v>男</v>
      </c>
      <c r="I31" s="211">
        <v>1</v>
      </c>
      <c r="J31" s="211"/>
      <c r="K31" s="224"/>
      <c r="L31" s="214"/>
      <c r="M31" s="215">
        <f>男子申込書!$D$2</f>
        <v>0</v>
      </c>
      <c r="N31" s="211">
        <f>男子申込書!$L$8</f>
        <v>0</v>
      </c>
      <c r="O31" s="215"/>
      <c r="P31" s="211"/>
      <c r="Q31" s="216">
        <f>男子申込書!$AD$8</f>
        <v>0</v>
      </c>
      <c r="R31" s="211" t="str">
        <f>IF(S31=0,"",VLOOKUP(S31,男子!$AJ$3:$AK$69,2,0))</f>
        <v/>
      </c>
      <c r="S31" s="215"/>
      <c r="T31" s="216"/>
      <c r="U31" s="216"/>
      <c r="V31" s="211" t="str">
        <f>IF(W31=0,"",VLOOKUP(W31,男子!$AJ$3:$AK$69,2,0))</f>
        <v/>
      </c>
      <c r="W31" s="215"/>
      <c r="X31" s="216">
        <f>男子申込書!$V$51</f>
        <v>0</v>
      </c>
      <c r="Y31" s="217"/>
      <c r="Z31" s="211" t="str">
        <f>IF(AA31=0,"",VLOOKUP(AA31,男子!$AJ$3:$AK$69,2,0))</f>
        <v/>
      </c>
      <c r="AA31" s="215"/>
      <c r="AB31" s="216"/>
      <c r="AC31" s="211"/>
      <c r="AD31" s="211" t="str">
        <f>IF(AE31=0,"",VLOOKUP(AE31,男子!$AJ$3:$AK$69,2,0))</f>
        <v/>
      </c>
      <c r="AE31" s="215"/>
      <c r="AF31" s="216"/>
      <c r="AG31" s="211"/>
      <c r="AH31" s="218"/>
      <c r="AJ31" s="222"/>
      <c r="AK31" s="208"/>
      <c r="AL31" s="208"/>
      <c r="AN31" s="219" t="s">
        <v>232</v>
      </c>
      <c r="AO31" s="219">
        <v>19</v>
      </c>
      <c r="AR31" s="207">
        <v>1</v>
      </c>
      <c r="AS31" s="207" t="s">
        <v>194</v>
      </c>
      <c r="AT31" s="207" t="s">
        <v>432</v>
      </c>
      <c r="AU31" s="220" t="s">
        <v>450</v>
      </c>
      <c r="AV31" s="220">
        <v>117</v>
      </c>
    </row>
    <row r="32" spans="1:48" s="207" customFormat="1" ht="12.75" hidden="1" x14ac:dyDescent="0.25">
      <c r="A32" s="212">
        <v>30</v>
      </c>
      <c r="B32" s="212"/>
      <c r="C32" s="211"/>
      <c r="D32" s="213"/>
      <c r="E32" s="211"/>
      <c r="F32" s="225"/>
      <c r="G32" s="211"/>
      <c r="H32" s="211" t="str">
        <f>IF(I32=0,"",VLOOKUP(I32,男子!$AX$3:$AY$4,2,0))</f>
        <v>男</v>
      </c>
      <c r="I32" s="211">
        <v>1</v>
      </c>
      <c r="J32" s="211"/>
      <c r="K32" s="224"/>
      <c r="L32" s="214"/>
      <c r="M32" s="215">
        <f>男子申込書!$D$2</f>
        <v>0</v>
      </c>
      <c r="N32" s="211">
        <f>男子申込書!$L$10</f>
        <v>0</v>
      </c>
      <c r="O32" s="215"/>
      <c r="P32" s="211"/>
      <c r="Q32" s="216">
        <f>男子申込書!$AD$8</f>
        <v>0</v>
      </c>
      <c r="R32" s="211" t="str">
        <f>IF(S32=0,"",VLOOKUP(S32,男子!$AJ$3:$AK$69,2,0))</f>
        <v/>
      </c>
      <c r="S32" s="215"/>
      <c r="T32" s="216"/>
      <c r="U32" s="216"/>
      <c r="V32" s="211" t="str">
        <f>IF(W32=0,"",VLOOKUP(W32,男子!$AJ$3:$AK$69,2,0))</f>
        <v/>
      </c>
      <c r="W32" s="215"/>
      <c r="X32" s="216">
        <f>男子申込書!$V$51</f>
        <v>0</v>
      </c>
      <c r="Y32" s="217"/>
      <c r="Z32" s="211" t="str">
        <f>IF(AA32=0,"",VLOOKUP(AA32,男子!$AJ$3:$AK$69,2,0))</f>
        <v/>
      </c>
      <c r="AA32" s="215"/>
      <c r="AB32" s="216"/>
      <c r="AC32" s="211"/>
      <c r="AD32" s="211" t="str">
        <f>IF(AE32=0,"",VLOOKUP(AE32,男子!$AJ$3:$AK$69,2,0))</f>
        <v/>
      </c>
      <c r="AE32" s="215"/>
      <c r="AF32" s="216"/>
      <c r="AG32" s="211"/>
      <c r="AH32" s="218"/>
      <c r="AJ32" s="221"/>
      <c r="AK32" s="221"/>
      <c r="AL32" s="221"/>
      <c r="AN32" s="219" t="s">
        <v>233</v>
      </c>
      <c r="AO32" s="219">
        <v>20</v>
      </c>
      <c r="AR32" s="207">
        <v>1</v>
      </c>
      <c r="AS32" s="207" t="s">
        <v>194</v>
      </c>
      <c r="AT32" s="207" t="s">
        <v>432</v>
      </c>
      <c r="AU32" s="220" t="s">
        <v>451</v>
      </c>
      <c r="AV32" s="220">
        <v>118</v>
      </c>
    </row>
    <row r="33" spans="1:48" s="207" customFormat="1" ht="12.75" x14ac:dyDescent="0.25">
      <c r="A33" s="212" t="s">
        <v>235</v>
      </c>
      <c r="B33" s="212"/>
      <c r="C33" s="211"/>
      <c r="D33" s="213"/>
      <c r="E33" s="211"/>
      <c r="F33" s="211"/>
      <c r="G33" s="211"/>
      <c r="H33" s="211" t="str">
        <f>IF(I33=0,"",VLOOKUP(I33,男子!$AX$3:$AY$4,2,0))</f>
        <v/>
      </c>
      <c r="I33" s="211"/>
      <c r="J33" s="211"/>
      <c r="K33" s="224"/>
      <c r="L33" s="214"/>
      <c r="M33" s="215"/>
      <c r="N33" s="211" t="str">
        <f>IF(O33=0,"",VLOOKUP(O33,男子!$AJ$3:$AK$69,2,0))</f>
        <v/>
      </c>
      <c r="O33" s="215"/>
      <c r="P33" s="211"/>
      <c r="Q33" s="211"/>
      <c r="R33" s="211" t="str">
        <f>IF(S33=0,"",VLOOKUP(S33,男子!$AJ$3:$AK$69,2,0))</f>
        <v/>
      </c>
      <c r="S33" s="215"/>
      <c r="T33" s="216"/>
      <c r="U33" s="216"/>
      <c r="V33" s="211" t="str">
        <f>IF(W33=0,"",VLOOKUP(W33,男子!$AJ$3:$AK$69,2,0))</f>
        <v/>
      </c>
      <c r="W33" s="215"/>
      <c r="X33" s="216"/>
      <c r="Y33" s="217"/>
      <c r="Z33" s="211" t="str">
        <f>IF(AA33=0,"",VLOOKUP(AA33,男子!$AJ$3:$AK$69,2,0))</f>
        <v/>
      </c>
      <c r="AA33" s="215"/>
      <c r="AB33" s="216"/>
      <c r="AC33" s="211"/>
      <c r="AD33" s="211" t="str">
        <f>IF(AE33=0,"",VLOOKUP(AE33,男子!$AJ$3:$AK$69,2,0))</f>
        <v/>
      </c>
      <c r="AE33" s="215"/>
      <c r="AF33" s="216"/>
      <c r="AG33" s="211"/>
      <c r="AJ33" s="221"/>
      <c r="AK33" s="221"/>
      <c r="AL33" s="221"/>
      <c r="AN33" s="219" t="s">
        <v>236</v>
      </c>
      <c r="AO33" s="219">
        <v>21</v>
      </c>
      <c r="AR33" s="207">
        <v>1</v>
      </c>
      <c r="AS33" s="207" t="s">
        <v>194</v>
      </c>
      <c r="AT33" s="207" t="s">
        <v>432</v>
      </c>
      <c r="AU33" s="220" t="s">
        <v>452</v>
      </c>
      <c r="AV33" s="220">
        <v>119</v>
      </c>
    </row>
    <row r="34" spans="1:48" s="207" customFormat="1" ht="12.75" x14ac:dyDescent="0.25">
      <c r="A34" s="218"/>
      <c r="AJ34" s="221"/>
      <c r="AK34" s="221"/>
      <c r="AL34" s="221"/>
      <c r="AN34" s="219" t="s">
        <v>237</v>
      </c>
      <c r="AO34" s="219">
        <v>22</v>
      </c>
      <c r="AR34" s="207">
        <v>1</v>
      </c>
      <c r="AS34" s="207" t="s">
        <v>194</v>
      </c>
      <c r="AT34" s="207" t="s">
        <v>432</v>
      </c>
      <c r="AU34" s="220" t="s">
        <v>453</v>
      </c>
      <c r="AV34" s="220">
        <v>120</v>
      </c>
    </row>
    <row r="35" spans="1:48" s="207" customFormat="1" ht="12.75" x14ac:dyDescent="0.25">
      <c r="A35" s="218"/>
      <c r="AJ35" s="221"/>
      <c r="AK35" s="221"/>
      <c r="AL35" s="221"/>
      <c r="AN35" s="219" t="s">
        <v>238</v>
      </c>
      <c r="AO35" s="219">
        <v>23</v>
      </c>
      <c r="AR35" s="207">
        <v>1</v>
      </c>
      <c r="AS35" s="207" t="s">
        <v>194</v>
      </c>
      <c r="AT35" s="207" t="s">
        <v>432</v>
      </c>
      <c r="AU35" s="220" t="s">
        <v>454</v>
      </c>
      <c r="AV35" s="220">
        <v>121</v>
      </c>
    </row>
    <row r="36" spans="1:48" s="207" customFormat="1" ht="12.75" x14ac:dyDescent="0.25">
      <c r="A36" s="218"/>
      <c r="AJ36" s="221"/>
      <c r="AK36" s="221"/>
      <c r="AL36" s="221"/>
      <c r="AN36" s="219" t="s">
        <v>239</v>
      </c>
      <c r="AO36" s="219">
        <v>24</v>
      </c>
      <c r="AR36" s="207">
        <v>1</v>
      </c>
      <c r="AS36" s="207" t="s">
        <v>194</v>
      </c>
      <c r="AT36" s="207" t="s">
        <v>432</v>
      </c>
      <c r="AU36" s="220" t="s">
        <v>455</v>
      </c>
      <c r="AV36" s="220">
        <v>122</v>
      </c>
    </row>
    <row r="37" spans="1:48" s="207" customFormat="1" ht="12.75" x14ac:dyDescent="0.25">
      <c r="A37" s="218"/>
      <c r="AJ37" s="221"/>
      <c r="AK37" s="221"/>
      <c r="AL37" s="221"/>
      <c r="AN37" s="219" t="s">
        <v>240</v>
      </c>
      <c r="AO37" s="219">
        <v>25</v>
      </c>
      <c r="AR37" s="207">
        <v>1</v>
      </c>
      <c r="AS37" s="207" t="s">
        <v>194</v>
      </c>
      <c r="AT37" s="207" t="s">
        <v>432</v>
      </c>
      <c r="AU37" s="220" t="s">
        <v>456</v>
      </c>
      <c r="AV37" s="220">
        <v>123</v>
      </c>
    </row>
    <row r="38" spans="1:48" s="207" customFormat="1" ht="12.75" x14ac:dyDescent="0.25">
      <c r="A38" s="218"/>
      <c r="AJ38" s="221"/>
      <c r="AK38" s="221"/>
      <c r="AL38" s="221"/>
      <c r="AN38" s="219" t="s">
        <v>241</v>
      </c>
      <c r="AO38" s="219">
        <v>26</v>
      </c>
      <c r="AR38" s="207">
        <v>1</v>
      </c>
      <c r="AS38" s="207" t="s">
        <v>194</v>
      </c>
      <c r="AT38" s="207" t="s">
        <v>432</v>
      </c>
      <c r="AU38" s="220" t="s">
        <v>194</v>
      </c>
      <c r="AV38" s="220">
        <v>124</v>
      </c>
    </row>
    <row r="39" spans="1:48" s="207" customFormat="1" ht="12.75" x14ac:dyDescent="0.25">
      <c r="A39" s="218"/>
      <c r="AJ39" s="221"/>
      <c r="AK39" s="221"/>
      <c r="AL39" s="221"/>
      <c r="AN39" s="219" t="s">
        <v>242</v>
      </c>
      <c r="AO39" s="219">
        <v>27</v>
      </c>
      <c r="AR39" s="207">
        <v>1</v>
      </c>
      <c r="AS39" s="207" t="s">
        <v>194</v>
      </c>
      <c r="AT39" s="207" t="s">
        <v>432</v>
      </c>
      <c r="AU39" s="220" t="s">
        <v>457</v>
      </c>
      <c r="AV39" s="220">
        <v>125</v>
      </c>
    </row>
    <row r="40" spans="1:48" s="207" customFormat="1" ht="12.75" x14ac:dyDescent="0.25">
      <c r="A40" s="218"/>
      <c r="AJ40" s="221"/>
      <c r="AK40" s="221"/>
      <c r="AL40" s="221"/>
      <c r="AN40" s="219" t="s">
        <v>243</v>
      </c>
      <c r="AO40" s="219">
        <v>28</v>
      </c>
      <c r="AR40" s="207">
        <v>1</v>
      </c>
      <c r="AS40" s="207" t="s">
        <v>194</v>
      </c>
      <c r="AT40" s="207" t="s">
        <v>432</v>
      </c>
      <c r="AU40" s="220" t="s">
        <v>458</v>
      </c>
      <c r="AV40" s="220">
        <v>126</v>
      </c>
    </row>
    <row r="41" spans="1:48" s="207" customFormat="1" ht="12.75" x14ac:dyDescent="0.25">
      <c r="A41" s="218"/>
      <c r="AJ41" s="221"/>
      <c r="AK41" s="221"/>
      <c r="AL41" s="221"/>
      <c r="AN41" s="219" t="s">
        <v>244</v>
      </c>
      <c r="AO41" s="219">
        <v>29</v>
      </c>
      <c r="AR41" s="207">
        <v>1</v>
      </c>
      <c r="AS41" s="207" t="s">
        <v>194</v>
      </c>
      <c r="AT41" s="207" t="s">
        <v>432</v>
      </c>
      <c r="AU41" s="220" t="s">
        <v>459</v>
      </c>
      <c r="AV41" s="220">
        <v>127</v>
      </c>
    </row>
    <row r="42" spans="1:48" s="207" customFormat="1" ht="12.75" x14ac:dyDescent="0.25">
      <c r="A42" s="218"/>
      <c r="AJ42" s="221"/>
      <c r="AK42" s="221"/>
      <c r="AL42" s="221"/>
      <c r="AN42" s="219" t="s">
        <v>245</v>
      </c>
      <c r="AO42" s="219">
        <v>30</v>
      </c>
      <c r="AR42" s="207">
        <v>1</v>
      </c>
      <c r="AS42" s="207" t="s">
        <v>194</v>
      </c>
      <c r="AT42" s="207" t="s">
        <v>432</v>
      </c>
      <c r="AU42" s="220" t="s">
        <v>460</v>
      </c>
      <c r="AV42" s="220">
        <v>128</v>
      </c>
    </row>
    <row r="43" spans="1:48" s="207" customFormat="1" ht="12.75" x14ac:dyDescent="0.25">
      <c r="A43" s="218"/>
      <c r="AJ43" s="221"/>
      <c r="AK43" s="221"/>
      <c r="AL43" s="221"/>
      <c r="AN43" s="219" t="s">
        <v>246</v>
      </c>
      <c r="AO43" s="219">
        <v>31</v>
      </c>
      <c r="AR43" s="207">
        <v>1</v>
      </c>
      <c r="AS43" s="207" t="s">
        <v>194</v>
      </c>
      <c r="AT43" s="207" t="s">
        <v>432</v>
      </c>
      <c r="AU43" s="220" t="s">
        <v>461</v>
      </c>
      <c r="AV43" s="220">
        <v>129</v>
      </c>
    </row>
    <row r="44" spans="1:48" s="207" customFormat="1" ht="12.75" x14ac:dyDescent="0.25">
      <c r="A44" s="218"/>
      <c r="AJ44" s="221"/>
      <c r="AK44" s="221"/>
      <c r="AL44" s="221"/>
      <c r="AN44" s="219" t="s">
        <v>247</v>
      </c>
      <c r="AO44" s="219">
        <v>32</v>
      </c>
      <c r="AR44" s="207">
        <v>1</v>
      </c>
      <c r="AS44" s="207" t="s">
        <v>194</v>
      </c>
      <c r="AT44" s="207" t="s">
        <v>432</v>
      </c>
      <c r="AU44" s="220" t="s">
        <v>462</v>
      </c>
      <c r="AV44" s="220">
        <v>130</v>
      </c>
    </row>
    <row r="45" spans="1:48" s="207" customFormat="1" ht="12.75" x14ac:dyDescent="0.25">
      <c r="A45" s="218"/>
      <c r="AJ45" s="221"/>
      <c r="AK45" s="221"/>
      <c r="AL45" s="221"/>
      <c r="AN45" s="219" t="s">
        <v>248</v>
      </c>
      <c r="AO45" s="219">
        <v>33</v>
      </c>
      <c r="AR45" s="207">
        <v>1</v>
      </c>
      <c r="AS45" s="207" t="s">
        <v>194</v>
      </c>
      <c r="AT45" s="207" t="s">
        <v>432</v>
      </c>
      <c r="AU45" s="220" t="s">
        <v>463</v>
      </c>
      <c r="AV45" s="220">
        <v>131</v>
      </c>
    </row>
    <row r="46" spans="1:48" s="207" customFormat="1" ht="12.75" x14ac:dyDescent="0.25">
      <c r="A46" s="218"/>
      <c r="AJ46" s="221"/>
      <c r="AK46" s="221"/>
      <c r="AL46" s="221"/>
      <c r="AN46" s="219" t="s">
        <v>249</v>
      </c>
      <c r="AO46" s="219">
        <v>34</v>
      </c>
      <c r="AR46" s="207">
        <v>1</v>
      </c>
      <c r="AS46" s="207" t="s">
        <v>194</v>
      </c>
      <c r="AT46" s="207" t="s">
        <v>432</v>
      </c>
      <c r="AU46" s="220" t="s">
        <v>464</v>
      </c>
      <c r="AV46" s="220">
        <v>132</v>
      </c>
    </row>
    <row r="47" spans="1:48" s="207" customFormat="1" ht="12.75" x14ac:dyDescent="0.25">
      <c r="A47" s="218"/>
      <c r="AJ47" s="221"/>
      <c r="AK47" s="221"/>
      <c r="AL47" s="221"/>
      <c r="AN47" s="219" t="s">
        <v>250</v>
      </c>
      <c r="AO47" s="219">
        <v>35</v>
      </c>
      <c r="AR47" s="207">
        <v>1</v>
      </c>
      <c r="AS47" s="207" t="s">
        <v>194</v>
      </c>
      <c r="AT47" s="207" t="s">
        <v>432</v>
      </c>
      <c r="AU47" s="220" t="s">
        <v>465</v>
      </c>
      <c r="AV47" s="220">
        <v>133</v>
      </c>
    </row>
    <row r="48" spans="1:48" s="207" customFormat="1" ht="12.75" x14ac:dyDescent="0.25">
      <c r="A48" s="218"/>
      <c r="AJ48" s="221"/>
      <c r="AK48" s="221"/>
      <c r="AL48" s="221"/>
      <c r="AN48" s="219" t="s">
        <v>251</v>
      </c>
      <c r="AO48" s="219">
        <v>36</v>
      </c>
      <c r="AR48" s="207">
        <v>1</v>
      </c>
      <c r="AS48" s="207" t="s">
        <v>194</v>
      </c>
      <c r="AT48" s="207" t="s">
        <v>432</v>
      </c>
      <c r="AU48" s="220" t="s">
        <v>466</v>
      </c>
      <c r="AV48" s="220">
        <v>134</v>
      </c>
    </row>
    <row r="49" spans="1:48" s="207" customFormat="1" ht="12.75" x14ac:dyDescent="0.25">
      <c r="A49" s="218"/>
      <c r="AJ49" s="221"/>
      <c r="AK49" s="221"/>
      <c r="AL49" s="221"/>
      <c r="AN49" s="219" t="s">
        <v>252</v>
      </c>
      <c r="AO49" s="219">
        <v>37</v>
      </c>
      <c r="AR49" s="207">
        <v>1</v>
      </c>
      <c r="AS49" s="207" t="s">
        <v>194</v>
      </c>
      <c r="AT49" s="207" t="s">
        <v>432</v>
      </c>
      <c r="AU49" s="220" t="s">
        <v>467</v>
      </c>
      <c r="AV49" s="220">
        <v>135</v>
      </c>
    </row>
    <row r="50" spans="1:48" s="207" customFormat="1" ht="12.75" x14ac:dyDescent="0.25">
      <c r="A50" s="218"/>
      <c r="AJ50" s="221"/>
      <c r="AK50" s="221"/>
      <c r="AL50" s="221"/>
      <c r="AN50" s="219" t="s">
        <v>253</v>
      </c>
      <c r="AO50" s="219">
        <v>38</v>
      </c>
      <c r="AR50" s="207">
        <v>1</v>
      </c>
      <c r="AS50" s="207" t="s">
        <v>194</v>
      </c>
      <c r="AT50" s="207" t="s">
        <v>432</v>
      </c>
      <c r="AU50" s="220" t="s">
        <v>468</v>
      </c>
      <c r="AV50" s="220">
        <v>136</v>
      </c>
    </row>
    <row r="51" spans="1:48" s="207" customFormat="1" ht="12.75" x14ac:dyDescent="0.25">
      <c r="A51" s="218"/>
      <c r="AJ51" s="221"/>
      <c r="AK51" s="221"/>
      <c r="AL51" s="221"/>
      <c r="AN51" s="219" t="s">
        <v>254</v>
      </c>
      <c r="AO51" s="219">
        <v>39</v>
      </c>
      <c r="AR51" s="207">
        <v>1</v>
      </c>
      <c r="AS51" s="207" t="s">
        <v>194</v>
      </c>
      <c r="AT51" s="207" t="s">
        <v>432</v>
      </c>
      <c r="AU51" s="220" t="s">
        <v>469</v>
      </c>
      <c r="AV51" s="220">
        <v>137</v>
      </c>
    </row>
    <row r="52" spans="1:48" s="207" customFormat="1" ht="12.75" x14ac:dyDescent="0.25">
      <c r="A52" s="218"/>
      <c r="AJ52" s="221"/>
      <c r="AK52" s="221"/>
      <c r="AL52" s="221"/>
      <c r="AN52" s="219" t="s">
        <v>255</v>
      </c>
      <c r="AO52" s="219">
        <v>40</v>
      </c>
      <c r="AR52" s="207">
        <v>1</v>
      </c>
      <c r="AS52" s="207" t="s">
        <v>194</v>
      </c>
      <c r="AT52" s="207" t="s">
        <v>432</v>
      </c>
      <c r="AU52" s="220" t="s">
        <v>470</v>
      </c>
      <c r="AV52" s="220">
        <v>138</v>
      </c>
    </row>
    <row r="53" spans="1:48" s="207" customFormat="1" ht="12.75" x14ac:dyDescent="0.25">
      <c r="A53" s="218"/>
      <c r="AJ53" s="221"/>
      <c r="AK53" s="221"/>
      <c r="AL53" s="221"/>
      <c r="AN53" s="219" t="s">
        <v>256</v>
      </c>
      <c r="AO53" s="219">
        <v>41</v>
      </c>
      <c r="AR53" s="207">
        <v>1</v>
      </c>
      <c r="AS53" s="207" t="s">
        <v>194</v>
      </c>
      <c r="AT53" s="207" t="s">
        <v>432</v>
      </c>
      <c r="AU53" s="220" t="s">
        <v>471</v>
      </c>
      <c r="AV53" s="220">
        <v>139</v>
      </c>
    </row>
    <row r="54" spans="1:48" s="207" customFormat="1" ht="12.75" x14ac:dyDescent="0.25">
      <c r="A54" s="218"/>
      <c r="AJ54" s="221"/>
      <c r="AK54" s="221"/>
      <c r="AL54" s="221"/>
      <c r="AN54" s="219" t="s">
        <v>257</v>
      </c>
      <c r="AO54" s="219">
        <v>42</v>
      </c>
      <c r="AR54" s="207">
        <v>1</v>
      </c>
      <c r="AS54" s="207" t="s">
        <v>194</v>
      </c>
      <c r="AT54" s="207" t="s">
        <v>432</v>
      </c>
      <c r="AU54" s="220" t="s">
        <v>472</v>
      </c>
      <c r="AV54" s="220">
        <v>140</v>
      </c>
    </row>
    <row r="55" spans="1:48" s="207" customFormat="1" ht="12.75" x14ac:dyDescent="0.25">
      <c r="A55" s="218"/>
      <c r="AJ55" s="221"/>
      <c r="AK55" s="221"/>
      <c r="AL55" s="221"/>
      <c r="AN55" s="219" t="s">
        <v>258</v>
      </c>
      <c r="AO55" s="219">
        <v>43</v>
      </c>
      <c r="AR55" s="207">
        <v>1</v>
      </c>
      <c r="AS55" s="207" t="s">
        <v>194</v>
      </c>
      <c r="AT55" s="207" t="s">
        <v>432</v>
      </c>
      <c r="AU55" s="220" t="s">
        <v>473</v>
      </c>
      <c r="AV55" s="220">
        <v>141</v>
      </c>
    </row>
    <row r="56" spans="1:48" s="207" customFormat="1" ht="12.75" x14ac:dyDescent="0.25">
      <c r="A56" s="218"/>
      <c r="AJ56" s="221"/>
      <c r="AK56" s="221"/>
      <c r="AL56" s="221"/>
      <c r="AN56" s="219" t="s">
        <v>259</v>
      </c>
      <c r="AO56" s="219">
        <v>44</v>
      </c>
      <c r="AR56" s="207">
        <v>1</v>
      </c>
      <c r="AS56" s="207" t="s">
        <v>194</v>
      </c>
      <c r="AT56" s="207" t="s">
        <v>432</v>
      </c>
      <c r="AU56" s="220" t="s">
        <v>474</v>
      </c>
      <c r="AV56" s="220">
        <v>142</v>
      </c>
    </row>
    <row r="57" spans="1:48" s="207" customFormat="1" ht="12.75" x14ac:dyDescent="0.25">
      <c r="A57" s="218"/>
      <c r="AJ57" s="221"/>
      <c r="AK57" s="221"/>
      <c r="AL57" s="221"/>
      <c r="AN57" s="219" t="s">
        <v>260</v>
      </c>
      <c r="AO57" s="219">
        <v>45</v>
      </c>
      <c r="AR57" s="207">
        <v>1</v>
      </c>
      <c r="AS57" s="207" t="s">
        <v>194</v>
      </c>
      <c r="AT57" s="207" t="s">
        <v>432</v>
      </c>
      <c r="AU57" s="220" t="s">
        <v>475</v>
      </c>
      <c r="AV57" s="220">
        <v>143</v>
      </c>
    </row>
    <row r="58" spans="1:48" s="207" customFormat="1" ht="12.75" x14ac:dyDescent="0.25">
      <c r="A58" s="218"/>
      <c r="AJ58" s="221"/>
      <c r="AK58" s="221"/>
      <c r="AL58" s="221"/>
      <c r="AN58" s="219" t="s">
        <v>261</v>
      </c>
      <c r="AO58" s="219">
        <v>46</v>
      </c>
      <c r="AR58" s="207">
        <v>1</v>
      </c>
      <c r="AS58" s="207" t="s">
        <v>194</v>
      </c>
      <c r="AT58" s="207" t="s">
        <v>432</v>
      </c>
      <c r="AU58" s="220" t="s">
        <v>476</v>
      </c>
      <c r="AV58" s="220">
        <v>144</v>
      </c>
    </row>
    <row r="59" spans="1:48" s="207" customFormat="1" ht="12.75" x14ac:dyDescent="0.25">
      <c r="A59" s="218"/>
      <c r="AJ59" s="221"/>
      <c r="AK59" s="221"/>
      <c r="AL59" s="221"/>
      <c r="AN59" s="219" t="s">
        <v>262</v>
      </c>
      <c r="AO59" s="219">
        <v>47</v>
      </c>
      <c r="AR59" s="207">
        <v>1</v>
      </c>
      <c r="AS59" s="207" t="s">
        <v>194</v>
      </c>
      <c r="AT59" s="207" t="s">
        <v>432</v>
      </c>
      <c r="AU59" s="220" t="s">
        <v>477</v>
      </c>
      <c r="AV59" s="220">
        <v>145</v>
      </c>
    </row>
    <row r="60" spans="1:48" s="207" customFormat="1" ht="12.75" x14ac:dyDescent="0.25">
      <c r="A60" s="218"/>
      <c r="AJ60" s="221"/>
      <c r="AK60" s="221"/>
      <c r="AL60" s="221"/>
      <c r="AR60" s="207">
        <v>1</v>
      </c>
      <c r="AS60" s="207" t="s">
        <v>194</v>
      </c>
      <c r="AT60" s="207" t="s">
        <v>432</v>
      </c>
      <c r="AU60" s="220" t="s">
        <v>478</v>
      </c>
      <c r="AV60" s="220">
        <v>146</v>
      </c>
    </row>
    <row r="61" spans="1:48" s="207" customFormat="1" ht="12.75" x14ac:dyDescent="0.25">
      <c r="A61" s="218"/>
      <c r="AJ61" s="221"/>
      <c r="AK61" s="221"/>
      <c r="AL61" s="221"/>
      <c r="AR61" s="207">
        <v>1</v>
      </c>
      <c r="AS61" s="207" t="s">
        <v>194</v>
      </c>
      <c r="AT61" s="207" t="s">
        <v>432</v>
      </c>
      <c r="AU61" s="220" t="s">
        <v>479</v>
      </c>
      <c r="AV61" s="220">
        <v>147</v>
      </c>
    </row>
    <row r="62" spans="1:48" s="207" customFormat="1" ht="12.75" x14ac:dyDescent="0.25">
      <c r="A62" s="218"/>
      <c r="AJ62" s="221"/>
      <c r="AK62" s="221"/>
      <c r="AL62" s="221"/>
      <c r="AR62" s="207">
        <v>1</v>
      </c>
      <c r="AS62" s="207" t="s">
        <v>194</v>
      </c>
      <c r="AT62" s="207" t="s">
        <v>432</v>
      </c>
      <c r="AU62" s="220" t="s">
        <v>480</v>
      </c>
      <c r="AV62" s="220">
        <v>148</v>
      </c>
    </row>
    <row r="63" spans="1:48" s="207" customFormat="1" ht="12.75" x14ac:dyDescent="0.25">
      <c r="A63" s="218"/>
      <c r="AJ63" s="221"/>
      <c r="AK63" s="221"/>
      <c r="AL63" s="221"/>
      <c r="AR63" s="207">
        <v>1</v>
      </c>
      <c r="AS63" s="207" t="s">
        <v>194</v>
      </c>
      <c r="AT63" s="207" t="s">
        <v>432</v>
      </c>
      <c r="AU63" s="220" t="s">
        <v>481</v>
      </c>
      <c r="AV63" s="220">
        <v>149</v>
      </c>
    </row>
    <row r="64" spans="1:48" s="207" customFormat="1" ht="12.75" x14ac:dyDescent="0.25">
      <c r="A64" s="218"/>
      <c r="AJ64" s="221"/>
      <c r="AK64" s="221"/>
      <c r="AL64" s="221"/>
      <c r="AR64" s="207">
        <v>1</v>
      </c>
      <c r="AS64" s="207" t="s">
        <v>194</v>
      </c>
      <c r="AT64" s="207" t="s">
        <v>432</v>
      </c>
      <c r="AU64" s="220" t="s">
        <v>482</v>
      </c>
      <c r="AV64" s="220">
        <v>150</v>
      </c>
    </row>
    <row r="65" spans="1:48" s="207" customFormat="1" ht="12.75" x14ac:dyDescent="0.25">
      <c r="A65" s="218"/>
      <c r="AJ65" s="221"/>
      <c r="AK65" s="221"/>
      <c r="AL65" s="221"/>
      <c r="AR65" s="207">
        <v>1</v>
      </c>
      <c r="AS65" s="207" t="s">
        <v>194</v>
      </c>
      <c r="AT65" s="207" t="s">
        <v>432</v>
      </c>
      <c r="AU65" s="220" t="s">
        <v>483</v>
      </c>
      <c r="AV65" s="220">
        <v>151</v>
      </c>
    </row>
    <row r="66" spans="1:48" s="207" customFormat="1" ht="12.75" x14ac:dyDescent="0.25">
      <c r="A66" s="218"/>
      <c r="AJ66" s="221"/>
      <c r="AK66" s="221"/>
      <c r="AL66" s="221"/>
      <c r="AR66" s="207">
        <v>1</v>
      </c>
      <c r="AS66" s="207" t="s">
        <v>194</v>
      </c>
      <c r="AT66" s="207" t="s">
        <v>432</v>
      </c>
      <c r="AU66" s="220" t="s">
        <v>484</v>
      </c>
      <c r="AV66" s="220">
        <v>152</v>
      </c>
    </row>
    <row r="67" spans="1:48" s="207" customFormat="1" ht="12.75" x14ac:dyDescent="0.25">
      <c r="A67" s="218"/>
      <c r="AJ67" s="221"/>
      <c r="AK67" s="221"/>
      <c r="AL67" s="221"/>
      <c r="AR67" s="207">
        <v>1</v>
      </c>
      <c r="AS67" s="207" t="s">
        <v>194</v>
      </c>
      <c r="AT67" s="207" t="s">
        <v>432</v>
      </c>
      <c r="AU67" s="220" t="s">
        <v>485</v>
      </c>
      <c r="AV67" s="220">
        <v>153</v>
      </c>
    </row>
    <row r="68" spans="1:48" s="207" customFormat="1" ht="12.75" x14ac:dyDescent="0.25">
      <c r="A68" s="218"/>
      <c r="AJ68" s="211"/>
      <c r="AK68" s="221"/>
      <c r="AL68" s="211"/>
      <c r="AR68" s="207">
        <v>1</v>
      </c>
      <c r="AS68" s="207" t="s">
        <v>194</v>
      </c>
      <c r="AT68" s="207" t="s">
        <v>432</v>
      </c>
      <c r="AU68" s="220" t="s">
        <v>486</v>
      </c>
      <c r="AV68" s="220">
        <v>154</v>
      </c>
    </row>
    <row r="69" spans="1:48" s="207" customFormat="1" ht="12.75" x14ac:dyDescent="0.25">
      <c r="A69" s="218"/>
      <c r="AJ69" s="211"/>
      <c r="AK69" s="208"/>
      <c r="AL69" s="211"/>
      <c r="AR69" s="207">
        <v>1</v>
      </c>
      <c r="AS69" s="207" t="s">
        <v>194</v>
      </c>
      <c r="AT69" s="207" t="s">
        <v>432</v>
      </c>
      <c r="AU69" s="220" t="s">
        <v>487</v>
      </c>
      <c r="AV69" s="220">
        <v>155</v>
      </c>
    </row>
    <row r="70" spans="1:48" s="207" customFormat="1" ht="12.75" x14ac:dyDescent="0.25">
      <c r="A70" s="218"/>
      <c r="AR70" s="207">
        <v>1</v>
      </c>
      <c r="AS70" s="207" t="s">
        <v>194</v>
      </c>
      <c r="AT70" s="207" t="s">
        <v>432</v>
      </c>
      <c r="AU70" s="220" t="s">
        <v>488</v>
      </c>
      <c r="AV70" s="220">
        <v>156</v>
      </c>
    </row>
    <row r="71" spans="1:48" s="207" customFormat="1" ht="12.75" x14ac:dyDescent="0.25">
      <c r="A71" s="218"/>
      <c r="AR71" s="207">
        <v>1</v>
      </c>
      <c r="AS71" s="207" t="s">
        <v>194</v>
      </c>
      <c r="AT71" s="207" t="s">
        <v>432</v>
      </c>
      <c r="AU71" s="220" t="s">
        <v>489</v>
      </c>
      <c r="AV71" s="220">
        <v>157</v>
      </c>
    </row>
    <row r="72" spans="1:48" s="207" customFormat="1" ht="12.75" x14ac:dyDescent="0.25">
      <c r="A72" s="218"/>
      <c r="AR72" s="207">
        <v>1</v>
      </c>
      <c r="AS72" s="207" t="s">
        <v>194</v>
      </c>
      <c r="AT72" s="207" t="s">
        <v>432</v>
      </c>
      <c r="AU72" s="220" t="s">
        <v>490</v>
      </c>
      <c r="AV72" s="220">
        <v>158</v>
      </c>
    </row>
    <row r="73" spans="1:48" s="207" customFormat="1" ht="12.75" x14ac:dyDescent="0.25">
      <c r="A73" s="218"/>
      <c r="AR73" s="207">
        <v>1</v>
      </c>
      <c r="AS73" s="207" t="s">
        <v>194</v>
      </c>
      <c r="AT73" s="207" t="s">
        <v>432</v>
      </c>
      <c r="AU73" s="220" t="s">
        <v>491</v>
      </c>
      <c r="AV73" s="220">
        <v>159</v>
      </c>
    </row>
    <row r="74" spans="1:48" s="207" customFormat="1" ht="12.75" x14ac:dyDescent="0.25">
      <c r="A74" s="218"/>
      <c r="AR74" s="207">
        <v>1</v>
      </c>
      <c r="AS74" s="207" t="s">
        <v>194</v>
      </c>
      <c r="AT74" s="207" t="s">
        <v>432</v>
      </c>
      <c r="AU74" s="220" t="s">
        <v>492</v>
      </c>
      <c r="AV74" s="220">
        <v>160</v>
      </c>
    </row>
    <row r="75" spans="1:48" s="207" customFormat="1" ht="12.75" x14ac:dyDescent="0.25">
      <c r="A75" s="218"/>
      <c r="AR75" s="207">
        <v>1</v>
      </c>
      <c r="AS75" s="207" t="s">
        <v>194</v>
      </c>
      <c r="AT75" s="207" t="s">
        <v>432</v>
      </c>
      <c r="AU75" s="220" t="s">
        <v>493</v>
      </c>
      <c r="AV75" s="220">
        <v>161</v>
      </c>
    </row>
    <row r="76" spans="1:48" s="207" customFormat="1" ht="12.75" x14ac:dyDescent="0.25">
      <c r="A76" s="218"/>
      <c r="AR76" s="207">
        <v>1</v>
      </c>
      <c r="AS76" s="207" t="s">
        <v>194</v>
      </c>
      <c r="AT76" s="207" t="s">
        <v>432</v>
      </c>
      <c r="AU76" s="220" t="s">
        <v>494</v>
      </c>
      <c r="AV76" s="220">
        <v>162</v>
      </c>
    </row>
    <row r="77" spans="1:48" s="207" customFormat="1" ht="12.75" x14ac:dyDescent="0.25">
      <c r="A77" s="218"/>
      <c r="AR77" s="207">
        <v>1</v>
      </c>
      <c r="AS77" s="207" t="s">
        <v>194</v>
      </c>
      <c r="AT77" s="207" t="s">
        <v>432</v>
      </c>
      <c r="AU77" s="220" t="s">
        <v>495</v>
      </c>
      <c r="AV77" s="220">
        <v>163</v>
      </c>
    </row>
    <row r="78" spans="1:48" s="207" customFormat="1" ht="12.75" x14ac:dyDescent="0.25">
      <c r="A78" s="218"/>
      <c r="AJ78" s="227"/>
      <c r="AK78" s="227"/>
      <c r="AL78" s="227"/>
      <c r="AR78" s="207">
        <v>1</v>
      </c>
      <c r="AS78" s="207" t="s">
        <v>194</v>
      </c>
      <c r="AT78" s="207" t="s">
        <v>432</v>
      </c>
      <c r="AU78" s="220" t="s">
        <v>496</v>
      </c>
      <c r="AV78" s="220">
        <v>164</v>
      </c>
    </row>
    <row r="79" spans="1:48" s="207" customFormat="1" ht="12.75" x14ac:dyDescent="0.25">
      <c r="A79" s="218"/>
      <c r="AJ79" s="227"/>
      <c r="AK79" s="227"/>
      <c r="AL79" s="227"/>
      <c r="AR79" s="207">
        <v>1</v>
      </c>
      <c r="AS79" s="207" t="s">
        <v>194</v>
      </c>
      <c r="AT79" s="207" t="s">
        <v>432</v>
      </c>
      <c r="AU79" s="220" t="s">
        <v>497</v>
      </c>
      <c r="AV79" s="220">
        <v>165</v>
      </c>
    </row>
    <row r="80" spans="1:48" s="207" customFormat="1" ht="12.75" x14ac:dyDescent="0.25">
      <c r="A80" s="218"/>
      <c r="AJ80" s="227"/>
      <c r="AK80" s="227"/>
      <c r="AL80" s="227"/>
      <c r="AR80" s="207">
        <v>1</v>
      </c>
      <c r="AS80" s="207" t="s">
        <v>194</v>
      </c>
      <c r="AT80" s="207" t="s">
        <v>432</v>
      </c>
      <c r="AU80" s="220" t="s">
        <v>498</v>
      </c>
      <c r="AV80" s="220">
        <v>166</v>
      </c>
    </row>
    <row r="81" spans="1:48" s="207" customFormat="1" ht="12.75" x14ac:dyDescent="0.25">
      <c r="A81" s="218"/>
      <c r="AJ81" s="227"/>
      <c r="AK81" s="227"/>
      <c r="AL81" s="227"/>
      <c r="AR81" s="207">
        <v>1</v>
      </c>
      <c r="AS81" s="207" t="s">
        <v>194</v>
      </c>
      <c r="AT81" s="207" t="s">
        <v>432</v>
      </c>
      <c r="AU81" s="220" t="s">
        <v>499</v>
      </c>
      <c r="AV81" s="220">
        <v>167</v>
      </c>
    </row>
    <row r="82" spans="1:48" s="207" customFormat="1" ht="12.75" x14ac:dyDescent="0.25">
      <c r="A82" s="218"/>
      <c r="AJ82" s="227"/>
      <c r="AK82" s="227"/>
      <c r="AL82" s="227"/>
      <c r="AR82" s="207">
        <v>1</v>
      </c>
      <c r="AS82" s="207" t="s">
        <v>194</v>
      </c>
      <c r="AT82" s="207" t="s">
        <v>432</v>
      </c>
      <c r="AU82" s="220" t="s">
        <v>500</v>
      </c>
      <c r="AV82" s="220">
        <v>168</v>
      </c>
    </row>
    <row r="83" spans="1:48" s="207" customFormat="1" ht="12.75" x14ac:dyDescent="0.25">
      <c r="A83" s="218"/>
      <c r="AJ83" s="227"/>
      <c r="AK83" s="227"/>
      <c r="AL83" s="227"/>
      <c r="AR83" s="207">
        <v>1</v>
      </c>
      <c r="AS83" s="207" t="s">
        <v>194</v>
      </c>
      <c r="AT83" s="207" t="s">
        <v>432</v>
      </c>
      <c r="AU83" s="220" t="s">
        <v>501</v>
      </c>
      <c r="AV83" s="220">
        <v>169</v>
      </c>
    </row>
    <row r="84" spans="1:48" s="207" customFormat="1" ht="12.75" x14ac:dyDescent="0.25">
      <c r="A84" s="218"/>
      <c r="AJ84" s="227"/>
      <c r="AK84" s="227"/>
      <c r="AL84" s="227"/>
      <c r="AR84" s="207">
        <v>1</v>
      </c>
      <c r="AS84" s="207" t="s">
        <v>194</v>
      </c>
      <c r="AT84" s="207" t="s">
        <v>432</v>
      </c>
      <c r="AU84" s="220" t="s">
        <v>502</v>
      </c>
      <c r="AV84" s="220">
        <v>170</v>
      </c>
    </row>
    <row r="85" spans="1:48" s="207" customFormat="1" ht="12.75" x14ac:dyDescent="0.25">
      <c r="A85" s="218"/>
      <c r="AJ85" s="227"/>
      <c r="AK85" s="227"/>
      <c r="AL85" s="227"/>
      <c r="AR85" s="207">
        <v>1</v>
      </c>
      <c r="AS85" s="207" t="s">
        <v>194</v>
      </c>
      <c r="AT85" s="207" t="s">
        <v>432</v>
      </c>
      <c r="AU85" s="220" t="s">
        <v>503</v>
      </c>
      <c r="AV85" s="220">
        <v>171</v>
      </c>
    </row>
    <row r="86" spans="1:48" s="207" customFormat="1" ht="12.75" x14ac:dyDescent="0.25">
      <c r="A86" s="218"/>
      <c r="AJ86" s="227"/>
      <c r="AK86" s="227"/>
      <c r="AL86" s="227"/>
      <c r="AR86" s="207">
        <v>1</v>
      </c>
      <c r="AS86" s="207" t="s">
        <v>194</v>
      </c>
      <c r="AT86" s="207" t="s">
        <v>432</v>
      </c>
      <c r="AU86" s="220" t="s">
        <v>504</v>
      </c>
      <c r="AV86" s="220">
        <v>172</v>
      </c>
    </row>
    <row r="87" spans="1:48" s="207" customFormat="1" ht="12.75" x14ac:dyDescent="0.25">
      <c r="A87" s="218"/>
      <c r="AJ87" s="227"/>
      <c r="AK87" s="227"/>
      <c r="AL87" s="227"/>
      <c r="AR87" s="207">
        <v>1</v>
      </c>
      <c r="AS87" s="207" t="s">
        <v>194</v>
      </c>
      <c r="AT87" s="207" t="s">
        <v>432</v>
      </c>
      <c r="AU87" s="220" t="s">
        <v>505</v>
      </c>
      <c r="AV87" s="220">
        <v>173</v>
      </c>
    </row>
    <row r="88" spans="1:48" s="207" customFormat="1" ht="12.75" x14ac:dyDescent="0.25">
      <c r="A88" s="218"/>
      <c r="AJ88" s="227"/>
      <c r="AK88" s="227"/>
      <c r="AL88" s="227"/>
      <c r="AR88" s="207">
        <v>1</v>
      </c>
      <c r="AS88" s="207" t="s">
        <v>194</v>
      </c>
      <c r="AT88" s="207" t="s">
        <v>432</v>
      </c>
      <c r="AU88" s="220" t="s">
        <v>506</v>
      </c>
      <c r="AV88" s="220">
        <v>174</v>
      </c>
    </row>
    <row r="89" spans="1:48" s="207" customFormat="1" ht="12.75" x14ac:dyDescent="0.25">
      <c r="A89" s="218"/>
      <c r="AJ89" s="227"/>
      <c r="AK89" s="227"/>
      <c r="AL89" s="227"/>
      <c r="AR89" s="207">
        <v>1</v>
      </c>
      <c r="AS89" s="207" t="s">
        <v>194</v>
      </c>
      <c r="AT89" s="207" t="s">
        <v>432</v>
      </c>
      <c r="AU89" s="220" t="s">
        <v>507</v>
      </c>
      <c r="AV89" s="220">
        <v>175</v>
      </c>
    </row>
    <row r="90" spans="1:48" s="207" customFormat="1" ht="12.75" x14ac:dyDescent="0.25">
      <c r="A90" s="218"/>
      <c r="AJ90" s="227"/>
      <c r="AK90" s="227"/>
      <c r="AL90" s="227"/>
      <c r="AR90" s="207">
        <v>1</v>
      </c>
      <c r="AS90" s="207" t="s">
        <v>194</v>
      </c>
      <c r="AT90" s="207" t="s">
        <v>432</v>
      </c>
      <c r="AU90" s="220" t="s">
        <v>508</v>
      </c>
      <c r="AV90" s="220">
        <v>176</v>
      </c>
    </row>
    <row r="91" spans="1:48" s="207" customFormat="1" ht="12.75" x14ac:dyDescent="0.25">
      <c r="A91" s="218"/>
      <c r="AJ91" s="227"/>
      <c r="AK91" s="227"/>
      <c r="AL91" s="227"/>
      <c r="AR91" s="207">
        <v>1</v>
      </c>
      <c r="AS91" s="207" t="s">
        <v>194</v>
      </c>
      <c r="AT91" s="207" t="s">
        <v>432</v>
      </c>
      <c r="AU91" s="220" t="s">
        <v>509</v>
      </c>
      <c r="AV91" s="220">
        <v>177</v>
      </c>
    </row>
    <row r="92" spans="1:48" s="207" customFormat="1" ht="12.75" x14ac:dyDescent="0.25">
      <c r="A92" s="218"/>
      <c r="AJ92" s="227"/>
      <c r="AK92" s="227"/>
      <c r="AL92" s="227"/>
      <c r="AR92" s="207">
        <v>1</v>
      </c>
      <c r="AS92" s="207" t="s">
        <v>194</v>
      </c>
      <c r="AT92" s="207" t="s">
        <v>432</v>
      </c>
      <c r="AU92" s="220" t="s">
        <v>510</v>
      </c>
      <c r="AV92" s="220">
        <v>178</v>
      </c>
    </row>
    <row r="93" spans="1:48" s="207" customFormat="1" ht="12.75" x14ac:dyDescent="0.25">
      <c r="A93" s="218"/>
      <c r="AJ93" s="227"/>
      <c r="AK93" s="227"/>
      <c r="AL93" s="227"/>
      <c r="AR93" s="207">
        <v>1</v>
      </c>
      <c r="AS93" s="207" t="s">
        <v>194</v>
      </c>
      <c r="AT93" s="207" t="s">
        <v>432</v>
      </c>
      <c r="AU93" s="220" t="s">
        <v>511</v>
      </c>
      <c r="AV93" s="220">
        <v>179</v>
      </c>
    </row>
    <row r="94" spans="1:48" s="207" customFormat="1" ht="12.75" x14ac:dyDescent="0.25">
      <c r="A94" s="218"/>
      <c r="AJ94" s="227"/>
      <c r="AK94" s="227"/>
      <c r="AL94" s="227"/>
      <c r="AR94" s="207">
        <v>1</v>
      </c>
      <c r="AS94" s="207" t="s">
        <v>194</v>
      </c>
      <c r="AT94" s="207" t="s">
        <v>432</v>
      </c>
      <c r="AU94" s="220" t="s">
        <v>512</v>
      </c>
      <c r="AV94" s="220">
        <v>180</v>
      </c>
    </row>
    <row r="95" spans="1:48" s="207" customFormat="1" ht="12.75" x14ac:dyDescent="0.25">
      <c r="A95" s="218"/>
      <c r="AJ95" s="227"/>
      <c r="AK95" s="227"/>
      <c r="AL95" s="227"/>
      <c r="AR95" s="207">
        <v>1</v>
      </c>
      <c r="AS95" s="207" t="s">
        <v>194</v>
      </c>
      <c r="AT95" s="207" t="s">
        <v>432</v>
      </c>
      <c r="AU95" s="220" t="s">
        <v>513</v>
      </c>
      <c r="AV95" s="220">
        <v>181</v>
      </c>
    </row>
    <row r="96" spans="1:48" s="207" customFormat="1" ht="12.75" x14ac:dyDescent="0.25">
      <c r="A96" s="218"/>
      <c r="AJ96" s="227"/>
      <c r="AK96" s="227"/>
      <c r="AL96" s="227"/>
      <c r="AR96" s="207">
        <v>1</v>
      </c>
      <c r="AS96" s="207" t="s">
        <v>194</v>
      </c>
      <c r="AT96" s="207" t="s">
        <v>432</v>
      </c>
      <c r="AU96" s="220" t="s">
        <v>514</v>
      </c>
      <c r="AV96" s="220">
        <v>182</v>
      </c>
    </row>
    <row r="97" spans="1:48" s="207" customFormat="1" ht="12.75" x14ac:dyDescent="0.25">
      <c r="A97" s="218"/>
      <c r="AJ97" s="227"/>
      <c r="AK97" s="227"/>
      <c r="AL97" s="227"/>
      <c r="AR97" s="207">
        <v>1</v>
      </c>
      <c r="AS97" s="207" t="s">
        <v>194</v>
      </c>
      <c r="AT97" s="207" t="s">
        <v>432</v>
      </c>
      <c r="AU97" s="220" t="s">
        <v>515</v>
      </c>
      <c r="AV97" s="220">
        <v>183</v>
      </c>
    </row>
    <row r="98" spans="1:48" s="207" customFormat="1" ht="12.75" x14ac:dyDescent="0.25">
      <c r="A98" s="218"/>
      <c r="AJ98" s="218"/>
      <c r="AK98" s="218"/>
      <c r="AL98" s="218"/>
      <c r="AR98" s="207">
        <v>1</v>
      </c>
      <c r="AS98" s="207" t="s">
        <v>194</v>
      </c>
      <c r="AT98" s="207" t="s">
        <v>432</v>
      </c>
      <c r="AU98" s="220" t="s">
        <v>516</v>
      </c>
      <c r="AV98" s="220">
        <v>184</v>
      </c>
    </row>
    <row r="99" spans="1:48" s="207" customFormat="1" ht="12.75" x14ac:dyDescent="0.25">
      <c r="A99" s="218"/>
      <c r="AJ99" s="218"/>
      <c r="AK99" s="218"/>
      <c r="AL99" s="218"/>
      <c r="AR99" s="207">
        <v>1</v>
      </c>
      <c r="AS99" s="207" t="s">
        <v>194</v>
      </c>
      <c r="AT99" s="207" t="s">
        <v>432</v>
      </c>
      <c r="AU99" s="220" t="s">
        <v>517</v>
      </c>
      <c r="AV99" s="220">
        <v>185</v>
      </c>
    </row>
    <row r="100" spans="1:48" s="207" customFormat="1" ht="12.75" x14ac:dyDescent="0.25">
      <c r="A100" s="218"/>
      <c r="AJ100" s="218"/>
      <c r="AK100" s="218"/>
      <c r="AL100" s="218"/>
      <c r="AR100" s="207">
        <v>1</v>
      </c>
      <c r="AS100" s="207" t="s">
        <v>194</v>
      </c>
      <c r="AT100" s="207" t="s">
        <v>432</v>
      </c>
      <c r="AU100" s="220" t="s">
        <v>518</v>
      </c>
      <c r="AV100" s="220">
        <v>186</v>
      </c>
    </row>
    <row r="101" spans="1:48" s="207" customFormat="1" ht="12.75" x14ac:dyDescent="0.25">
      <c r="A101" s="218"/>
      <c r="AJ101" s="218"/>
      <c r="AK101" s="218"/>
      <c r="AL101" s="218"/>
      <c r="AR101" s="207">
        <v>1</v>
      </c>
      <c r="AS101" s="207" t="s">
        <v>194</v>
      </c>
      <c r="AT101" s="207" t="s">
        <v>432</v>
      </c>
      <c r="AU101" s="220" t="s">
        <v>519</v>
      </c>
      <c r="AV101" s="220">
        <v>187</v>
      </c>
    </row>
    <row r="102" spans="1:48" s="207" customFormat="1" ht="12.75" x14ac:dyDescent="0.25">
      <c r="A102" s="218"/>
      <c r="AJ102" s="218"/>
      <c r="AK102" s="218"/>
      <c r="AL102" s="218"/>
      <c r="AR102" s="207">
        <v>1</v>
      </c>
      <c r="AS102" s="207" t="s">
        <v>194</v>
      </c>
      <c r="AT102" s="207" t="s">
        <v>432</v>
      </c>
      <c r="AU102" s="220" t="s">
        <v>520</v>
      </c>
      <c r="AV102" s="220">
        <v>188</v>
      </c>
    </row>
    <row r="103" spans="1:48" s="207" customFormat="1" ht="12.75" x14ac:dyDescent="0.25">
      <c r="A103" s="218"/>
      <c r="AJ103" s="218"/>
      <c r="AK103" s="218"/>
      <c r="AL103" s="218"/>
      <c r="AR103" s="207">
        <v>1</v>
      </c>
      <c r="AS103" s="207" t="s">
        <v>194</v>
      </c>
      <c r="AT103" s="207" t="s">
        <v>432</v>
      </c>
      <c r="AU103" s="220" t="s">
        <v>521</v>
      </c>
      <c r="AV103" s="220">
        <v>189</v>
      </c>
    </row>
    <row r="104" spans="1:48" s="207" customFormat="1" ht="12.75" x14ac:dyDescent="0.25">
      <c r="A104" s="218"/>
      <c r="AJ104" s="218"/>
      <c r="AK104" s="218"/>
      <c r="AL104" s="218"/>
      <c r="AR104" s="207">
        <v>1</v>
      </c>
      <c r="AS104" s="207" t="s">
        <v>194</v>
      </c>
      <c r="AT104" s="207" t="s">
        <v>432</v>
      </c>
      <c r="AU104" s="220" t="s">
        <v>522</v>
      </c>
      <c r="AV104" s="220">
        <v>190</v>
      </c>
    </row>
    <row r="105" spans="1:48" s="207" customFormat="1" ht="12.75" x14ac:dyDescent="0.25">
      <c r="A105" s="218"/>
      <c r="AJ105" s="218"/>
      <c r="AK105" s="218"/>
      <c r="AL105" s="218"/>
      <c r="AR105" s="207">
        <v>1</v>
      </c>
      <c r="AS105" s="207" t="s">
        <v>194</v>
      </c>
      <c r="AT105" s="207" t="s">
        <v>432</v>
      </c>
      <c r="AU105" s="220" t="s">
        <v>523</v>
      </c>
      <c r="AV105" s="220">
        <v>191</v>
      </c>
    </row>
    <row r="106" spans="1:48" s="207" customFormat="1" ht="12.75" x14ac:dyDescent="0.25">
      <c r="A106" s="218"/>
      <c r="AJ106" s="218"/>
      <c r="AK106" s="218"/>
      <c r="AL106" s="218"/>
      <c r="AR106" s="207">
        <v>1</v>
      </c>
      <c r="AS106" s="207" t="s">
        <v>194</v>
      </c>
      <c r="AT106" s="207" t="s">
        <v>432</v>
      </c>
      <c r="AU106" s="220" t="s">
        <v>524</v>
      </c>
      <c r="AV106" s="220">
        <v>192</v>
      </c>
    </row>
    <row r="107" spans="1:48" s="207" customFormat="1" ht="12.75" x14ac:dyDescent="0.25">
      <c r="A107" s="218"/>
      <c r="AJ107" s="218"/>
      <c r="AK107" s="218"/>
      <c r="AL107" s="218"/>
      <c r="AR107" s="207">
        <v>1</v>
      </c>
      <c r="AS107" s="207" t="s">
        <v>194</v>
      </c>
      <c r="AT107" s="207" t="s">
        <v>432</v>
      </c>
      <c r="AU107" s="220" t="s">
        <v>525</v>
      </c>
      <c r="AV107" s="220">
        <v>193</v>
      </c>
    </row>
    <row r="108" spans="1:48" s="207" customFormat="1" ht="12.75" x14ac:dyDescent="0.25">
      <c r="A108" s="218"/>
      <c r="AJ108" s="218"/>
      <c r="AK108" s="218"/>
      <c r="AL108" s="218"/>
      <c r="AR108" s="207">
        <v>1</v>
      </c>
      <c r="AS108" s="207" t="s">
        <v>194</v>
      </c>
      <c r="AT108" s="207" t="s">
        <v>432</v>
      </c>
      <c r="AU108" s="220" t="s">
        <v>526</v>
      </c>
      <c r="AV108" s="220">
        <v>194</v>
      </c>
    </row>
    <row r="109" spans="1:48" s="207" customFormat="1" ht="12.75" x14ac:dyDescent="0.25">
      <c r="A109" s="218"/>
      <c r="AJ109" s="218"/>
      <c r="AK109" s="218"/>
      <c r="AL109" s="218"/>
      <c r="AR109" s="207">
        <v>1</v>
      </c>
      <c r="AS109" s="207" t="s">
        <v>194</v>
      </c>
      <c r="AT109" s="207" t="s">
        <v>432</v>
      </c>
      <c r="AU109" s="220" t="s">
        <v>527</v>
      </c>
      <c r="AV109" s="220">
        <v>195</v>
      </c>
    </row>
    <row r="110" spans="1:48" s="207" customFormat="1" ht="12.75" x14ac:dyDescent="0.25">
      <c r="A110" s="218"/>
      <c r="AJ110" s="218"/>
      <c r="AK110" s="218"/>
      <c r="AL110" s="218"/>
      <c r="AR110" s="207">
        <v>1</v>
      </c>
      <c r="AS110" s="207" t="s">
        <v>194</v>
      </c>
      <c r="AT110" s="207" t="s">
        <v>432</v>
      </c>
      <c r="AU110" s="220" t="s">
        <v>528</v>
      </c>
      <c r="AV110" s="220">
        <v>196</v>
      </c>
    </row>
    <row r="111" spans="1:48" s="207" customFormat="1" ht="12.75" x14ac:dyDescent="0.25">
      <c r="A111" s="218"/>
      <c r="AJ111" s="218"/>
      <c r="AK111" s="218"/>
      <c r="AL111" s="218"/>
      <c r="AR111" s="207">
        <v>1</v>
      </c>
      <c r="AS111" s="207" t="s">
        <v>194</v>
      </c>
      <c r="AT111" s="207" t="s">
        <v>432</v>
      </c>
      <c r="AU111" s="220" t="s">
        <v>529</v>
      </c>
      <c r="AV111" s="220">
        <v>197</v>
      </c>
    </row>
    <row r="112" spans="1:48" s="207" customFormat="1" ht="12.75" x14ac:dyDescent="0.25">
      <c r="A112" s="218"/>
      <c r="AJ112" s="227"/>
      <c r="AK112" s="227"/>
      <c r="AL112" s="227"/>
      <c r="AR112" s="207">
        <v>1</v>
      </c>
      <c r="AS112" s="207" t="s">
        <v>194</v>
      </c>
      <c r="AT112" s="207" t="s">
        <v>432</v>
      </c>
      <c r="AU112" s="220" t="s">
        <v>530</v>
      </c>
      <c r="AV112" s="220">
        <v>198</v>
      </c>
    </row>
    <row r="113" spans="1:48" s="207" customFormat="1" ht="12.75" x14ac:dyDescent="0.25">
      <c r="A113" s="218"/>
      <c r="AJ113" s="227"/>
      <c r="AK113" s="227"/>
      <c r="AL113" s="227"/>
      <c r="AR113" s="207">
        <v>1</v>
      </c>
      <c r="AS113" s="207" t="s">
        <v>194</v>
      </c>
      <c r="AT113" s="207" t="s">
        <v>432</v>
      </c>
      <c r="AU113" s="220" t="s">
        <v>531</v>
      </c>
      <c r="AV113" s="220">
        <v>199</v>
      </c>
    </row>
    <row r="114" spans="1:48" s="207" customFormat="1" ht="12.75" x14ac:dyDescent="0.25">
      <c r="A114" s="218"/>
      <c r="AJ114" s="227"/>
      <c r="AK114" s="227"/>
      <c r="AL114" s="227"/>
      <c r="AR114" s="207">
        <v>1</v>
      </c>
      <c r="AS114" s="207" t="s">
        <v>194</v>
      </c>
      <c r="AT114" s="207" t="s">
        <v>432</v>
      </c>
      <c r="AU114" s="220" t="s">
        <v>532</v>
      </c>
      <c r="AV114" s="220">
        <v>200</v>
      </c>
    </row>
    <row r="115" spans="1:48" s="207" customFormat="1" ht="12.75" x14ac:dyDescent="0.25">
      <c r="A115" s="218"/>
      <c r="AJ115" s="227"/>
      <c r="AK115" s="227"/>
      <c r="AL115" s="227"/>
      <c r="AR115" s="207">
        <v>1</v>
      </c>
      <c r="AS115" s="207" t="s">
        <v>194</v>
      </c>
      <c r="AT115" s="207" t="s">
        <v>432</v>
      </c>
      <c r="AU115" s="220" t="s">
        <v>533</v>
      </c>
      <c r="AV115" s="220">
        <v>201</v>
      </c>
    </row>
    <row r="116" spans="1:48" s="207" customFormat="1" ht="12.75" x14ac:dyDescent="0.25">
      <c r="A116" s="218"/>
      <c r="AJ116" s="227"/>
      <c r="AK116" s="227"/>
      <c r="AL116" s="227"/>
      <c r="AR116" s="207">
        <v>1</v>
      </c>
      <c r="AS116" s="207" t="s">
        <v>194</v>
      </c>
      <c r="AT116" s="207" t="s">
        <v>432</v>
      </c>
      <c r="AU116" s="220" t="s">
        <v>534</v>
      </c>
      <c r="AV116" s="220">
        <v>202</v>
      </c>
    </row>
    <row r="117" spans="1:48" s="207" customFormat="1" ht="12.75" x14ac:dyDescent="0.25">
      <c r="A117" s="218"/>
      <c r="AJ117" s="227"/>
      <c r="AK117" s="227"/>
      <c r="AL117" s="227"/>
      <c r="AR117" s="207">
        <v>1</v>
      </c>
      <c r="AS117" s="207" t="s">
        <v>194</v>
      </c>
      <c r="AT117" s="207" t="s">
        <v>432</v>
      </c>
      <c r="AU117" s="220" t="s">
        <v>535</v>
      </c>
      <c r="AV117" s="220">
        <v>203</v>
      </c>
    </row>
    <row r="118" spans="1:48" s="207" customFormat="1" ht="12.75" x14ac:dyDescent="0.25">
      <c r="A118" s="218"/>
      <c r="AJ118" s="227"/>
      <c r="AK118" s="227"/>
      <c r="AL118" s="227"/>
      <c r="AR118" s="207">
        <v>1</v>
      </c>
      <c r="AS118" s="207" t="s">
        <v>194</v>
      </c>
      <c r="AT118" s="207" t="s">
        <v>432</v>
      </c>
      <c r="AU118" s="220" t="s">
        <v>536</v>
      </c>
      <c r="AV118" s="220">
        <v>204</v>
      </c>
    </row>
    <row r="119" spans="1:48" s="207" customFormat="1" ht="12.75" x14ac:dyDescent="0.25">
      <c r="A119" s="218"/>
      <c r="AJ119" s="227"/>
      <c r="AK119" s="227"/>
      <c r="AL119" s="227"/>
      <c r="AR119" s="207">
        <v>1</v>
      </c>
      <c r="AS119" s="207" t="s">
        <v>194</v>
      </c>
      <c r="AT119" s="207" t="s">
        <v>432</v>
      </c>
      <c r="AU119" s="220" t="s">
        <v>537</v>
      </c>
      <c r="AV119" s="220">
        <v>205</v>
      </c>
    </row>
    <row r="120" spans="1:48" s="207" customFormat="1" ht="12.75" x14ac:dyDescent="0.25">
      <c r="A120" s="218"/>
      <c r="AJ120" s="227"/>
      <c r="AK120" s="227"/>
      <c r="AL120" s="227"/>
      <c r="AR120" s="207">
        <v>1</v>
      </c>
      <c r="AS120" s="207" t="s">
        <v>194</v>
      </c>
      <c r="AT120" s="207" t="s">
        <v>432</v>
      </c>
      <c r="AU120" s="220" t="s">
        <v>538</v>
      </c>
      <c r="AV120" s="220">
        <v>206</v>
      </c>
    </row>
    <row r="121" spans="1:48" s="207" customFormat="1" ht="12.75" x14ac:dyDescent="0.25">
      <c r="A121" s="218"/>
      <c r="AJ121" s="227"/>
      <c r="AK121" s="227"/>
      <c r="AL121" s="227"/>
      <c r="AR121" s="207">
        <v>1</v>
      </c>
      <c r="AS121" s="207" t="s">
        <v>194</v>
      </c>
      <c r="AT121" s="207" t="s">
        <v>432</v>
      </c>
      <c r="AU121" s="220" t="s">
        <v>539</v>
      </c>
      <c r="AV121" s="220">
        <v>207</v>
      </c>
    </row>
    <row r="122" spans="1:48" s="207" customFormat="1" ht="12.75" x14ac:dyDescent="0.25">
      <c r="A122" s="218"/>
      <c r="AJ122" s="227"/>
      <c r="AK122" s="227"/>
      <c r="AL122" s="227"/>
      <c r="AR122" s="207">
        <v>1</v>
      </c>
      <c r="AS122" s="207" t="s">
        <v>194</v>
      </c>
      <c r="AT122" s="207" t="s">
        <v>432</v>
      </c>
      <c r="AU122" s="220" t="s">
        <v>540</v>
      </c>
      <c r="AV122" s="220">
        <v>208</v>
      </c>
    </row>
    <row r="123" spans="1:48" s="207" customFormat="1" ht="12.75" x14ac:dyDescent="0.25">
      <c r="A123" s="218"/>
      <c r="AJ123" s="227"/>
      <c r="AK123" s="227"/>
      <c r="AL123" s="227"/>
      <c r="AR123" s="207">
        <v>1</v>
      </c>
      <c r="AS123" s="207" t="s">
        <v>194</v>
      </c>
      <c r="AT123" s="207" t="s">
        <v>432</v>
      </c>
      <c r="AU123" s="220" t="s">
        <v>541</v>
      </c>
      <c r="AV123" s="220">
        <v>209</v>
      </c>
    </row>
    <row r="124" spans="1:48" s="207" customFormat="1" ht="12.75" x14ac:dyDescent="0.25">
      <c r="A124" s="218"/>
      <c r="AJ124" s="227"/>
      <c r="AK124" s="227"/>
      <c r="AL124" s="227"/>
      <c r="AR124" s="207">
        <v>1</v>
      </c>
      <c r="AS124" s="207" t="s">
        <v>194</v>
      </c>
      <c r="AT124" s="207" t="s">
        <v>432</v>
      </c>
      <c r="AU124" s="220" t="s">
        <v>542</v>
      </c>
      <c r="AV124" s="220">
        <v>210</v>
      </c>
    </row>
    <row r="125" spans="1:48" s="207" customFormat="1" ht="12.75" x14ac:dyDescent="0.25">
      <c r="A125" s="218"/>
      <c r="AJ125" s="227"/>
      <c r="AK125" s="227"/>
      <c r="AL125" s="227"/>
      <c r="AR125" s="207">
        <v>2</v>
      </c>
      <c r="AS125" s="207" t="s">
        <v>197</v>
      </c>
      <c r="AT125" s="207" t="s">
        <v>543</v>
      </c>
      <c r="AU125" s="220" t="s">
        <v>544</v>
      </c>
      <c r="AV125" s="220">
        <v>212</v>
      </c>
    </row>
    <row r="126" spans="1:48" s="207" customFormat="1" ht="12.75" x14ac:dyDescent="0.25">
      <c r="A126" s="218"/>
      <c r="AJ126" s="218"/>
      <c r="AK126" s="218"/>
      <c r="AL126" s="218"/>
      <c r="AR126" s="207">
        <v>2</v>
      </c>
      <c r="AS126" s="207" t="s">
        <v>197</v>
      </c>
      <c r="AT126" s="207" t="s">
        <v>543</v>
      </c>
      <c r="AU126" s="220" t="s">
        <v>545</v>
      </c>
      <c r="AV126" s="220">
        <v>213</v>
      </c>
    </row>
    <row r="127" spans="1:48" s="207" customFormat="1" ht="12.75" x14ac:dyDescent="0.25">
      <c r="A127" s="218"/>
      <c r="AJ127" s="218"/>
      <c r="AK127" s="218"/>
      <c r="AL127" s="218"/>
      <c r="AR127" s="207">
        <v>2</v>
      </c>
      <c r="AS127" s="207" t="s">
        <v>197</v>
      </c>
      <c r="AT127" s="207" t="s">
        <v>543</v>
      </c>
      <c r="AU127" s="220" t="s">
        <v>546</v>
      </c>
      <c r="AV127" s="220">
        <v>214</v>
      </c>
    </row>
    <row r="128" spans="1:48" s="207" customFormat="1" ht="12.75" x14ac:dyDescent="0.25">
      <c r="A128" s="218"/>
      <c r="AJ128" s="218"/>
      <c r="AK128" s="218"/>
      <c r="AL128" s="218"/>
      <c r="AR128" s="207">
        <v>2</v>
      </c>
      <c r="AS128" s="207" t="s">
        <v>197</v>
      </c>
      <c r="AT128" s="207" t="s">
        <v>543</v>
      </c>
      <c r="AU128" s="220" t="s">
        <v>547</v>
      </c>
      <c r="AV128" s="220">
        <v>215</v>
      </c>
    </row>
    <row r="129" spans="1:48" s="207" customFormat="1" ht="12.75" x14ac:dyDescent="0.25">
      <c r="A129" s="218"/>
      <c r="AJ129" s="218"/>
      <c r="AK129" s="218"/>
      <c r="AL129" s="218"/>
      <c r="AR129" s="207">
        <v>2</v>
      </c>
      <c r="AS129" s="207" t="s">
        <v>197</v>
      </c>
      <c r="AT129" s="207" t="s">
        <v>543</v>
      </c>
      <c r="AU129" s="220" t="s">
        <v>548</v>
      </c>
      <c r="AV129" s="220">
        <v>216</v>
      </c>
    </row>
    <row r="130" spans="1:48" s="207" customFormat="1" ht="12.75" x14ac:dyDescent="0.25">
      <c r="A130" s="218"/>
      <c r="AJ130" s="218"/>
      <c r="AK130" s="218"/>
      <c r="AL130" s="218"/>
      <c r="AR130" s="207">
        <v>2</v>
      </c>
      <c r="AS130" s="207" t="s">
        <v>197</v>
      </c>
      <c r="AT130" s="207" t="s">
        <v>543</v>
      </c>
      <c r="AU130" s="220"/>
      <c r="AV130" s="220">
        <v>217</v>
      </c>
    </row>
    <row r="131" spans="1:48" s="207" customFormat="1" ht="12.75" x14ac:dyDescent="0.25">
      <c r="A131" s="218"/>
      <c r="AJ131" s="218"/>
      <c r="AK131" s="218"/>
      <c r="AL131" s="218"/>
      <c r="AR131" s="207">
        <v>2</v>
      </c>
      <c r="AS131" s="207" t="s">
        <v>197</v>
      </c>
      <c r="AT131" s="207" t="s">
        <v>543</v>
      </c>
      <c r="AU131" s="220" t="s">
        <v>549</v>
      </c>
      <c r="AV131" s="220">
        <v>218</v>
      </c>
    </row>
    <row r="132" spans="1:48" s="207" customFormat="1" ht="12.75" x14ac:dyDescent="0.25">
      <c r="A132" s="218"/>
      <c r="AJ132" s="218"/>
      <c r="AK132" s="218"/>
      <c r="AL132" s="218"/>
      <c r="AR132" s="207">
        <v>2</v>
      </c>
      <c r="AS132" s="207" t="s">
        <v>197</v>
      </c>
      <c r="AT132" s="207" t="s">
        <v>543</v>
      </c>
      <c r="AU132" s="220" t="s">
        <v>550</v>
      </c>
      <c r="AV132" s="220">
        <v>219</v>
      </c>
    </row>
    <row r="133" spans="1:48" s="207" customFormat="1" ht="12.75" x14ac:dyDescent="0.25">
      <c r="A133" s="218"/>
      <c r="AJ133" s="218"/>
      <c r="AK133" s="218"/>
      <c r="AL133" s="218"/>
      <c r="AR133" s="207">
        <v>2</v>
      </c>
      <c r="AS133" s="207" t="s">
        <v>197</v>
      </c>
      <c r="AT133" s="207" t="s">
        <v>543</v>
      </c>
      <c r="AU133" s="220" t="s">
        <v>551</v>
      </c>
      <c r="AV133" s="220">
        <v>220</v>
      </c>
    </row>
    <row r="134" spans="1:48" s="207" customFormat="1" ht="12.75" x14ac:dyDescent="0.25">
      <c r="A134" s="218"/>
      <c r="AJ134" s="218"/>
      <c r="AK134" s="218"/>
      <c r="AL134" s="218"/>
      <c r="AR134" s="207">
        <v>2</v>
      </c>
      <c r="AS134" s="207" t="s">
        <v>197</v>
      </c>
      <c r="AT134" s="207" t="s">
        <v>543</v>
      </c>
      <c r="AU134" s="220"/>
      <c r="AV134" s="220">
        <v>221</v>
      </c>
    </row>
    <row r="135" spans="1:48" s="207" customFormat="1" ht="12.75" x14ac:dyDescent="0.25">
      <c r="A135" s="218"/>
      <c r="AJ135" s="218"/>
      <c r="AK135" s="218"/>
      <c r="AL135" s="218"/>
      <c r="AR135" s="207">
        <v>2</v>
      </c>
      <c r="AS135" s="207" t="s">
        <v>197</v>
      </c>
      <c r="AT135" s="207" t="s">
        <v>543</v>
      </c>
      <c r="AU135" s="220" t="s">
        <v>552</v>
      </c>
      <c r="AV135" s="220">
        <v>222</v>
      </c>
    </row>
    <row r="136" spans="1:48" s="207" customFormat="1" ht="12.75" x14ac:dyDescent="0.25">
      <c r="A136" s="218"/>
      <c r="AJ136" s="218"/>
      <c r="AK136" s="218"/>
      <c r="AL136" s="218"/>
      <c r="AR136" s="207">
        <v>2</v>
      </c>
      <c r="AS136" s="207" t="s">
        <v>197</v>
      </c>
      <c r="AT136" s="207" t="s">
        <v>543</v>
      </c>
      <c r="AU136" s="220" t="s">
        <v>553</v>
      </c>
      <c r="AV136" s="220">
        <v>223</v>
      </c>
    </row>
    <row r="137" spans="1:48" s="207" customFormat="1" ht="12.75" x14ac:dyDescent="0.25">
      <c r="A137" s="218"/>
      <c r="AJ137" s="218"/>
      <c r="AK137" s="218"/>
      <c r="AL137" s="218"/>
      <c r="AR137" s="207">
        <v>2</v>
      </c>
      <c r="AS137" s="207" t="s">
        <v>197</v>
      </c>
      <c r="AT137" s="207" t="s">
        <v>543</v>
      </c>
      <c r="AU137" s="220" t="s">
        <v>554</v>
      </c>
      <c r="AV137" s="220">
        <v>224</v>
      </c>
    </row>
    <row r="138" spans="1:48" s="207" customFormat="1" ht="12.75" x14ac:dyDescent="0.25">
      <c r="A138" s="218"/>
      <c r="AJ138" s="218"/>
      <c r="AK138" s="218"/>
      <c r="AL138" s="218"/>
      <c r="AR138" s="207">
        <v>2</v>
      </c>
      <c r="AS138" s="207" t="s">
        <v>197</v>
      </c>
      <c r="AT138" s="207" t="s">
        <v>543</v>
      </c>
      <c r="AU138" s="220" t="s">
        <v>555</v>
      </c>
      <c r="AV138" s="220">
        <v>225</v>
      </c>
    </row>
    <row r="139" spans="1:48" s="207" customFormat="1" ht="12.75" x14ac:dyDescent="0.25">
      <c r="A139" s="218"/>
      <c r="AJ139" s="218"/>
      <c r="AK139" s="218"/>
      <c r="AL139" s="218"/>
      <c r="AR139" s="207">
        <v>2</v>
      </c>
      <c r="AS139" s="207" t="s">
        <v>197</v>
      </c>
      <c r="AT139" s="207" t="s">
        <v>543</v>
      </c>
      <c r="AU139" s="220" t="s">
        <v>556</v>
      </c>
      <c r="AV139" s="220">
        <v>226</v>
      </c>
    </row>
    <row r="140" spans="1:48" s="207" customFormat="1" ht="12.75" x14ac:dyDescent="0.25">
      <c r="A140" s="218"/>
      <c r="AJ140" s="218"/>
      <c r="AK140" s="218"/>
      <c r="AL140" s="218"/>
      <c r="AR140" s="207">
        <v>2</v>
      </c>
      <c r="AS140" s="207" t="s">
        <v>197</v>
      </c>
      <c r="AT140" s="207" t="s">
        <v>543</v>
      </c>
      <c r="AU140" s="220" t="s">
        <v>557</v>
      </c>
      <c r="AV140" s="220">
        <v>227</v>
      </c>
    </row>
    <row r="141" spans="1:48" s="207" customFormat="1" ht="12.75" x14ac:dyDescent="0.25">
      <c r="A141" s="218"/>
      <c r="AJ141" s="218"/>
      <c r="AK141" s="218"/>
      <c r="AL141" s="218"/>
      <c r="AR141" s="207">
        <v>2</v>
      </c>
      <c r="AS141" s="207" t="s">
        <v>197</v>
      </c>
      <c r="AT141" s="207" t="s">
        <v>543</v>
      </c>
      <c r="AU141" s="220" t="s">
        <v>558</v>
      </c>
      <c r="AV141" s="220">
        <v>228</v>
      </c>
    </row>
    <row r="142" spans="1:48" s="207" customFormat="1" ht="12.75" x14ac:dyDescent="0.25">
      <c r="A142" s="218"/>
      <c r="AJ142" s="218"/>
      <c r="AK142" s="218"/>
      <c r="AL142" s="218"/>
      <c r="AR142" s="207">
        <v>2</v>
      </c>
      <c r="AS142" s="207" t="s">
        <v>197</v>
      </c>
      <c r="AT142" s="207" t="s">
        <v>543</v>
      </c>
      <c r="AU142" s="220" t="s">
        <v>559</v>
      </c>
      <c r="AV142" s="220">
        <v>229</v>
      </c>
    </row>
    <row r="143" spans="1:48" s="207" customFormat="1" ht="12.75" x14ac:dyDescent="0.25">
      <c r="A143" s="218"/>
      <c r="AJ143" s="218"/>
      <c r="AK143" s="218"/>
      <c r="AL143" s="218"/>
      <c r="AR143" s="207">
        <v>2</v>
      </c>
      <c r="AS143" s="207" t="s">
        <v>197</v>
      </c>
      <c r="AT143" s="207" t="s">
        <v>543</v>
      </c>
      <c r="AU143" s="220" t="s">
        <v>560</v>
      </c>
      <c r="AV143" s="220">
        <v>230</v>
      </c>
    </row>
    <row r="144" spans="1:48" s="207" customFormat="1" ht="12.75" x14ac:dyDescent="0.25">
      <c r="A144" s="218"/>
      <c r="AJ144" s="218"/>
      <c r="AK144" s="218"/>
      <c r="AL144" s="218"/>
      <c r="AR144" s="207">
        <v>2</v>
      </c>
      <c r="AS144" s="207" t="s">
        <v>197</v>
      </c>
      <c r="AT144" s="207" t="s">
        <v>543</v>
      </c>
      <c r="AU144" s="220" t="s">
        <v>561</v>
      </c>
      <c r="AV144" s="220">
        <v>231</v>
      </c>
    </row>
    <row r="145" spans="1:48" s="207" customFormat="1" ht="12.75" x14ac:dyDescent="0.25">
      <c r="A145" s="218"/>
      <c r="AJ145" s="218"/>
      <c r="AK145" s="218"/>
      <c r="AL145" s="218"/>
      <c r="AR145" s="207">
        <v>2</v>
      </c>
      <c r="AS145" s="207" t="s">
        <v>197</v>
      </c>
      <c r="AT145" s="207" t="s">
        <v>543</v>
      </c>
      <c r="AU145" s="220" t="s">
        <v>543</v>
      </c>
      <c r="AV145" s="220">
        <v>232</v>
      </c>
    </row>
    <row r="146" spans="1:48" s="207" customFormat="1" ht="12.75" x14ac:dyDescent="0.25">
      <c r="A146" s="218"/>
      <c r="AJ146" s="218"/>
      <c r="AK146" s="218"/>
      <c r="AL146" s="218"/>
      <c r="AR146" s="207">
        <v>2</v>
      </c>
      <c r="AS146" s="207" t="s">
        <v>197</v>
      </c>
      <c r="AT146" s="207" t="s">
        <v>543</v>
      </c>
      <c r="AU146" s="220" t="s">
        <v>562</v>
      </c>
      <c r="AV146" s="220">
        <v>233</v>
      </c>
    </row>
    <row r="147" spans="1:48" s="207" customFormat="1" ht="12.75" x14ac:dyDescent="0.25">
      <c r="A147" s="218"/>
      <c r="AJ147" s="218"/>
      <c r="AK147" s="218"/>
      <c r="AL147" s="218"/>
      <c r="AR147" s="207">
        <v>2</v>
      </c>
      <c r="AS147" s="207" t="s">
        <v>197</v>
      </c>
      <c r="AT147" s="207" t="s">
        <v>543</v>
      </c>
      <c r="AU147" s="220" t="s">
        <v>563</v>
      </c>
      <c r="AV147" s="220">
        <v>234</v>
      </c>
    </row>
    <row r="148" spans="1:48" s="207" customFormat="1" ht="12.75" x14ac:dyDescent="0.25">
      <c r="A148" s="218"/>
      <c r="AJ148" s="218"/>
      <c r="AK148" s="218"/>
      <c r="AL148" s="218"/>
      <c r="AR148" s="207">
        <v>2</v>
      </c>
      <c r="AS148" s="207" t="s">
        <v>197</v>
      </c>
      <c r="AT148" s="207" t="s">
        <v>543</v>
      </c>
      <c r="AU148" s="220" t="s">
        <v>564</v>
      </c>
      <c r="AV148" s="220">
        <v>235</v>
      </c>
    </row>
    <row r="149" spans="1:48" s="207" customFormat="1" ht="12.75" x14ac:dyDescent="0.25">
      <c r="A149" s="218"/>
      <c r="AJ149" s="218"/>
      <c r="AK149" s="218"/>
      <c r="AL149" s="218"/>
      <c r="AR149" s="207">
        <v>2</v>
      </c>
      <c r="AS149" s="207" t="s">
        <v>197</v>
      </c>
      <c r="AT149" s="207" t="s">
        <v>543</v>
      </c>
      <c r="AU149" s="220" t="s">
        <v>565</v>
      </c>
      <c r="AV149" s="220">
        <v>236</v>
      </c>
    </row>
    <row r="150" spans="1:48" s="207" customFormat="1" ht="12.75" x14ac:dyDescent="0.25">
      <c r="A150" s="218"/>
      <c r="AJ150" s="218"/>
      <c r="AK150" s="218"/>
      <c r="AL150" s="218"/>
      <c r="AR150" s="207">
        <v>2</v>
      </c>
      <c r="AS150" s="207" t="s">
        <v>197</v>
      </c>
      <c r="AT150" s="207" t="s">
        <v>543</v>
      </c>
      <c r="AU150" s="220" t="s">
        <v>566</v>
      </c>
      <c r="AV150" s="220">
        <v>237</v>
      </c>
    </row>
    <row r="151" spans="1:48" s="207" customFormat="1" ht="12.75" x14ac:dyDescent="0.25">
      <c r="A151" s="218"/>
      <c r="AJ151" s="218"/>
      <c r="AK151" s="218"/>
      <c r="AL151" s="218"/>
      <c r="AR151" s="207">
        <v>2</v>
      </c>
      <c r="AS151" s="207" t="s">
        <v>197</v>
      </c>
      <c r="AT151" s="207" t="s">
        <v>543</v>
      </c>
      <c r="AU151" s="220"/>
      <c r="AV151" s="220">
        <v>238</v>
      </c>
    </row>
    <row r="152" spans="1:48" s="207" customFormat="1" ht="12.75" x14ac:dyDescent="0.25">
      <c r="A152" s="218"/>
      <c r="AJ152" s="218"/>
      <c r="AK152" s="218"/>
      <c r="AL152" s="218"/>
      <c r="AR152" s="207">
        <v>2</v>
      </c>
      <c r="AS152" s="207" t="s">
        <v>197</v>
      </c>
      <c r="AT152" s="207" t="s">
        <v>543</v>
      </c>
      <c r="AU152" s="220" t="s">
        <v>567</v>
      </c>
      <c r="AV152" s="220">
        <v>239</v>
      </c>
    </row>
    <row r="153" spans="1:48" s="207" customFormat="1" ht="12.75" x14ac:dyDescent="0.25">
      <c r="A153" s="218"/>
      <c r="AJ153" s="218"/>
      <c r="AK153" s="218"/>
      <c r="AL153" s="218"/>
      <c r="AR153" s="207">
        <v>2</v>
      </c>
      <c r="AS153" s="207" t="s">
        <v>197</v>
      </c>
      <c r="AT153" s="207" t="s">
        <v>543</v>
      </c>
      <c r="AU153" s="220" t="s">
        <v>568</v>
      </c>
      <c r="AV153" s="220">
        <v>240</v>
      </c>
    </row>
    <row r="154" spans="1:48" s="207" customFormat="1" ht="12.75" x14ac:dyDescent="0.25">
      <c r="A154" s="218"/>
      <c r="AJ154" s="218"/>
      <c r="AK154" s="218"/>
      <c r="AL154" s="218"/>
      <c r="AR154" s="207">
        <v>2</v>
      </c>
      <c r="AS154" s="207" t="s">
        <v>197</v>
      </c>
      <c r="AT154" s="207" t="s">
        <v>543</v>
      </c>
      <c r="AU154" s="220" t="s">
        <v>569</v>
      </c>
      <c r="AV154" s="220">
        <v>241</v>
      </c>
    </row>
    <row r="155" spans="1:48" s="207" customFormat="1" ht="12.75" x14ac:dyDescent="0.25">
      <c r="A155" s="218"/>
      <c r="AJ155" s="218"/>
      <c r="AK155" s="218"/>
      <c r="AL155" s="218"/>
      <c r="AR155" s="207">
        <v>2</v>
      </c>
      <c r="AS155" s="207" t="s">
        <v>197</v>
      </c>
      <c r="AT155" s="207" t="s">
        <v>543</v>
      </c>
      <c r="AU155" s="220" t="s">
        <v>570</v>
      </c>
      <c r="AV155" s="220">
        <v>242</v>
      </c>
    </row>
    <row r="156" spans="1:48" s="207" customFormat="1" ht="12.75" x14ac:dyDescent="0.25">
      <c r="A156" s="218"/>
      <c r="AJ156" s="218"/>
      <c r="AK156" s="218"/>
      <c r="AL156" s="218"/>
      <c r="AR156" s="207">
        <v>2</v>
      </c>
      <c r="AS156" s="207" t="s">
        <v>197</v>
      </c>
      <c r="AT156" s="207" t="s">
        <v>543</v>
      </c>
      <c r="AU156" s="220" t="s">
        <v>571</v>
      </c>
      <c r="AV156" s="220">
        <v>243</v>
      </c>
    </row>
    <row r="157" spans="1:48" s="207" customFormat="1" ht="12.75" x14ac:dyDescent="0.25">
      <c r="A157" s="218"/>
      <c r="AJ157" s="218"/>
      <c r="AK157" s="218"/>
      <c r="AL157" s="218"/>
      <c r="AR157" s="207">
        <v>2</v>
      </c>
      <c r="AS157" s="207" t="s">
        <v>197</v>
      </c>
      <c r="AT157" s="207" t="s">
        <v>543</v>
      </c>
      <c r="AU157" s="220" t="s">
        <v>572</v>
      </c>
      <c r="AV157" s="220">
        <v>244</v>
      </c>
    </row>
    <row r="158" spans="1:48" s="207" customFormat="1" ht="12.75" x14ac:dyDescent="0.25">
      <c r="A158" s="218"/>
      <c r="AJ158" s="218"/>
      <c r="AK158" s="218"/>
      <c r="AL158" s="218"/>
      <c r="AR158" s="207">
        <v>2</v>
      </c>
      <c r="AS158" s="207" t="s">
        <v>197</v>
      </c>
      <c r="AT158" s="207" t="s">
        <v>543</v>
      </c>
      <c r="AU158" s="220" t="s">
        <v>573</v>
      </c>
      <c r="AV158" s="220">
        <v>245</v>
      </c>
    </row>
    <row r="159" spans="1:48" s="207" customFormat="1" ht="12.75" x14ac:dyDescent="0.25">
      <c r="A159" s="218"/>
      <c r="AJ159" s="218"/>
      <c r="AK159" s="218"/>
      <c r="AL159" s="218"/>
      <c r="AR159" s="207">
        <v>2</v>
      </c>
      <c r="AS159" s="207" t="s">
        <v>197</v>
      </c>
      <c r="AT159" s="207" t="s">
        <v>543</v>
      </c>
      <c r="AU159" s="220" t="s">
        <v>574</v>
      </c>
      <c r="AV159" s="220">
        <v>246</v>
      </c>
    </row>
    <row r="160" spans="1:48" s="207" customFormat="1" ht="12.75" x14ac:dyDescent="0.25">
      <c r="A160" s="218"/>
      <c r="AJ160" s="218"/>
      <c r="AK160" s="218"/>
      <c r="AL160" s="218"/>
      <c r="AR160" s="207">
        <v>2</v>
      </c>
      <c r="AS160" s="207" t="s">
        <v>197</v>
      </c>
      <c r="AT160" s="207" t="s">
        <v>543</v>
      </c>
      <c r="AU160" s="220" t="s">
        <v>575</v>
      </c>
      <c r="AV160" s="220">
        <v>247</v>
      </c>
    </row>
    <row r="161" spans="1:48" s="207" customFormat="1" ht="12.75" x14ac:dyDescent="0.25">
      <c r="A161" s="218"/>
      <c r="AJ161" s="218"/>
      <c r="AK161" s="218"/>
      <c r="AL161" s="218"/>
      <c r="AR161" s="207">
        <v>2</v>
      </c>
      <c r="AS161" s="207" t="s">
        <v>197</v>
      </c>
      <c r="AT161" s="207" t="s">
        <v>543</v>
      </c>
      <c r="AU161" s="220" t="s">
        <v>576</v>
      </c>
      <c r="AV161" s="220">
        <v>248</v>
      </c>
    </row>
    <row r="162" spans="1:48" s="207" customFormat="1" ht="12.75" x14ac:dyDescent="0.25">
      <c r="A162" s="218"/>
      <c r="AJ162" s="218"/>
      <c r="AK162" s="218"/>
      <c r="AL162" s="218"/>
      <c r="AR162" s="207">
        <v>2</v>
      </c>
      <c r="AS162" s="207" t="s">
        <v>197</v>
      </c>
      <c r="AT162" s="207" t="s">
        <v>543</v>
      </c>
      <c r="AU162" s="220" t="s">
        <v>577</v>
      </c>
      <c r="AV162" s="220">
        <v>249</v>
      </c>
    </row>
    <row r="163" spans="1:48" s="207" customFormat="1" ht="12.75" x14ac:dyDescent="0.25">
      <c r="A163" s="218"/>
      <c r="AJ163" s="218"/>
      <c r="AK163" s="218"/>
      <c r="AL163" s="218"/>
      <c r="AR163" s="207">
        <v>2</v>
      </c>
      <c r="AS163" s="207" t="s">
        <v>197</v>
      </c>
      <c r="AT163" s="207" t="s">
        <v>543</v>
      </c>
      <c r="AU163" s="220" t="s">
        <v>578</v>
      </c>
      <c r="AV163" s="220">
        <v>250</v>
      </c>
    </row>
    <row r="164" spans="1:48" s="207" customFormat="1" ht="12.75" x14ac:dyDescent="0.25">
      <c r="A164" s="218"/>
      <c r="AJ164" s="218"/>
      <c r="AK164" s="218"/>
      <c r="AL164" s="218"/>
      <c r="AR164" s="207">
        <v>2</v>
      </c>
      <c r="AS164" s="207" t="s">
        <v>197</v>
      </c>
      <c r="AT164" s="207" t="s">
        <v>543</v>
      </c>
      <c r="AU164" s="220" t="s">
        <v>579</v>
      </c>
      <c r="AV164" s="220">
        <v>251</v>
      </c>
    </row>
    <row r="165" spans="1:48" s="207" customFormat="1" ht="12.75" x14ac:dyDescent="0.25">
      <c r="A165" s="218"/>
      <c r="AJ165" s="218"/>
      <c r="AK165" s="218"/>
      <c r="AL165" s="218"/>
      <c r="AR165" s="207">
        <v>2</v>
      </c>
      <c r="AS165" s="207" t="s">
        <v>197</v>
      </c>
      <c r="AT165" s="207" t="s">
        <v>543</v>
      </c>
      <c r="AU165" s="220" t="s">
        <v>580</v>
      </c>
      <c r="AV165" s="220">
        <v>252</v>
      </c>
    </row>
    <row r="166" spans="1:48" s="207" customFormat="1" ht="12.75" x14ac:dyDescent="0.25">
      <c r="A166" s="218"/>
      <c r="AJ166" s="218"/>
      <c r="AK166" s="218"/>
      <c r="AL166" s="218"/>
      <c r="AR166" s="207">
        <v>2</v>
      </c>
      <c r="AS166" s="207" t="s">
        <v>197</v>
      </c>
      <c r="AT166" s="207" t="s">
        <v>543</v>
      </c>
      <c r="AU166" s="220" t="s">
        <v>581</v>
      </c>
      <c r="AV166" s="220">
        <v>253</v>
      </c>
    </row>
    <row r="167" spans="1:48" s="207" customFormat="1" ht="12.75" x14ac:dyDescent="0.25">
      <c r="A167" s="218"/>
      <c r="AJ167" s="218"/>
      <c r="AK167" s="218"/>
      <c r="AL167" s="218"/>
      <c r="AR167" s="207">
        <v>2</v>
      </c>
      <c r="AS167" s="207" t="s">
        <v>197</v>
      </c>
      <c r="AT167" s="207" t="s">
        <v>543</v>
      </c>
      <c r="AU167" s="220" t="s">
        <v>582</v>
      </c>
      <c r="AV167" s="220">
        <v>254</v>
      </c>
    </row>
    <row r="168" spans="1:48" s="207" customFormat="1" ht="12.75" x14ac:dyDescent="0.25">
      <c r="A168" s="218"/>
      <c r="AJ168" s="218"/>
      <c r="AK168" s="218"/>
      <c r="AL168" s="218"/>
      <c r="AR168" s="207">
        <v>2</v>
      </c>
      <c r="AS168" s="207" t="s">
        <v>197</v>
      </c>
      <c r="AT168" s="207" t="s">
        <v>543</v>
      </c>
      <c r="AU168" s="220" t="s">
        <v>583</v>
      </c>
      <c r="AV168" s="220">
        <v>255</v>
      </c>
    </row>
    <row r="169" spans="1:48" s="207" customFormat="1" ht="12.75" x14ac:dyDescent="0.25">
      <c r="A169" s="218"/>
      <c r="AJ169" s="218"/>
      <c r="AK169" s="218"/>
      <c r="AL169" s="218"/>
      <c r="AR169" s="207">
        <v>2</v>
      </c>
      <c r="AS169" s="207" t="s">
        <v>197</v>
      </c>
      <c r="AT169" s="207" t="s">
        <v>543</v>
      </c>
      <c r="AU169" s="220" t="s">
        <v>584</v>
      </c>
      <c r="AV169" s="220">
        <v>256</v>
      </c>
    </row>
    <row r="170" spans="1:48" s="207" customFormat="1" ht="12.75" x14ac:dyDescent="0.25">
      <c r="A170" s="218"/>
      <c r="AJ170" s="218"/>
      <c r="AK170" s="218"/>
      <c r="AL170" s="218"/>
      <c r="AR170" s="207">
        <v>3</v>
      </c>
      <c r="AS170" s="207" t="s">
        <v>211</v>
      </c>
      <c r="AT170" s="207" t="s">
        <v>585</v>
      </c>
      <c r="AU170" s="220" t="s">
        <v>586</v>
      </c>
      <c r="AV170" s="220">
        <v>259</v>
      </c>
    </row>
    <row r="171" spans="1:48" s="207" customFormat="1" ht="12.75" x14ac:dyDescent="0.25">
      <c r="A171" s="218"/>
      <c r="AJ171" s="218"/>
      <c r="AK171" s="218"/>
      <c r="AL171" s="218"/>
      <c r="AR171" s="207">
        <v>3</v>
      </c>
      <c r="AS171" s="207" t="s">
        <v>211</v>
      </c>
      <c r="AT171" s="207" t="s">
        <v>585</v>
      </c>
      <c r="AU171" s="220" t="s">
        <v>587</v>
      </c>
      <c r="AV171" s="220">
        <v>260</v>
      </c>
    </row>
    <row r="172" spans="1:48" s="207" customFormat="1" ht="12.75" x14ac:dyDescent="0.25">
      <c r="A172" s="218"/>
      <c r="AJ172" s="218"/>
      <c r="AK172" s="218"/>
      <c r="AL172" s="218"/>
      <c r="AR172" s="207">
        <v>3</v>
      </c>
      <c r="AS172" s="207" t="s">
        <v>211</v>
      </c>
      <c r="AT172" s="207" t="s">
        <v>585</v>
      </c>
      <c r="AU172" s="220" t="s">
        <v>588</v>
      </c>
      <c r="AV172" s="220">
        <v>261</v>
      </c>
    </row>
    <row r="173" spans="1:48" s="207" customFormat="1" ht="12.75" x14ac:dyDescent="0.25">
      <c r="A173" s="218"/>
      <c r="AJ173" s="218"/>
      <c r="AK173" s="218"/>
      <c r="AL173" s="218"/>
      <c r="AR173" s="207">
        <v>3</v>
      </c>
      <c r="AS173" s="207" t="s">
        <v>211</v>
      </c>
      <c r="AT173" s="207" t="s">
        <v>585</v>
      </c>
      <c r="AU173" s="220" t="s">
        <v>589</v>
      </c>
      <c r="AV173" s="220">
        <v>262</v>
      </c>
    </row>
    <row r="174" spans="1:48" s="207" customFormat="1" ht="12.75" x14ac:dyDescent="0.25">
      <c r="A174" s="218"/>
      <c r="AJ174" s="218"/>
      <c r="AK174" s="218"/>
      <c r="AL174" s="218"/>
      <c r="AR174" s="207">
        <v>3</v>
      </c>
      <c r="AS174" s="207" t="s">
        <v>211</v>
      </c>
      <c r="AT174" s="207" t="s">
        <v>585</v>
      </c>
      <c r="AU174" s="220" t="s">
        <v>590</v>
      </c>
      <c r="AV174" s="220">
        <v>263</v>
      </c>
    </row>
    <row r="175" spans="1:48" s="207" customFormat="1" ht="12.75" x14ac:dyDescent="0.25">
      <c r="A175" s="218"/>
      <c r="AJ175" s="218"/>
      <c r="AK175" s="218"/>
      <c r="AL175" s="218"/>
      <c r="AR175" s="207">
        <v>3</v>
      </c>
      <c r="AS175" s="207" t="s">
        <v>211</v>
      </c>
      <c r="AT175" s="207" t="s">
        <v>585</v>
      </c>
      <c r="AU175" s="220" t="s">
        <v>591</v>
      </c>
      <c r="AV175" s="220">
        <v>264</v>
      </c>
    </row>
    <row r="176" spans="1:48" s="207" customFormat="1" ht="12.75" x14ac:dyDescent="0.25">
      <c r="A176" s="218"/>
      <c r="AJ176" s="218"/>
      <c r="AK176" s="218"/>
      <c r="AL176" s="218"/>
      <c r="AR176" s="207">
        <v>3</v>
      </c>
      <c r="AS176" s="207" t="s">
        <v>211</v>
      </c>
      <c r="AT176" s="207" t="s">
        <v>585</v>
      </c>
      <c r="AU176" s="220" t="s">
        <v>592</v>
      </c>
      <c r="AV176" s="220">
        <v>265</v>
      </c>
    </row>
    <row r="177" spans="1:48" s="207" customFormat="1" ht="12.75" x14ac:dyDescent="0.25">
      <c r="A177" s="218"/>
      <c r="AJ177" s="218"/>
      <c r="AK177" s="218"/>
      <c r="AL177" s="218"/>
      <c r="AR177" s="207">
        <v>3</v>
      </c>
      <c r="AS177" s="207" t="s">
        <v>211</v>
      </c>
      <c r="AT177" s="207" t="s">
        <v>585</v>
      </c>
      <c r="AU177" s="220" t="s">
        <v>593</v>
      </c>
      <c r="AV177" s="220">
        <v>266</v>
      </c>
    </row>
    <row r="178" spans="1:48" s="207" customFormat="1" ht="12.75" x14ac:dyDescent="0.25">
      <c r="A178" s="218"/>
      <c r="AJ178" s="218"/>
      <c r="AK178" s="218"/>
      <c r="AL178" s="218"/>
      <c r="AR178" s="207">
        <v>3</v>
      </c>
      <c r="AS178" s="207" t="s">
        <v>211</v>
      </c>
      <c r="AT178" s="207" t="s">
        <v>585</v>
      </c>
      <c r="AU178" s="220" t="s">
        <v>594</v>
      </c>
      <c r="AV178" s="220">
        <v>267</v>
      </c>
    </row>
    <row r="179" spans="1:48" s="207" customFormat="1" ht="12.75" x14ac:dyDescent="0.25">
      <c r="A179" s="218"/>
      <c r="AJ179" s="218"/>
      <c r="AK179" s="218"/>
      <c r="AL179" s="218"/>
      <c r="AR179" s="207">
        <v>3</v>
      </c>
      <c r="AS179" s="207" t="s">
        <v>211</v>
      </c>
      <c r="AT179" s="207" t="s">
        <v>585</v>
      </c>
      <c r="AU179" s="220" t="s">
        <v>595</v>
      </c>
      <c r="AV179" s="220">
        <v>268</v>
      </c>
    </row>
    <row r="180" spans="1:48" s="207" customFormat="1" ht="12.75" x14ac:dyDescent="0.25">
      <c r="A180" s="218"/>
      <c r="AJ180" s="218"/>
      <c r="AK180" s="218"/>
      <c r="AL180" s="218"/>
      <c r="AR180" s="207">
        <v>3</v>
      </c>
      <c r="AS180" s="207" t="s">
        <v>211</v>
      </c>
      <c r="AT180" s="207" t="s">
        <v>585</v>
      </c>
      <c r="AU180" s="221" t="s">
        <v>596</v>
      </c>
      <c r="AV180" s="221">
        <v>269</v>
      </c>
    </row>
    <row r="181" spans="1:48" s="207" customFormat="1" x14ac:dyDescent="0.25">
      <c r="A181" s="218"/>
      <c r="C181" s="218"/>
      <c r="D181" s="218"/>
      <c r="E181" s="218"/>
      <c r="AR181" s="207">
        <v>3</v>
      </c>
      <c r="AS181" s="207" t="s">
        <v>211</v>
      </c>
      <c r="AT181" s="207" t="s">
        <v>585</v>
      </c>
      <c r="AU181" s="211"/>
      <c r="AV181" s="211">
        <v>270</v>
      </c>
    </row>
    <row r="182" spans="1:48" s="207" customFormat="1" x14ac:dyDescent="0.25">
      <c r="A182" s="218"/>
      <c r="C182" s="218"/>
      <c r="D182" s="218"/>
      <c r="E182" s="218"/>
      <c r="AR182" s="207">
        <v>3</v>
      </c>
      <c r="AS182" s="207" t="s">
        <v>211</v>
      </c>
      <c r="AT182" s="207" t="s">
        <v>585</v>
      </c>
      <c r="AU182" s="211" t="s">
        <v>597</v>
      </c>
      <c r="AV182" s="211">
        <v>271</v>
      </c>
    </row>
    <row r="183" spans="1:48" s="207" customFormat="1" x14ac:dyDescent="0.25">
      <c r="A183" s="218"/>
      <c r="AR183" s="207">
        <v>3</v>
      </c>
      <c r="AS183" s="207" t="s">
        <v>211</v>
      </c>
      <c r="AT183" s="207" t="s">
        <v>585</v>
      </c>
      <c r="AU183" s="211" t="s">
        <v>598</v>
      </c>
      <c r="AV183" s="211">
        <v>272</v>
      </c>
    </row>
    <row r="184" spans="1:48" s="207" customFormat="1" x14ac:dyDescent="0.25">
      <c r="A184" s="218"/>
      <c r="AR184" s="207">
        <v>3</v>
      </c>
      <c r="AS184" s="207" t="s">
        <v>211</v>
      </c>
      <c r="AT184" s="207" t="s">
        <v>585</v>
      </c>
      <c r="AU184" s="211" t="s">
        <v>599</v>
      </c>
      <c r="AV184" s="211">
        <v>273</v>
      </c>
    </row>
    <row r="185" spans="1:48" s="207" customFormat="1" x14ac:dyDescent="0.25">
      <c r="A185" s="218"/>
      <c r="AR185" s="207">
        <v>3</v>
      </c>
      <c r="AS185" s="207" t="s">
        <v>211</v>
      </c>
      <c r="AT185" s="207" t="s">
        <v>585</v>
      </c>
      <c r="AU185" s="211" t="s">
        <v>600</v>
      </c>
      <c r="AV185" s="211">
        <v>274</v>
      </c>
    </row>
    <row r="186" spans="1:48" s="207" customFormat="1" x14ac:dyDescent="0.25">
      <c r="A186" s="218"/>
      <c r="AR186" s="207">
        <v>3</v>
      </c>
      <c r="AS186" s="207" t="s">
        <v>211</v>
      </c>
      <c r="AT186" s="207" t="s">
        <v>585</v>
      </c>
      <c r="AU186" s="211"/>
      <c r="AV186" s="211">
        <v>275</v>
      </c>
    </row>
    <row r="187" spans="1:48" s="207" customFormat="1" x14ac:dyDescent="0.25">
      <c r="A187" s="218"/>
      <c r="AR187" s="207">
        <v>3</v>
      </c>
      <c r="AS187" s="207" t="s">
        <v>211</v>
      </c>
      <c r="AT187" s="207" t="s">
        <v>585</v>
      </c>
      <c r="AU187" s="211"/>
      <c r="AV187" s="211">
        <v>276</v>
      </c>
    </row>
    <row r="188" spans="1:48" s="207" customFormat="1" x14ac:dyDescent="0.25">
      <c r="A188" s="218"/>
      <c r="AR188" s="207">
        <v>3</v>
      </c>
      <c r="AS188" s="207" t="s">
        <v>211</v>
      </c>
      <c r="AT188" s="207" t="s">
        <v>585</v>
      </c>
      <c r="AU188" s="211" t="s">
        <v>601</v>
      </c>
      <c r="AV188" s="211">
        <v>277</v>
      </c>
    </row>
    <row r="189" spans="1:48" s="207" customFormat="1" x14ac:dyDescent="0.25">
      <c r="A189" s="218"/>
      <c r="AR189" s="207">
        <v>3</v>
      </c>
      <c r="AS189" s="207" t="s">
        <v>211</v>
      </c>
      <c r="AT189" s="207" t="s">
        <v>585</v>
      </c>
      <c r="AU189" s="211" t="s">
        <v>602</v>
      </c>
      <c r="AV189" s="211">
        <v>278</v>
      </c>
    </row>
    <row r="190" spans="1:48" s="207" customFormat="1" x14ac:dyDescent="0.25">
      <c r="A190" s="218"/>
      <c r="AR190" s="207">
        <v>3</v>
      </c>
      <c r="AS190" s="207" t="s">
        <v>211</v>
      </c>
      <c r="AT190" s="207" t="s">
        <v>585</v>
      </c>
      <c r="AU190" s="211" t="s">
        <v>603</v>
      </c>
      <c r="AV190" s="211">
        <v>279</v>
      </c>
    </row>
    <row r="191" spans="1:48" s="207" customFormat="1" x14ac:dyDescent="0.25">
      <c r="A191" s="218"/>
      <c r="AR191" s="207">
        <v>3</v>
      </c>
      <c r="AS191" s="207" t="s">
        <v>211</v>
      </c>
      <c r="AT191" s="207" t="s">
        <v>585</v>
      </c>
      <c r="AU191" s="211" t="s">
        <v>604</v>
      </c>
      <c r="AV191" s="211">
        <v>280</v>
      </c>
    </row>
    <row r="192" spans="1:48" s="207" customFormat="1" x14ac:dyDescent="0.25">
      <c r="A192" s="218"/>
      <c r="AR192" s="207">
        <v>3</v>
      </c>
      <c r="AS192" s="207" t="s">
        <v>211</v>
      </c>
      <c r="AT192" s="207" t="s">
        <v>585</v>
      </c>
      <c r="AU192" s="211" t="s">
        <v>605</v>
      </c>
      <c r="AV192" s="211">
        <v>281</v>
      </c>
    </row>
    <row r="193" spans="1:48" s="207" customFormat="1" x14ac:dyDescent="0.25">
      <c r="A193" s="218"/>
      <c r="AR193" s="207">
        <v>3</v>
      </c>
      <c r="AS193" s="207" t="s">
        <v>211</v>
      </c>
      <c r="AT193" s="207" t="s">
        <v>585</v>
      </c>
      <c r="AU193" s="211"/>
      <c r="AV193" s="211">
        <v>282</v>
      </c>
    </row>
    <row r="194" spans="1:48" s="207" customFormat="1" x14ac:dyDescent="0.25">
      <c r="A194" s="218"/>
      <c r="AR194" s="207">
        <v>3</v>
      </c>
      <c r="AS194" s="207" t="s">
        <v>211</v>
      </c>
      <c r="AT194" s="207" t="s">
        <v>585</v>
      </c>
      <c r="AU194" s="211" t="s">
        <v>606</v>
      </c>
      <c r="AV194" s="211">
        <v>283</v>
      </c>
    </row>
    <row r="195" spans="1:48" s="207" customFormat="1" x14ac:dyDescent="0.25">
      <c r="A195" s="218"/>
      <c r="AR195" s="207">
        <v>3</v>
      </c>
      <c r="AS195" s="207" t="s">
        <v>211</v>
      </c>
      <c r="AT195" s="207" t="s">
        <v>585</v>
      </c>
      <c r="AU195" s="211" t="s">
        <v>607</v>
      </c>
      <c r="AV195" s="211">
        <v>284</v>
      </c>
    </row>
    <row r="196" spans="1:48" s="207" customFormat="1" x14ac:dyDescent="0.25">
      <c r="A196" s="218"/>
      <c r="AR196" s="207">
        <v>4</v>
      </c>
      <c r="AS196" s="207" t="s">
        <v>211</v>
      </c>
      <c r="AT196" s="207" t="s">
        <v>608</v>
      </c>
      <c r="AU196" s="211" t="s">
        <v>609</v>
      </c>
      <c r="AV196" s="211">
        <v>288</v>
      </c>
    </row>
    <row r="197" spans="1:48" s="207" customFormat="1" x14ac:dyDescent="0.25">
      <c r="A197" s="218"/>
      <c r="AR197" s="207">
        <v>4</v>
      </c>
      <c r="AS197" s="207" t="s">
        <v>211</v>
      </c>
      <c r="AT197" s="207" t="s">
        <v>608</v>
      </c>
      <c r="AU197" s="211" t="s">
        <v>610</v>
      </c>
      <c r="AV197" s="211">
        <v>289</v>
      </c>
    </row>
    <row r="198" spans="1:48" s="207" customFormat="1" x14ac:dyDescent="0.25">
      <c r="A198" s="218"/>
      <c r="AR198" s="207">
        <v>4</v>
      </c>
      <c r="AS198" s="207" t="s">
        <v>211</v>
      </c>
      <c r="AT198" s="207" t="s">
        <v>608</v>
      </c>
      <c r="AU198" s="211" t="s">
        <v>611</v>
      </c>
      <c r="AV198" s="211">
        <v>290</v>
      </c>
    </row>
    <row r="199" spans="1:48" s="207" customFormat="1" x14ac:dyDescent="0.25">
      <c r="A199" s="218"/>
      <c r="AR199" s="207">
        <v>4</v>
      </c>
      <c r="AS199" s="207" t="s">
        <v>211</v>
      </c>
      <c r="AT199" s="207" t="s">
        <v>608</v>
      </c>
      <c r="AU199" s="211"/>
      <c r="AV199" s="211">
        <v>291</v>
      </c>
    </row>
    <row r="200" spans="1:48" s="207" customFormat="1" x14ac:dyDescent="0.25">
      <c r="A200" s="218"/>
      <c r="AR200" s="207">
        <v>4</v>
      </c>
      <c r="AS200" s="207" t="s">
        <v>211</v>
      </c>
      <c r="AT200" s="207" t="s">
        <v>608</v>
      </c>
      <c r="AU200" s="211" t="s">
        <v>612</v>
      </c>
      <c r="AV200" s="211">
        <v>292</v>
      </c>
    </row>
    <row r="201" spans="1:48" s="207" customFormat="1" x14ac:dyDescent="0.25">
      <c r="A201" s="218"/>
      <c r="AR201" s="207">
        <v>4</v>
      </c>
      <c r="AS201" s="207" t="s">
        <v>211</v>
      </c>
      <c r="AT201" s="207" t="s">
        <v>608</v>
      </c>
      <c r="AU201" s="211"/>
      <c r="AV201" s="211">
        <v>293</v>
      </c>
    </row>
    <row r="202" spans="1:48" s="207" customFormat="1" x14ac:dyDescent="0.25">
      <c r="A202" s="218"/>
      <c r="AR202" s="207">
        <v>4</v>
      </c>
      <c r="AS202" s="207" t="s">
        <v>211</v>
      </c>
      <c r="AT202" s="207" t="s">
        <v>608</v>
      </c>
      <c r="AU202" s="211"/>
      <c r="AV202" s="211">
        <v>294</v>
      </c>
    </row>
    <row r="203" spans="1:48" s="207" customFormat="1" x14ac:dyDescent="0.25">
      <c r="A203" s="218"/>
      <c r="AR203" s="207">
        <v>4</v>
      </c>
      <c r="AS203" s="207" t="s">
        <v>211</v>
      </c>
      <c r="AT203" s="207" t="s">
        <v>608</v>
      </c>
      <c r="AU203" s="211" t="s">
        <v>613</v>
      </c>
      <c r="AV203" s="211">
        <v>295</v>
      </c>
    </row>
    <row r="204" spans="1:48" s="207" customFormat="1" x14ac:dyDescent="0.25">
      <c r="A204" s="218"/>
      <c r="AR204" s="207">
        <v>4</v>
      </c>
      <c r="AS204" s="207" t="s">
        <v>211</v>
      </c>
      <c r="AT204" s="207" t="s">
        <v>608</v>
      </c>
      <c r="AU204" s="211" t="s">
        <v>614</v>
      </c>
      <c r="AV204" s="211">
        <v>296</v>
      </c>
    </row>
    <row r="205" spans="1:48" s="207" customFormat="1" x14ac:dyDescent="0.25">
      <c r="A205" s="218"/>
      <c r="AR205" s="207">
        <v>4</v>
      </c>
      <c r="AS205" s="207" t="s">
        <v>211</v>
      </c>
      <c r="AT205" s="207" t="s">
        <v>608</v>
      </c>
      <c r="AU205" s="211" t="s">
        <v>615</v>
      </c>
      <c r="AV205" s="211">
        <v>297</v>
      </c>
    </row>
    <row r="206" spans="1:48" s="207" customFormat="1" x14ac:dyDescent="0.25">
      <c r="A206" s="218"/>
      <c r="AR206" s="207">
        <v>5</v>
      </c>
      <c r="AS206" s="207" t="s">
        <v>211</v>
      </c>
      <c r="AT206" s="207" t="s">
        <v>608</v>
      </c>
      <c r="AU206" s="211"/>
      <c r="AV206" s="211">
        <v>298</v>
      </c>
    </row>
    <row r="207" spans="1:48" s="207" customFormat="1" x14ac:dyDescent="0.25">
      <c r="A207" s="218"/>
      <c r="AR207" s="207">
        <v>5</v>
      </c>
      <c r="AS207" s="207" t="s">
        <v>211</v>
      </c>
      <c r="AT207" s="207" t="s">
        <v>608</v>
      </c>
      <c r="AU207" s="211"/>
      <c r="AV207" s="211">
        <v>299</v>
      </c>
    </row>
    <row r="208" spans="1:48" s="207" customFormat="1" x14ac:dyDescent="0.25">
      <c r="A208" s="218"/>
      <c r="AR208" s="207">
        <v>5</v>
      </c>
      <c r="AS208" s="207" t="s">
        <v>211</v>
      </c>
      <c r="AT208" s="207" t="s">
        <v>608</v>
      </c>
      <c r="AU208" s="211"/>
      <c r="AV208" s="211">
        <v>300</v>
      </c>
    </row>
    <row r="209" spans="1:48" s="207" customFormat="1" x14ac:dyDescent="0.25">
      <c r="A209" s="218"/>
      <c r="AR209" s="207">
        <v>5</v>
      </c>
      <c r="AS209" s="207" t="s">
        <v>211</v>
      </c>
      <c r="AT209" s="207" t="s">
        <v>608</v>
      </c>
      <c r="AU209" s="211" t="s">
        <v>616</v>
      </c>
      <c r="AV209" s="211">
        <v>301</v>
      </c>
    </row>
    <row r="210" spans="1:48" s="207" customFormat="1" x14ac:dyDescent="0.25">
      <c r="A210" s="218"/>
      <c r="AR210" s="207">
        <v>5</v>
      </c>
      <c r="AS210" s="207" t="s">
        <v>211</v>
      </c>
      <c r="AT210" s="207" t="s">
        <v>608</v>
      </c>
      <c r="AU210" s="211" t="s">
        <v>617</v>
      </c>
      <c r="AV210" s="211">
        <v>302</v>
      </c>
    </row>
    <row r="211" spans="1:48" s="207" customFormat="1" x14ac:dyDescent="0.25">
      <c r="A211" s="218"/>
      <c r="AR211" s="207">
        <v>5</v>
      </c>
      <c r="AS211" s="207" t="s">
        <v>211</v>
      </c>
      <c r="AT211" s="207" t="s">
        <v>608</v>
      </c>
      <c r="AU211" s="211" t="s">
        <v>618</v>
      </c>
      <c r="AV211" s="211">
        <v>303</v>
      </c>
    </row>
    <row r="212" spans="1:48" s="207" customFormat="1" x14ac:dyDescent="0.25">
      <c r="A212" s="218"/>
      <c r="AR212" s="207">
        <v>5</v>
      </c>
      <c r="AS212" s="207" t="s">
        <v>211</v>
      </c>
      <c r="AT212" s="207" t="s">
        <v>608</v>
      </c>
      <c r="AU212" s="211" t="s">
        <v>619</v>
      </c>
      <c r="AV212" s="211">
        <v>304</v>
      </c>
    </row>
    <row r="213" spans="1:48" s="207" customFormat="1" x14ac:dyDescent="0.25">
      <c r="A213" s="218"/>
      <c r="AR213" s="207">
        <v>5</v>
      </c>
      <c r="AS213" s="207" t="s">
        <v>211</v>
      </c>
      <c r="AT213" s="207" t="s">
        <v>608</v>
      </c>
      <c r="AU213" s="211" t="s">
        <v>620</v>
      </c>
      <c r="AV213" s="211">
        <v>305</v>
      </c>
    </row>
    <row r="214" spans="1:48" s="207" customFormat="1" x14ac:dyDescent="0.25">
      <c r="A214" s="218"/>
      <c r="AR214" s="207">
        <v>5</v>
      </c>
      <c r="AS214" s="207" t="s">
        <v>211</v>
      </c>
      <c r="AT214" s="207" t="s">
        <v>608</v>
      </c>
      <c r="AU214" s="211" t="s">
        <v>621</v>
      </c>
      <c r="AV214" s="211">
        <v>306</v>
      </c>
    </row>
    <row r="215" spans="1:48" s="207" customFormat="1" x14ac:dyDescent="0.25">
      <c r="A215" s="218"/>
      <c r="AR215" s="207">
        <v>5</v>
      </c>
      <c r="AS215" s="207" t="s">
        <v>211</v>
      </c>
      <c r="AT215" s="207" t="s">
        <v>608</v>
      </c>
      <c r="AU215" s="211"/>
      <c r="AV215" s="211">
        <v>307</v>
      </c>
    </row>
    <row r="216" spans="1:48" s="207" customFormat="1" x14ac:dyDescent="0.25">
      <c r="A216" s="218"/>
      <c r="AR216" s="207">
        <v>5</v>
      </c>
      <c r="AS216" s="207" t="s">
        <v>211</v>
      </c>
      <c r="AT216" s="207" t="s">
        <v>608</v>
      </c>
      <c r="AU216" s="211"/>
      <c r="AV216" s="211">
        <v>308</v>
      </c>
    </row>
    <row r="217" spans="1:48" s="207" customFormat="1" x14ac:dyDescent="0.25">
      <c r="A217" s="218"/>
      <c r="AR217" s="207">
        <v>5</v>
      </c>
      <c r="AS217" s="207" t="s">
        <v>211</v>
      </c>
      <c r="AT217" s="207" t="s">
        <v>608</v>
      </c>
      <c r="AU217" s="211"/>
      <c r="AV217" s="211">
        <v>309</v>
      </c>
    </row>
    <row r="218" spans="1:48" s="207" customFormat="1" x14ac:dyDescent="0.25">
      <c r="A218" s="218"/>
      <c r="AR218" s="207">
        <v>5</v>
      </c>
      <c r="AS218" s="207" t="s">
        <v>211</v>
      </c>
      <c r="AT218" s="207" t="s">
        <v>608</v>
      </c>
      <c r="AU218" s="211"/>
      <c r="AV218" s="211">
        <v>310</v>
      </c>
    </row>
    <row r="219" spans="1:48" s="207" customFormat="1" x14ac:dyDescent="0.25">
      <c r="A219" s="218"/>
      <c r="AR219" s="207">
        <v>5</v>
      </c>
      <c r="AS219" s="207" t="s">
        <v>211</v>
      </c>
      <c r="AT219" s="207" t="s">
        <v>608</v>
      </c>
      <c r="AU219" s="211"/>
      <c r="AV219" s="211">
        <v>311</v>
      </c>
    </row>
    <row r="220" spans="1:48" s="207" customFormat="1" x14ac:dyDescent="0.25">
      <c r="A220" s="218"/>
      <c r="AR220" s="207">
        <v>5</v>
      </c>
      <c r="AS220" s="207" t="s">
        <v>211</v>
      </c>
      <c r="AT220" s="207" t="s">
        <v>608</v>
      </c>
      <c r="AU220" s="211"/>
      <c r="AV220" s="211">
        <v>312</v>
      </c>
    </row>
    <row r="221" spans="1:48" s="207" customFormat="1" x14ac:dyDescent="0.25">
      <c r="A221" s="218"/>
      <c r="AR221" s="207">
        <v>5</v>
      </c>
      <c r="AS221" s="207" t="s">
        <v>211</v>
      </c>
      <c r="AT221" s="207" t="s">
        <v>608</v>
      </c>
      <c r="AU221" s="211" t="s">
        <v>622</v>
      </c>
      <c r="AV221" s="211">
        <v>313</v>
      </c>
    </row>
    <row r="222" spans="1:48" s="207" customFormat="1" x14ac:dyDescent="0.25">
      <c r="A222" s="218"/>
      <c r="AR222" s="207">
        <v>5</v>
      </c>
      <c r="AS222" s="207" t="s">
        <v>211</v>
      </c>
      <c r="AT222" s="207" t="s">
        <v>608</v>
      </c>
      <c r="AU222" s="211" t="s">
        <v>623</v>
      </c>
      <c r="AV222" s="211">
        <v>314</v>
      </c>
    </row>
    <row r="223" spans="1:48" s="207" customFormat="1" x14ac:dyDescent="0.25">
      <c r="A223" s="218"/>
      <c r="AR223" s="207">
        <v>5</v>
      </c>
      <c r="AS223" s="207" t="s">
        <v>211</v>
      </c>
      <c r="AT223" s="207" t="s">
        <v>608</v>
      </c>
      <c r="AU223" s="211" t="s">
        <v>624</v>
      </c>
      <c r="AV223" s="211">
        <v>315</v>
      </c>
    </row>
    <row r="224" spans="1:48" s="207" customFormat="1" x14ac:dyDescent="0.25">
      <c r="A224" s="218"/>
      <c r="AR224" s="207">
        <v>6</v>
      </c>
      <c r="AS224" s="207" t="s">
        <v>199</v>
      </c>
      <c r="AT224" s="207" t="s">
        <v>625</v>
      </c>
      <c r="AU224" s="211" t="s">
        <v>626</v>
      </c>
      <c r="AV224" s="211">
        <v>319</v>
      </c>
    </row>
    <row r="225" spans="1:48" s="207" customFormat="1" x14ac:dyDescent="0.25">
      <c r="A225" s="218"/>
      <c r="AR225" s="207">
        <v>6</v>
      </c>
      <c r="AS225" s="207" t="s">
        <v>199</v>
      </c>
      <c r="AT225" s="207" t="s">
        <v>625</v>
      </c>
      <c r="AU225" s="211" t="s">
        <v>627</v>
      </c>
      <c r="AV225" s="211">
        <v>320</v>
      </c>
    </row>
    <row r="226" spans="1:48" s="207" customFormat="1" x14ac:dyDescent="0.25">
      <c r="A226" s="218"/>
      <c r="AR226" s="207">
        <v>6</v>
      </c>
      <c r="AS226" s="207" t="s">
        <v>199</v>
      </c>
      <c r="AT226" s="207" t="s">
        <v>625</v>
      </c>
      <c r="AU226" s="211" t="s">
        <v>628</v>
      </c>
      <c r="AV226" s="211">
        <v>321</v>
      </c>
    </row>
    <row r="227" spans="1:48" s="207" customFormat="1" x14ac:dyDescent="0.25">
      <c r="A227" s="218"/>
      <c r="AR227" s="207">
        <v>6</v>
      </c>
      <c r="AS227" s="207" t="s">
        <v>199</v>
      </c>
      <c r="AT227" s="207" t="s">
        <v>625</v>
      </c>
      <c r="AU227" s="211" t="s">
        <v>629</v>
      </c>
      <c r="AV227" s="211">
        <v>322</v>
      </c>
    </row>
    <row r="228" spans="1:48" s="207" customFormat="1" x14ac:dyDescent="0.25">
      <c r="A228" s="218"/>
      <c r="AR228" s="207">
        <v>6</v>
      </c>
      <c r="AS228" s="207" t="s">
        <v>199</v>
      </c>
      <c r="AT228" s="207" t="s">
        <v>625</v>
      </c>
      <c r="AU228" s="211" t="s">
        <v>630</v>
      </c>
      <c r="AV228" s="211">
        <v>323</v>
      </c>
    </row>
    <row r="229" spans="1:48" s="207" customFormat="1" x14ac:dyDescent="0.25">
      <c r="A229" s="218"/>
      <c r="AR229" s="207">
        <v>6</v>
      </c>
      <c r="AS229" s="207" t="s">
        <v>199</v>
      </c>
      <c r="AT229" s="207" t="s">
        <v>625</v>
      </c>
      <c r="AU229" s="211" t="s">
        <v>631</v>
      </c>
      <c r="AV229" s="211">
        <v>324</v>
      </c>
    </row>
    <row r="230" spans="1:48" s="207" customFormat="1" x14ac:dyDescent="0.25">
      <c r="A230" s="218"/>
      <c r="AR230" s="207">
        <v>6</v>
      </c>
      <c r="AS230" s="207" t="s">
        <v>199</v>
      </c>
      <c r="AT230" s="207" t="s">
        <v>625</v>
      </c>
      <c r="AU230" s="211" t="s">
        <v>632</v>
      </c>
      <c r="AV230" s="211">
        <v>325</v>
      </c>
    </row>
    <row r="231" spans="1:48" s="207" customFormat="1" x14ac:dyDescent="0.25">
      <c r="A231" s="218"/>
      <c r="AR231" s="207">
        <v>6</v>
      </c>
      <c r="AS231" s="207" t="s">
        <v>199</v>
      </c>
      <c r="AT231" s="207" t="s">
        <v>625</v>
      </c>
      <c r="AU231" s="211" t="s">
        <v>633</v>
      </c>
      <c r="AV231" s="211">
        <v>326</v>
      </c>
    </row>
    <row r="232" spans="1:48" s="207" customFormat="1" x14ac:dyDescent="0.25">
      <c r="A232" s="218"/>
      <c r="AR232" s="207">
        <v>6</v>
      </c>
      <c r="AS232" s="207" t="s">
        <v>199</v>
      </c>
      <c r="AT232" s="207" t="s">
        <v>625</v>
      </c>
      <c r="AU232" s="211" t="s">
        <v>634</v>
      </c>
      <c r="AV232" s="211">
        <v>327</v>
      </c>
    </row>
    <row r="233" spans="1:48" s="207" customFormat="1" x14ac:dyDescent="0.25">
      <c r="A233" s="218"/>
      <c r="AR233" s="207">
        <v>6</v>
      </c>
      <c r="AS233" s="207" t="s">
        <v>199</v>
      </c>
      <c r="AT233" s="207" t="s">
        <v>625</v>
      </c>
      <c r="AU233" s="211" t="s">
        <v>635</v>
      </c>
      <c r="AV233" s="211">
        <v>328</v>
      </c>
    </row>
    <row r="234" spans="1:48" s="207" customFormat="1" x14ac:dyDescent="0.25">
      <c r="A234" s="218"/>
      <c r="AR234" s="207">
        <v>6</v>
      </c>
      <c r="AS234" s="207" t="s">
        <v>199</v>
      </c>
      <c r="AT234" s="207" t="s">
        <v>625</v>
      </c>
      <c r="AU234" s="211" t="s">
        <v>636</v>
      </c>
      <c r="AV234" s="211">
        <v>329</v>
      </c>
    </row>
    <row r="235" spans="1:48" s="207" customFormat="1" x14ac:dyDescent="0.25">
      <c r="A235" s="218"/>
      <c r="AR235" s="207">
        <v>6</v>
      </c>
      <c r="AS235" s="207" t="s">
        <v>199</v>
      </c>
      <c r="AT235" s="207" t="s">
        <v>625</v>
      </c>
      <c r="AU235" s="211" t="s">
        <v>637</v>
      </c>
      <c r="AV235" s="211">
        <v>330</v>
      </c>
    </row>
    <row r="236" spans="1:48" s="207" customFormat="1" x14ac:dyDescent="0.25">
      <c r="A236" s="218"/>
      <c r="AR236" s="207">
        <v>6</v>
      </c>
      <c r="AS236" s="207" t="s">
        <v>199</v>
      </c>
      <c r="AT236" s="207" t="s">
        <v>625</v>
      </c>
      <c r="AU236" s="211" t="s">
        <v>638</v>
      </c>
      <c r="AV236" s="211">
        <v>331</v>
      </c>
    </row>
    <row r="237" spans="1:48" s="207" customFormat="1" x14ac:dyDescent="0.25">
      <c r="A237" s="218"/>
      <c r="AR237" s="207">
        <v>6</v>
      </c>
      <c r="AS237" s="207" t="s">
        <v>199</v>
      </c>
      <c r="AT237" s="207" t="s">
        <v>625</v>
      </c>
      <c r="AU237" s="211" t="s">
        <v>639</v>
      </c>
      <c r="AV237" s="211">
        <v>332</v>
      </c>
    </row>
    <row r="238" spans="1:48" s="207" customFormat="1" x14ac:dyDescent="0.25">
      <c r="A238" s="218"/>
      <c r="AR238" s="207">
        <v>6</v>
      </c>
      <c r="AS238" s="207" t="s">
        <v>199</v>
      </c>
      <c r="AT238" s="207" t="s">
        <v>625</v>
      </c>
      <c r="AU238" s="211" t="s">
        <v>640</v>
      </c>
      <c r="AV238" s="211">
        <v>333</v>
      </c>
    </row>
    <row r="239" spans="1:48" s="207" customFormat="1" x14ac:dyDescent="0.25">
      <c r="A239" s="218"/>
      <c r="AR239" s="207">
        <v>6</v>
      </c>
      <c r="AS239" s="207" t="s">
        <v>199</v>
      </c>
      <c r="AT239" s="207" t="s">
        <v>625</v>
      </c>
      <c r="AU239" s="211" t="s">
        <v>641</v>
      </c>
      <c r="AV239" s="211">
        <v>334</v>
      </c>
    </row>
    <row r="240" spans="1:48" s="207" customFormat="1" x14ac:dyDescent="0.25">
      <c r="A240" s="218"/>
      <c r="AR240" s="207">
        <v>7</v>
      </c>
      <c r="AS240" s="207" t="s">
        <v>199</v>
      </c>
      <c r="AT240" s="207" t="s">
        <v>642</v>
      </c>
      <c r="AU240" s="211" t="s">
        <v>643</v>
      </c>
      <c r="AV240" s="211">
        <v>338</v>
      </c>
    </row>
    <row r="241" spans="1:48" s="207" customFormat="1" x14ac:dyDescent="0.25">
      <c r="A241" s="218"/>
      <c r="AR241" s="207">
        <v>7</v>
      </c>
      <c r="AS241" s="207" t="s">
        <v>199</v>
      </c>
      <c r="AT241" s="207" t="s">
        <v>642</v>
      </c>
      <c r="AU241" s="211" t="s">
        <v>644</v>
      </c>
      <c r="AV241" s="211">
        <v>339</v>
      </c>
    </row>
    <row r="242" spans="1:48" s="207" customFormat="1" x14ac:dyDescent="0.25">
      <c r="A242" s="218"/>
      <c r="AR242" s="207">
        <v>7</v>
      </c>
      <c r="AS242" s="207" t="s">
        <v>199</v>
      </c>
      <c r="AT242" s="207" t="s">
        <v>642</v>
      </c>
      <c r="AU242" s="211" t="s">
        <v>645</v>
      </c>
      <c r="AV242" s="211">
        <v>340</v>
      </c>
    </row>
    <row r="243" spans="1:48" s="207" customFormat="1" x14ac:dyDescent="0.25">
      <c r="A243" s="218"/>
      <c r="AR243" s="207">
        <v>7</v>
      </c>
      <c r="AS243" s="207" t="s">
        <v>199</v>
      </c>
      <c r="AT243" s="207" t="s">
        <v>642</v>
      </c>
      <c r="AU243" s="211" t="s">
        <v>646</v>
      </c>
      <c r="AV243" s="211">
        <v>341</v>
      </c>
    </row>
    <row r="244" spans="1:48" s="207" customFormat="1" x14ac:dyDescent="0.25">
      <c r="A244" s="218"/>
      <c r="AR244" s="207">
        <v>7</v>
      </c>
      <c r="AS244" s="207" t="s">
        <v>199</v>
      </c>
      <c r="AT244" s="207" t="s">
        <v>642</v>
      </c>
      <c r="AU244" s="211" t="s">
        <v>647</v>
      </c>
      <c r="AV244" s="211">
        <v>342</v>
      </c>
    </row>
    <row r="245" spans="1:48" s="207" customFormat="1" x14ac:dyDescent="0.25">
      <c r="A245" s="218"/>
      <c r="AR245" s="207">
        <v>7</v>
      </c>
      <c r="AS245" s="207" t="s">
        <v>199</v>
      </c>
      <c r="AT245" s="207" t="s">
        <v>642</v>
      </c>
      <c r="AU245" s="211" t="s">
        <v>648</v>
      </c>
      <c r="AV245" s="211">
        <v>343</v>
      </c>
    </row>
    <row r="246" spans="1:48" s="207" customFormat="1" x14ac:dyDescent="0.25">
      <c r="A246" s="218"/>
      <c r="AR246" s="207">
        <v>7</v>
      </c>
      <c r="AS246" s="207" t="s">
        <v>199</v>
      </c>
      <c r="AT246" s="207" t="s">
        <v>642</v>
      </c>
      <c r="AU246" s="211" t="s">
        <v>649</v>
      </c>
      <c r="AV246" s="211">
        <v>344</v>
      </c>
    </row>
    <row r="247" spans="1:48" s="207" customFormat="1" x14ac:dyDescent="0.25">
      <c r="A247" s="218"/>
      <c r="AR247" s="207">
        <v>7</v>
      </c>
      <c r="AS247" s="207" t="s">
        <v>199</v>
      </c>
      <c r="AT247" s="207" t="s">
        <v>642</v>
      </c>
      <c r="AU247" s="211" t="s">
        <v>650</v>
      </c>
      <c r="AV247" s="211">
        <v>345</v>
      </c>
    </row>
    <row r="248" spans="1:48" s="207" customFormat="1" x14ac:dyDescent="0.25">
      <c r="A248" s="218"/>
      <c r="AR248" s="207">
        <v>7</v>
      </c>
      <c r="AS248" s="207" t="s">
        <v>199</v>
      </c>
      <c r="AT248" s="207" t="s">
        <v>642</v>
      </c>
      <c r="AU248" s="211" t="s">
        <v>651</v>
      </c>
      <c r="AV248" s="211">
        <v>346</v>
      </c>
    </row>
    <row r="249" spans="1:48" s="207" customFormat="1" x14ac:dyDescent="0.25">
      <c r="A249" s="218"/>
      <c r="AR249" s="207">
        <v>7</v>
      </c>
      <c r="AS249" s="207" t="s">
        <v>199</v>
      </c>
      <c r="AT249" s="207" t="s">
        <v>642</v>
      </c>
      <c r="AU249" s="211" t="s">
        <v>652</v>
      </c>
      <c r="AV249" s="211">
        <v>347</v>
      </c>
    </row>
    <row r="250" spans="1:48" s="207" customFormat="1" x14ac:dyDescent="0.25">
      <c r="A250" s="218"/>
      <c r="AR250" s="207">
        <v>7</v>
      </c>
      <c r="AS250" s="207" t="s">
        <v>199</v>
      </c>
      <c r="AT250" s="207" t="s">
        <v>642</v>
      </c>
      <c r="AU250" s="211" t="s">
        <v>653</v>
      </c>
      <c r="AV250" s="211">
        <v>348</v>
      </c>
    </row>
    <row r="251" spans="1:48" s="207" customFormat="1" x14ac:dyDescent="0.25">
      <c r="A251" s="218"/>
      <c r="AR251" s="207">
        <v>7</v>
      </c>
      <c r="AS251" s="207" t="s">
        <v>199</v>
      </c>
      <c r="AT251" s="207" t="s">
        <v>642</v>
      </c>
      <c r="AU251" s="211"/>
      <c r="AV251" s="211">
        <v>349</v>
      </c>
    </row>
    <row r="252" spans="1:48" s="207" customFormat="1" x14ac:dyDescent="0.25">
      <c r="A252" s="218"/>
      <c r="AR252" s="207">
        <v>7</v>
      </c>
      <c r="AS252" s="207" t="s">
        <v>199</v>
      </c>
      <c r="AT252" s="207" t="s">
        <v>642</v>
      </c>
      <c r="AU252" s="211" t="s">
        <v>654</v>
      </c>
      <c r="AV252" s="211">
        <v>350</v>
      </c>
    </row>
    <row r="253" spans="1:48" s="207" customFormat="1" x14ac:dyDescent="0.25">
      <c r="A253" s="218"/>
      <c r="AR253" s="207">
        <v>7</v>
      </c>
      <c r="AS253" s="207" t="s">
        <v>199</v>
      </c>
      <c r="AT253" s="207" t="s">
        <v>642</v>
      </c>
      <c r="AU253" s="211" t="s">
        <v>655</v>
      </c>
      <c r="AV253" s="211">
        <v>351</v>
      </c>
    </row>
    <row r="254" spans="1:48" s="207" customFormat="1" x14ac:dyDescent="0.25">
      <c r="A254" s="218"/>
      <c r="AR254" s="207">
        <v>7</v>
      </c>
      <c r="AS254" s="207" t="s">
        <v>199</v>
      </c>
      <c r="AT254" s="207" t="s">
        <v>642</v>
      </c>
      <c r="AU254" s="211" t="s">
        <v>656</v>
      </c>
      <c r="AV254" s="211">
        <v>352</v>
      </c>
    </row>
    <row r="255" spans="1:48" s="207" customFormat="1" x14ac:dyDescent="0.25">
      <c r="A255" s="218"/>
      <c r="AR255" s="207">
        <v>7</v>
      </c>
      <c r="AS255" s="207" t="s">
        <v>199</v>
      </c>
      <c r="AT255" s="207" t="s">
        <v>642</v>
      </c>
      <c r="AU255" s="211" t="s">
        <v>657</v>
      </c>
      <c r="AV255" s="211">
        <v>353</v>
      </c>
    </row>
    <row r="256" spans="1:48" s="207" customFormat="1" x14ac:dyDescent="0.25">
      <c r="A256" s="218"/>
      <c r="AR256" s="207">
        <v>7</v>
      </c>
      <c r="AS256" s="207" t="s">
        <v>199</v>
      </c>
      <c r="AT256" s="207" t="s">
        <v>642</v>
      </c>
      <c r="AU256" s="211" t="s">
        <v>658</v>
      </c>
      <c r="AV256" s="211">
        <v>354</v>
      </c>
    </row>
    <row r="257" spans="1:48" s="207" customFormat="1" x14ac:dyDescent="0.25">
      <c r="A257" s="218"/>
      <c r="AR257" s="207">
        <v>7</v>
      </c>
      <c r="AS257" s="207" t="s">
        <v>199</v>
      </c>
      <c r="AT257" s="207" t="s">
        <v>642</v>
      </c>
      <c r="AU257" s="211" t="s">
        <v>659</v>
      </c>
      <c r="AV257" s="211">
        <v>355</v>
      </c>
    </row>
    <row r="258" spans="1:48" s="207" customFormat="1" x14ac:dyDescent="0.25">
      <c r="A258" s="218"/>
      <c r="AR258" s="207">
        <v>7</v>
      </c>
      <c r="AS258" s="207" t="s">
        <v>199</v>
      </c>
      <c r="AT258" s="207" t="s">
        <v>642</v>
      </c>
      <c r="AU258" s="211" t="s">
        <v>660</v>
      </c>
      <c r="AV258" s="211">
        <v>356</v>
      </c>
    </row>
    <row r="259" spans="1:48" s="207" customFormat="1" x14ac:dyDescent="0.25">
      <c r="A259" s="218"/>
      <c r="AR259" s="207">
        <v>7</v>
      </c>
      <c r="AS259" s="207" t="s">
        <v>199</v>
      </c>
      <c r="AT259" s="207" t="s">
        <v>642</v>
      </c>
      <c r="AU259" s="211" t="s">
        <v>661</v>
      </c>
      <c r="AV259" s="211">
        <v>357</v>
      </c>
    </row>
    <row r="260" spans="1:48" s="207" customFormat="1" x14ac:dyDescent="0.25">
      <c r="A260" s="218"/>
      <c r="AR260" s="207">
        <v>7</v>
      </c>
      <c r="AS260" s="207" t="s">
        <v>199</v>
      </c>
      <c r="AT260" s="207" t="s">
        <v>642</v>
      </c>
      <c r="AU260" s="211" t="s">
        <v>662</v>
      </c>
      <c r="AV260" s="211">
        <v>358</v>
      </c>
    </row>
    <row r="261" spans="1:48" s="207" customFormat="1" x14ac:dyDescent="0.25">
      <c r="A261" s="218"/>
      <c r="AR261" s="207">
        <v>7</v>
      </c>
      <c r="AS261" s="207" t="s">
        <v>199</v>
      </c>
      <c r="AT261" s="207" t="s">
        <v>642</v>
      </c>
      <c r="AU261" s="211" t="s">
        <v>663</v>
      </c>
      <c r="AV261" s="211">
        <v>359</v>
      </c>
    </row>
    <row r="262" spans="1:48" s="207" customFormat="1" x14ac:dyDescent="0.25">
      <c r="A262" s="218"/>
      <c r="AR262" s="207">
        <v>7</v>
      </c>
      <c r="AS262" s="207" t="s">
        <v>199</v>
      </c>
      <c r="AT262" s="207" t="s">
        <v>642</v>
      </c>
      <c r="AU262" s="211" t="s">
        <v>664</v>
      </c>
      <c r="AV262" s="211">
        <v>360</v>
      </c>
    </row>
    <row r="263" spans="1:48" s="207" customFormat="1" x14ac:dyDescent="0.25">
      <c r="A263" s="218"/>
      <c r="AR263" s="207">
        <v>7</v>
      </c>
      <c r="AS263" s="207" t="s">
        <v>199</v>
      </c>
      <c r="AT263" s="207" t="s">
        <v>642</v>
      </c>
      <c r="AU263" s="211" t="s">
        <v>665</v>
      </c>
      <c r="AV263" s="211">
        <v>361</v>
      </c>
    </row>
    <row r="264" spans="1:48" s="207" customFormat="1" x14ac:dyDescent="0.25">
      <c r="A264" s="218"/>
      <c r="AR264" s="207">
        <v>7</v>
      </c>
      <c r="AS264" s="207" t="s">
        <v>199</v>
      </c>
      <c r="AT264" s="207" t="s">
        <v>642</v>
      </c>
      <c r="AU264" s="211" t="s">
        <v>666</v>
      </c>
      <c r="AV264" s="211">
        <v>362</v>
      </c>
    </row>
    <row r="265" spans="1:48" s="207" customFormat="1" x14ac:dyDescent="0.25">
      <c r="A265" s="218"/>
      <c r="AR265" s="207">
        <v>9</v>
      </c>
      <c r="AS265" s="207" t="s">
        <v>667</v>
      </c>
      <c r="AT265" s="207" t="s">
        <v>668</v>
      </c>
      <c r="AU265" s="211"/>
      <c r="AV265" s="211">
        <v>366</v>
      </c>
    </row>
    <row r="266" spans="1:48" s="207" customFormat="1" x14ac:dyDescent="0.25">
      <c r="A266" s="218"/>
      <c r="AR266" s="207">
        <v>9</v>
      </c>
      <c r="AS266" s="207" t="s">
        <v>667</v>
      </c>
      <c r="AT266" s="207" t="s">
        <v>668</v>
      </c>
      <c r="AU266" s="211" t="s">
        <v>669</v>
      </c>
      <c r="AV266" s="211">
        <v>367</v>
      </c>
    </row>
    <row r="267" spans="1:48" s="207" customFormat="1" x14ac:dyDescent="0.25">
      <c r="A267" s="218"/>
      <c r="AR267" s="207">
        <v>9</v>
      </c>
      <c r="AS267" s="207" t="s">
        <v>667</v>
      </c>
      <c r="AT267" s="207" t="s">
        <v>668</v>
      </c>
      <c r="AU267" s="211" t="s">
        <v>670</v>
      </c>
      <c r="AV267" s="211">
        <v>368</v>
      </c>
    </row>
    <row r="268" spans="1:48" s="207" customFormat="1" x14ac:dyDescent="0.25">
      <c r="A268" s="218"/>
      <c r="AR268" s="207">
        <v>9</v>
      </c>
      <c r="AS268" s="207" t="s">
        <v>667</v>
      </c>
      <c r="AT268" s="207" t="s">
        <v>668</v>
      </c>
      <c r="AU268" s="211" t="s">
        <v>671</v>
      </c>
      <c r="AV268" s="211">
        <v>369</v>
      </c>
    </row>
    <row r="269" spans="1:48" s="207" customFormat="1" x14ac:dyDescent="0.25">
      <c r="A269" s="218"/>
      <c r="AR269" s="207">
        <v>9</v>
      </c>
      <c r="AS269" s="207" t="s">
        <v>667</v>
      </c>
      <c r="AT269" s="207" t="s">
        <v>668</v>
      </c>
      <c r="AU269" s="211"/>
      <c r="AV269" s="211">
        <v>370</v>
      </c>
    </row>
    <row r="270" spans="1:48" s="207" customFormat="1" x14ac:dyDescent="0.25">
      <c r="A270" s="218"/>
      <c r="AR270" s="207">
        <v>9</v>
      </c>
      <c r="AS270" s="207" t="s">
        <v>667</v>
      </c>
      <c r="AT270" s="207" t="s">
        <v>668</v>
      </c>
      <c r="AU270" s="211" t="s">
        <v>672</v>
      </c>
      <c r="AV270" s="211">
        <v>371</v>
      </c>
    </row>
    <row r="271" spans="1:48" s="207" customFormat="1" x14ac:dyDescent="0.25">
      <c r="A271" s="218"/>
      <c r="AR271" s="207">
        <v>9</v>
      </c>
      <c r="AS271" s="207" t="s">
        <v>667</v>
      </c>
      <c r="AT271" s="207" t="s">
        <v>668</v>
      </c>
      <c r="AU271" s="211" t="s">
        <v>673</v>
      </c>
      <c r="AV271" s="211">
        <v>372</v>
      </c>
    </row>
    <row r="272" spans="1:48" s="207" customFormat="1" x14ac:dyDescent="0.25">
      <c r="A272" s="218"/>
      <c r="AR272" s="207">
        <v>9</v>
      </c>
      <c r="AS272" s="207" t="s">
        <v>667</v>
      </c>
      <c r="AT272" s="207" t="s">
        <v>668</v>
      </c>
      <c r="AU272" s="211" t="s">
        <v>674</v>
      </c>
      <c r="AV272" s="211">
        <v>373</v>
      </c>
    </row>
    <row r="273" spans="1:48" s="207" customFormat="1" x14ac:dyDescent="0.25">
      <c r="A273" s="218"/>
      <c r="AR273" s="207">
        <v>9</v>
      </c>
      <c r="AS273" s="207" t="s">
        <v>667</v>
      </c>
      <c r="AT273" s="207" t="s">
        <v>668</v>
      </c>
      <c r="AU273" s="211" t="s">
        <v>675</v>
      </c>
      <c r="AV273" s="211">
        <v>374</v>
      </c>
    </row>
    <row r="274" spans="1:48" s="207" customFormat="1" x14ac:dyDescent="0.25">
      <c r="A274" s="218"/>
      <c r="AR274" s="207">
        <v>9</v>
      </c>
      <c r="AS274" s="207" t="s">
        <v>667</v>
      </c>
      <c r="AT274" s="207" t="s">
        <v>668</v>
      </c>
      <c r="AU274" s="211" t="s">
        <v>676</v>
      </c>
      <c r="AV274" s="211">
        <v>375</v>
      </c>
    </row>
    <row r="275" spans="1:48" s="207" customFormat="1" x14ac:dyDescent="0.25">
      <c r="A275" s="218"/>
      <c r="AR275" s="207">
        <v>9</v>
      </c>
      <c r="AS275" s="207" t="s">
        <v>667</v>
      </c>
      <c r="AT275" s="207" t="s">
        <v>668</v>
      </c>
      <c r="AU275" s="211"/>
      <c r="AV275" s="211">
        <v>376</v>
      </c>
    </row>
    <row r="276" spans="1:48" s="207" customFormat="1" x14ac:dyDescent="0.25">
      <c r="A276" s="218"/>
      <c r="AR276" s="207">
        <v>9</v>
      </c>
      <c r="AS276" s="207" t="s">
        <v>667</v>
      </c>
      <c r="AT276" s="207" t="s">
        <v>668</v>
      </c>
      <c r="AU276" s="211"/>
      <c r="AV276" s="211">
        <v>377</v>
      </c>
    </row>
    <row r="277" spans="1:48" s="207" customFormat="1" x14ac:dyDescent="0.25">
      <c r="A277" s="218"/>
      <c r="AR277" s="207">
        <v>10</v>
      </c>
      <c r="AS277" s="207" t="s">
        <v>667</v>
      </c>
      <c r="AT277" s="207" t="s">
        <v>677</v>
      </c>
      <c r="AU277" s="211" t="s">
        <v>678</v>
      </c>
      <c r="AV277" s="211">
        <v>378</v>
      </c>
    </row>
    <row r="278" spans="1:48" s="207" customFormat="1" x14ac:dyDescent="0.25">
      <c r="A278" s="218"/>
      <c r="AR278" s="207">
        <v>10</v>
      </c>
      <c r="AS278" s="207" t="s">
        <v>667</v>
      </c>
      <c r="AT278" s="207" t="s">
        <v>677</v>
      </c>
      <c r="AU278" s="211" t="s">
        <v>679</v>
      </c>
      <c r="AV278" s="211">
        <v>379</v>
      </c>
    </row>
    <row r="279" spans="1:48" s="207" customFormat="1" x14ac:dyDescent="0.25">
      <c r="A279" s="218"/>
      <c r="AR279" s="207">
        <v>10</v>
      </c>
      <c r="AS279" s="207" t="s">
        <v>667</v>
      </c>
      <c r="AT279" s="207" t="s">
        <v>677</v>
      </c>
      <c r="AU279" s="211" t="s">
        <v>680</v>
      </c>
      <c r="AV279" s="211">
        <v>380</v>
      </c>
    </row>
    <row r="280" spans="1:48" s="207" customFormat="1" x14ac:dyDescent="0.25">
      <c r="A280" s="218"/>
      <c r="AR280" s="207">
        <v>10</v>
      </c>
      <c r="AS280" s="207" t="s">
        <v>667</v>
      </c>
      <c r="AT280" s="207" t="s">
        <v>677</v>
      </c>
      <c r="AU280" s="211" t="s">
        <v>681</v>
      </c>
      <c r="AV280" s="211">
        <v>381</v>
      </c>
    </row>
    <row r="281" spans="1:48" s="207" customFormat="1" x14ac:dyDescent="0.25">
      <c r="A281" s="218"/>
      <c r="AR281" s="207">
        <v>10</v>
      </c>
      <c r="AS281" s="207" t="s">
        <v>667</v>
      </c>
      <c r="AT281" s="207" t="s">
        <v>677</v>
      </c>
      <c r="AU281" s="211" t="s">
        <v>682</v>
      </c>
      <c r="AV281" s="211">
        <v>382</v>
      </c>
    </row>
    <row r="282" spans="1:48" s="207" customFormat="1" x14ac:dyDescent="0.25">
      <c r="A282" s="218"/>
      <c r="AR282" s="207">
        <v>10</v>
      </c>
      <c r="AS282" s="207" t="s">
        <v>667</v>
      </c>
      <c r="AT282" s="207" t="s">
        <v>677</v>
      </c>
      <c r="AU282" s="211" t="s">
        <v>683</v>
      </c>
      <c r="AV282" s="211">
        <v>383</v>
      </c>
    </row>
    <row r="283" spans="1:48" s="207" customFormat="1" x14ac:dyDescent="0.25">
      <c r="A283" s="218"/>
      <c r="AR283" s="207">
        <v>10</v>
      </c>
      <c r="AS283" s="207" t="s">
        <v>667</v>
      </c>
      <c r="AT283" s="207" t="s">
        <v>677</v>
      </c>
      <c r="AU283" s="211" t="s">
        <v>684</v>
      </c>
      <c r="AV283" s="211">
        <v>384</v>
      </c>
    </row>
    <row r="284" spans="1:48" s="207" customFormat="1" x14ac:dyDescent="0.25">
      <c r="A284" s="218"/>
      <c r="AR284" s="207">
        <v>10</v>
      </c>
      <c r="AS284" s="207" t="s">
        <v>667</v>
      </c>
      <c r="AT284" s="207" t="s">
        <v>685</v>
      </c>
      <c r="AU284" s="211" t="s">
        <v>686</v>
      </c>
      <c r="AV284" s="211">
        <v>385</v>
      </c>
    </row>
    <row r="285" spans="1:48" s="207" customFormat="1" x14ac:dyDescent="0.25">
      <c r="A285" s="218"/>
      <c r="AR285" s="207">
        <v>10</v>
      </c>
      <c r="AS285" s="207" t="s">
        <v>667</v>
      </c>
      <c r="AT285" s="207" t="s">
        <v>685</v>
      </c>
      <c r="AU285" s="211" t="s">
        <v>687</v>
      </c>
      <c r="AV285" s="211">
        <v>386</v>
      </c>
    </row>
    <row r="286" spans="1:48" s="207" customFormat="1" x14ac:dyDescent="0.25">
      <c r="A286" s="218"/>
      <c r="AR286" s="207">
        <v>10</v>
      </c>
      <c r="AS286" s="207" t="s">
        <v>667</v>
      </c>
      <c r="AT286" s="207" t="s">
        <v>685</v>
      </c>
      <c r="AU286" s="211" t="s">
        <v>688</v>
      </c>
      <c r="AV286" s="211">
        <v>387</v>
      </c>
    </row>
    <row r="287" spans="1:48" s="207" customFormat="1" x14ac:dyDescent="0.25">
      <c r="A287" s="218"/>
      <c r="AR287" s="207">
        <v>10</v>
      </c>
      <c r="AS287" s="207" t="s">
        <v>667</v>
      </c>
      <c r="AT287" s="207" t="s">
        <v>685</v>
      </c>
      <c r="AU287" s="211" t="s">
        <v>689</v>
      </c>
      <c r="AV287" s="211">
        <v>388</v>
      </c>
    </row>
    <row r="288" spans="1:48" s="207" customFormat="1" x14ac:dyDescent="0.25">
      <c r="A288" s="218"/>
      <c r="AR288" s="207">
        <v>10</v>
      </c>
      <c r="AS288" s="207" t="s">
        <v>667</v>
      </c>
      <c r="AT288" s="207" t="s">
        <v>685</v>
      </c>
      <c r="AU288" s="211" t="s">
        <v>690</v>
      </c>
      <c r="AV288" s="211">
        <v>389</v>
      </c>
    </row>
    <row r="289" spans="1:48" s="207" customFormat="1" x14ac:dyDescent="0.25">
      <c r="A289" s="218"/>
      <c r="AR289" s="207">
        <v>10</v>
      </c>
      <c r="AS289" s="207" t="s">
        <v>667</v>
      </c>
      <c r="AT289" s="207" t="s">
        <v>685</v>
      </c>
      <c r="AU289" s="211" t="s">
        <v>691</v>
      </c>
      <c r="AV289" s="211">
        <v>390</v>
      </c>
    </row>
    <row r="290" spans="1:48" s="207" customFormat="1" x14ac:dyDescent="0.25">
      <c r="A290" s="218"/>
      <c r="AR290" s="207">
        <v>10</v>
      </c>
      <c r="AS290" s="207" t="s">
        <v>667</v>
      </c>
      <c r="AT290" s="207" t="s">
        <v>685</v>
      </c>
      <c r="AU290" s="211" t="s">
        <v>692</v>
      </c>
      <c r="AV290" s="211">
        <v>391</v>
      </c>
    </row>
    <row r="291" spans="1:48" s="207" customFormat="1" x14ac:dyDescent="0.25">
      <c r="A291" s="218"/>
      <c r="AR291" s="207">
        <v>10</v>
      </c>
      <c r="AS291" s="207" t="s">
        <v>667</v>
      </c>
      <c r="AT291" s="207" t="s">
        <v>685</v>
      </c>
      <c r="AU291" s="211" t="s">
        <v>693</v>
      </c>
      <c r="AV291" s="211">
        <v>392</v>
      </c>
    </row>
    <row r="292" spans="1:48" s="207" customFormat="1" x14ac:dyDescent="0.25">
      <c r="A292" s="218"/>
      <c r="AR292" s="207">
        <v>10</v>
      </c>
      <c r="AS292" s="207" t="s">
        <v>667</v>
      </c>
      <c r="AT292" s="207" t="s">
        <v>685</v>
      </c>
      <c r="AU292" s="211"/>
      <c r="AV292" s="211">
        <v>393</v>
      </c>
    </row>
    <row r="293" spans="1:48" s="207" customFormat="1" x14ac:dyDescent="0.25">
      <c r="A293" s="218"/>
      <c r="AR293" s="207">
        <v>10</v>
      </c>
      <c r="AS293" s="207" t="s">
        <v>667</v>
      </c>
      <c r="AT293" s="207" t="s">
        <v>685</v>
      </c>
      <c r="AU293" s="211" t="s">
        <v>694</v>
      </c>
      <c r="AV293" s="211">
        <v>394</v>
      </c>
    </row>
    <row r="294" spans="1:48" s="207" customFormat="1" x14ac:dyDescent="0.25">
      <c r="A294" s="218"/>
      <c r="AR294" s="207">
        <v>10</v>
      </c>
      <c r="AS294" s="207" t="s">
        <v>667</v>
      </c>
      <c r="AT294" s="207" t="s">
        <v>685</v>
      </c>
      <c r="AU294" s="211" t="s">
        <v>695</v>
      </c>
      <c r="AV294" s="211">
        <v>395</v>
      </c>
    </row>
    <row r="295" spans="1:48" s="207" customFormat="1" x14ac:dyDescent="0.25">
      <c r="A295" s="218"/>
      <c r="AR295" s="207">
        <v>8</v>
      </c>
      <c r="AS295" s="207" t="s">
        <v>696</v>
      </c>
      <c r="AT295" s="207" t="s">
        <v>697</v>
      </c>
      <c r="AU295" s="211" t="s">
        <v>698</v>
      </c>
      <c r="AV295" s="211">
        <v>399</v>
      </c>
    </row>
    <row r="296" spans="1:48" s="207" customFormat="1" x14ac:dyDescent="0.25">
      <c r="A296" s="218"/>
      <c r="AR296" s="207">
        <v>8</v>
      </c>
      <c r="AS296" s="207" t="s">
        <v>696</v>
      </c>
      <c r="AT296" s="207" t="s">
        <v>697</v>
      </c>
      <c r="AU296" s="211" t="s">
        <v>699</v>
      </c>
      <c r="AV296" s="211">
        <v>400</v>
      </c>
    </row>
    <row r="297" spans="1:48" s="207" customFormat="1" x14ac:dyDescent="0.25">
      <c r="A297" s="218"/>
      <c r="AR297" s="207">
        <v>8</v>
      </c>
      <c r="AS297" s="207" t="s">
        <v>696</v>
      </c>
      <c r="AT297" s="207" t="s">
        <v>697</v>
      </c>
      <c r="AU297" s="211" t="s">
        <v>700</v>
      </c>
      <c r="AV297" s="211">
        <v>401</v>
      </c>
    </row>
    <row r="298" spans="1:48" s="207" customFormat="1" x14ac:dyDescent="0.25">
      <c r="A298" s="218"/>
      <c r="AR298" s="207">
        <v>8</v>
      </c>
      <c r="AS298" s="207" t="s">
        <v>696</v>
      </c>
      <c r="AT298" s="207" t="s">
        <v>697</v>
      </c>
      <c r="AU298" s="211" t="s">
        <v>701</v>
      </c>
      <c r="AV298" s="211">
        <v>402</v>
      </c>
    </row>
    <row r="299" spans="1:48" s="207" customFormat="1" x14ac:dyDescent="0.25">
      <c r="A299" s="218"/>
      <c r="AR299" s="207">
        <v>8</v>
      </c>
      <c r="AS299" s="207" t="s">
        <v>696</v>
      </c>
      <c r="AT299" s="207" t="s">
        <v>697</v>
      </c>
      <c r="AU299" s="211" t="s">
        <v>702</v>
      </c>
      <c r="AV299" s="211">
        <v>403</v>
      </c>
    </row>
    <row r="300" spans="1:48" s="207" customFormat="1" x14ac:dyDescent="0.25">
      <c r="A300" s="218"/>
      <c r="AR300" s="207">
        <v>8</v>
      </c>
      <c r="AS300" s="207" t="s">
        <v>696</v>
      </c>
      <c r="AT300" s="207" t="s">
        <v>697</v>
      </c>
      <c r="AU300" s="211" t="s">
        <v>703</v>
      </c>
      <c r="AV300" s="211">
        <v>404</v>
      </c>
    </row>
    <row r="301" spans="1:48" s="207" customFormat="1" x14ac:dyDescent="0.25">
      <c r="A301" s="218"/>
      <c r="AR301" s="207">
        <v>8</v>
      </c>
      <c r="AS301" s="207" t="s">
        <v>696</v>
      </c>
      <c r="AT301" s="207" t="s">
        <v>697</v>
      </c>
      <c r="AU301" s="211" t="s">
        <v>704</v>
      </c>
      <c r="AV301" s="211">
        <v>405</v>
      </c>
    </row>
    <row r="302" spans="1:48" s="207" customFormat="1" x14ac:dyDescent="0.25">
      <c r="A302" s="218"/>
      <c r="AR302" s="207">
        <v>8</v>
      </c>
      <c r="AS302" s="207" t="s">
        <v>696</v>
      </c>
      <c r="AT302" s="207" t="s">
        <v>697</v>
      </c>
      <c r="AU302" s="211" t="s">
        <v>705</v>
      </c>
      <c r="AV302" s="211">
        <v>406</v>
      </c>
    </row>
    <row r="303" spans="1:48" s="207" customFormat="1" x14ac:dyDescent="0.25">
      <c r="A303" s="218"/>
      <c r="AR303" s="207">
        <v>8</v>
      </c>
      <c r="AS303" s="207" t="s">
        <v>696</v>
      </c>
      <c r="AT303" s="207" t="s">
        <v>697</v>
      </c>
      <c r="AU303" s="211" t="s">
        <v>706</v>
      </c>
      <c r="AV303" s="211">
        <v>407</v>
      </c>
    </row>
    <row r="304" spans="1:48" s="207" customFormat="1" x14ac:dyDescent="0.25">
      <c r="A304" s="218"/>
      <c r="AR304" s="207">
        <v>8</v>
      </c>
      <c r="AS304" s="207" t="s">
        <v>696</v>
      </c>
      <c r="AT304" s="207" t="s">
        <v>697</v>
      </c>
      <c r="AU304" s="211" t="s">
        <v>707</v>
      </c>
      <c r="AV304" s="211">
        <v>408</v>
      </c>
    </row>
    <row r="305" spans="1:48" s="207" customFormat="1" x14ac:dyDescent="0.25">
      <c r="A305" s="218"/>
      <c r="AR305" s="207">
        <v>8</v>
      </c>
      <c r="AS305" s="207" t="s">
        <v>696</v>
      </c>
      <c r="AT305" s="207" t="s">
        <v>697</v>
      </c>
      <c r="AU305" s="211"/>
      <c r="AV305" s="211">
        <v>409</v>
      </c>
    </row>
    <row r="306" spans="1:48" s="207" customFormat="1" x14ac:dyDescent="0.25">
      <c r="A306" s="218"/>
      <c r="AR306" s="207">
        <v>8</v>
      </c>
      <c r="AS306" s="207" t="s">
        <v>696</v>
      </c>
      <c r="AT306" s="207" t="s">
        <v>697</v>
      </c>
      <c r="AU306" s="211" t="s">
        <v>708</v>
      </c>
      <c r="AV306" s="211">
        <v>410</v>
      </c>
    </row>
    <row r="307" spans="1:48" s="207" customFormat="1" x14ac:dyDescent="0.25">
      <c r="A307" s="218"/>
      <c r="AR307" s="207">
        <v>8</v>
      </c>
      <c r="AS307" s="207" t="s">
        <v>696</v>
      </c>
      <c r="AT307" s="207" t="s">
        <v>697</v>
      </c>
      <c r="AU307" s="211" t="s">
        <v>709</v>
      </c>
      <c r="AV307" s="211">
        <v>411</v>
      </c>
    </row>
    <row r="308" spans="1:48" s="207" customFormat="1" x14ac:dyDescent="0.25">
      <c r="A308" s="218"/>
      <c r="AR308" s="207">
        <v>8</v>
      </c>
      <c r="AS308" s="207" t="s">
        <v>696</v>
      </c>
      <c r="AT308" s="207" t="s">
        <v>697</v>
      </c>
      <c r="AU308" s="211" t="s">
        <v>710</v>
      </c>
      <c r="AV308" s="211">
        <v>412</v>
      </c>
    </row>
    <row r="309" spans="1:48" s="207" customFormat="1" x14ac:dyDescent="0.25">
      <c r="A309" s="218"/>
      <c r="AR309" s="207">
        <v>8</v>
      </c>
      <c r="AS309" s="207" t="s">
        <v>696</v>
      </c>
      <c r="AT309" s="207" t="s">
        <v>697</v>
      </c>
      <c r="AU309" s="211" t="s">
        <v>711</v>
      </c>
      <c r="AV309" s="211">
        <v>413</v>
      </c>
    </row>
    <row r="310" spans="1:48" s="207" customFormat="1" x14ac:dyDescent="0.25">
      <c r="A310" s="218"/>
      <c r="AR310" s="207">
        <v>8</v>
      </c>
      <c r="AS310" s="207" t="s">
        <v>696</v>
      </c>
      <c r="AT310" s="207" t="s">
        <v>697</v>
      </c>
      <c r="AU310" s="211"/>
      <c r="AV310" s="211">
        <v>414</v>
      </c>
    </row>
    <row r="311" spans="1:48" s="207" customFormat="1" x14ac:dyDescent="0.25">
      <c r="A311" s="218"/>
      <c r="AR311" s="207">
        <v>8</v>
      </c>
      <c r="AS311" s="207" t="s">
        <v>696</v>
      </c>
      <c r="AT311" s="207" t="s">
        <v>697</v>
      </c>
      <c r="AU311" s="211"/>
      <c r="AV311" s="211">
        <v>415</v>
      </c>
    </row>
    <row r="312" spans="1:48" s="207" customFormat="1" x14ac:dyDescent="0.25">
      <c r="A312" s="218"/>
      <c r="AR312" s="207">
        <v>8</v>
      </c>
      <c r="AS312" s="207" t="s">
        <v>696</v>
      </c>
      <c r="AT312" s="207" t="s">
        <v>677</v>
      </c>
      <c r="AU312" s="211"/>
      <c r="AV312" s="211">
        <v>416</v>
      </c>
    </row>
    <row r="313" spans="1:48" s="207" customFormat="1" x14ac:dyDescent="0.25">
      <c r="A313" s="218"/>
      <c r="AR313" s="207">
        <v>8</v>
      </c>
      <c r="AS313" s="207" t="s">
        <v>696</v>
      </c>
      <c r="AT313" s="207" t="s">
        <v>677</v>
      </c>
      <c r="AU313" s="211" t="s">
        <v>712</v>
      </c>
      <c r="AV313" s="211">
        <v>417</v>
      </c>
    </row>
    <row r="314" spans="1:48" s="207" customFormat="1" x14ac:dyDescent="0.25">
      <c r="A314" s="218"/>
      <c r="AR314" s="207">
        <v>8</v>
      </c>
      <c r="AS314" s="207" t="s">
        <v>696</v>
      </c>
      <c r="AT314" s="207" t="s">
        <v>677</v>
      </c>
      <c r="AU314" s="211" t="s">
        <v>713</v>
      </c>
      <c r="AV314" s="211">
        <v>418</v>
      </c>
    </row>
    <row r="315" spans="1:48" s="207" customFormat="1" x14ac:dyDescent="0.25">
      <c r="A315" s="218"/>
      <c r="AR315" s="207">
        <v>8</v>
      </c>
      <c r="AS315" s="207" t="s">
        <v>696</v>
      </c>
      <c r="AT315" s="207" t="s">
        <v>677</v>
      </c>
      <c r="AU315" s="211" t="s">
        <v>714</v>
      </c>
      <c r="AV315" s="211">
        <v>419</v>
      </c>
    </row>
    <row r="316" spans="1:48" s="207" customFormat="1" x14ac:dyDescent="0.25">
      <c r="A316" s="218"/>
      <c r="AR316" s="207">
        <v>8</v>
      </c>
      <c r="AS316" s="207" t="s">
        <v>696</v>
      </c>
      <c r="AT316" s="207" t="s">
        <v>677</v>
      </c>
      <c r="AU316" s="211" t="s">
        <v>715</v>
      </c>
      <c r="AV316" s="211">
        <v>420</v>
      </c>
    </row>
    <row r="317" spans="1:48" s="207" customFormat="1" x14ac:dyDescent="0.25">
      <c r="A317" s="218"/>
      <c r="AR317" s="207">
        <v>8</v>
      </c>
      <c r="AS317" s="207" t="s">
        <v>696</v>
      </c>
      <c r="AT317" s="207" t="s">
        <v>677</v>
      </c>
      <c r="AU317" s="211" t="s">
        <v>716</v>
      </c>
      <c r="AV317" s="211">
        <v>421</v>
      </c>
    </row>
    <row r="318" spans="1:48" s="207" customFormat="1" x14ac:dyDescent="0.25">
      <c r="A318" s="218"/>
      <c r="AR318" s="207">
        <v>8</v>
      </c>
      <c r="AS318" s="207" t="s">
        <v>696</v>
      </c>
      <c r="AT318" s="207" t="s">
        <v>677</v>
      </c>
      <c r="AU318" s="211" t="s">
        <v>717</v>
      </c>
      <c r="AV318" s="211">
        <v>422</v>
      </c>
    </row>
    <row r="319" spans="1:48" s="207" customFormat="1" x14ac:dyDescent="0.25">
      <c r="A319" s="218"/>
      <c r="AR319" s="207">
        <v>8</v>
      </c>
      <c r="AS319" s="207" t="s">
        <v>696</v>
      </c>
      <c r="AT319" s="207" t="s">
        <v>677</v>
      </c>
      <c r="AU319" s="211"/>
      <c r="AV319" s="211">
        <v>423</v>
      </c>
    </row>
    <row r="320" spans="1:48" s="207" customFormat="1" x14ac:dyDescent="0.25">
      <c r="A320" s="218"/>
      <c r="AR320" s="207">
        <v>8</v>
      </c>
      <c r="AS320" s="207" t="s">
        <v>696</v>
      </c>
      <c r="AT320" s="207" t="s">
        <v>677</v>
      </c>
      <c r="AU320" s="211"/>
      <c r="AV320" s="211">
        <v>424</v>
      </c>
    </row>
    <row r="321" spans="1:48" s="207" customFormat="1" x14ac:dyDescent="0.25">
      <c r="A321" s="218"/>
      <c r="AR321" s="207">
        <v>8</v>
      </c>
      <c r="AS321" s="207" t="s">
        <v>696</v>
      </c>
      <c r="AT321" s="207" t="s">
        <v>677</v>
      </c>
      <c r="AU321" s="211"/>
      <c r="AV321" s="211">
        <v>425</v>
      </c>
    </row>
    <row r="322" spans="1:48" s="207" customFormat="1" x14ac:dyDescent="0.25">
      <c r="A322" s="218"/>
      <c r="AR322" s="207">
        <v>8</v>
      </c>
      <c r="AS322" s="207" t="s">
        <v>696</v>
      </c>
      <c r="AT322" s="207" t="s">
        <v>677</v>
      </c>
      <c r="AU322" s="211" t="s">
        <v>718</v>
      </c>
      <c r="AV322" s="211">
        <v>426</v>
      </c>
    </row>
    <row r="323" spans="1:48" s="207" customFormat="1" x14ac:dyDescent="0.25">
      <c r="A323" s="218"/>
      <c r="AR323" s="207">
        <v>8</v>
      </c>
      <c r="AS323" s="207" t="s">
        <v>696</v>
      </c>
      <c r="AT323" s="207" t="s">
        <v>677</v>
      </c>
      <c r="AU323" s="211" t="s">
        <v>719</v>
      </c>
      <c r="AV323" s="211">
        <v>427</v>
      </c>
    </row>
    <row r="324" spans="1:48" s="207" customFormat="1" x14ac:dyDescent="0.25">
      <c r="A324" s="218"/>
      <c r="AR324" s="207">
        <v>12</v>
      </c>
      <c r="AS324" s="207" t="s">
        <v>696</v>
      </c>
      <c r="AT324" s="207" t="s">
        <v>720</v>
      </c>
      <c r="AU324" s="211" t="s">
        <v>721</v>
      </c>
      <c r="AV324" s="211">
        <v>435</v>
      </c>
    </row>
    <row r="325" spans="1:48" s="207" customFormat="1" x14ac:dyDescent="0.25">
      <c r="A325" s="218"/>
      <c r="AR325" s="207">
        <v>12</v>
      </c>
      <c r="AS325" s="207" t="s">
        <v>696</v>
      </c>
      <c r="AT325" s="207" t="s">
        <v>720</v>
      </c>
      <c r="AU325" s="211" t="s">
        <v>722</v>
      </c>
      <c r="AV325" s="211">
        <v>436</v>
      </c>
    </row>
    <row r="326" spans="1:48" s="207" customFormat="1" x14ac:dyDescent="0.25">
      <c r="A326" s="218"/>
      <c r="AR326" s="207">
        <v>12</v>
      </c>
      <c r="AS326" s="207" t="s">
        <v>696</v>
      </c>
      <c r="AT326" s="207" t="s">
        <v>720</v>
      </c>
      <c r="AU326" s="211" t="s">
        <v>723</v>
      </c>
      <c r="AV326" s="211">
        <v>437</v>
      </c>
    </row>
    <row r="327" spans="1:48" s="207" customFormat="1" x14ac:dyDescent="0.25">
      <c r="A327" s="218"/>
      <c r="AR327" s="207">
        <v>12</v>
      </c>
      <c r="AS327" s="207" t="s">
        <v>696</v>
      </c>
      <c r="AT327" s="207" t="s">
        <v>720</v>
      </c>
      <c r="AU327" s="211" t="s">
        <v>724</v>
      </c>
      <c r="AV327" s="211">
        <v>438</v>
      </c>
    </row>
    <row r="328" spans="1:48" s="207" customFormat="1" x14ac:dyDescent="0.25">
      <c r="A328" s="218"/>
      <c r="AR328" s="207">
        <v>12</v>
      </c>
      <c r="AS328" s="207" t="s">
        <v>696</v>
      </c>
      <c r="AT328" s="207" t="s">
        <v>720</v>
      </c>
      <c r="AU328" s="211" t="s">
        <v>725</v>
      </c>
      <c r="AV328" s="211">
        <v>439</v>
      </c>
    </row>
    <row r="329" spans="1:48" s="207" customFormat="1" x14ac:dyDescent="0.25">
      <c r="A329" s="218"/>
      <c r="AR329" s="207">
        <v>12</v>
      </c>
      <c r="AS329" s="207" t="s">
        <v>696</v>
      </c>
      <c r="AT329" s="207" t="s">
        <v>720</v>
      </c>
      <c r="AU329" s="211" t="s">
        <v>726</v>
      </c>
      <c r="AV329" s="211">
        <v>440</v>
      </c>
    </row>
    <row r="330" spans="1:48" s="207" customFormat="1" x14ac:dyDescent="0.25">
      <c r="A330" s="218"/>
      <c r="AR330" s="207">
        <v>12</v>
      </c>
      <c r="AS330" s="207" t="s">
        <v>696</v>
      </c>
      <c r="AT330" s="207" t="s">
        <v>720</v>
      </c>
      <c r="AU330" s="211"/>
      <c r="AV330" s="211">
        <v>441</v>
      </c>
    </row>
    <row r="331" spans="1:48" s="207" customFormat="1" x14ac:dyDescent="0.25">
      <c r="A331" s="218"/>
      <c r="AR331" s="207">
        <v>12</v>
      </c>
      <c r="AS331" s="207" t="s">
        <v>696</v>
      </c>
      <c r="AT331" s="207" t="s">
        <v>720</v>
      </c>
      <c r="AU331" s="211" t="s">
        <v>727</v>
      </c>
      <c r="AV331" s="211">
        <v>442</v>
      </c>
    </row>
    <row r="332" spans="1:48" s="207" customFormat="1" x14ac:dyDescent="0.25">
      <c r="A332" s="218"/>
      <c r="AR332" s="207">
        <v>12</v>
      </c>
      <c r="AS332" s="207" t="s">
        <v>696</v>
      </c>
      <c r="AT332" s="207" t="s">
        <v>720</v>
      </c>
      <c r="AU332" s="211" t="s">
        <v>728</v>
      </c>
      <c r="AV332" s="211">
        <v>443</v>
      </c>
    </row>
    <row r="333" spans="1:48" s="207" customFormat="1" x14ac:dyDescent="0.25">
      <c r="A333" s="218"/>
      <c r="AR333" s="207">
        <v>12</v>
      </c>
      <c r="AS333" s="207" t="s">
        <v>696</v>
      </c>
      <c r="AT333" s="207" t="s">
        <v>720</v>
      </c>
      <c r="AU333" s="211" t="s">
        <v>729</v>
      </c>
      <c r="AV333" s="211">
        <v>444</v>
      </c>
    </row>
    <row r="334" spans="1:48" s="207" customFormat="1" x14ac:dyDescent="0.25">
      <c r="A334" s="218"/>
      <c r="AR334" s="207">
        <v>12</v>
      </c>
      <c r="AS334" s="207" t="s">
        <v>696</v>
      </c>
      <c r="AT334" s="207" t="s">
        <v>720</v>
      </c>
      <c r="AU334" s="211" t="s">
        <v>720</v>
      </c>
      <c r="AV334" s="211">
        <v>445</v>
      </c>
    </row>
    <row r="335" spans="1:48" s="207" customFormat="1" x14ac:dyDescent="0.25">
      <c r="A335" s="218"/>
      <c r="AR335" s="207">
        <v>12</v>
      </c>
      <c r="AS335" s="207" t="s">
        <v>696</v>
      </c>
      <c r="AT335" s="207" t="s">
        <v>720</v>
      </c>
      <c r="AU335" s="211" t="s">
        <v>730</v>
      </c>
      <c r="AV335" s="211">
        <v>446</v>
      </c>
    </row>
    <row r="336" spans="1:48" s="207" customFormat="1" x14ac:dyDescent="0.25">
      <c r="A336" s="218"/>
      <c r="AR336" s="207">
        <v>12</v>
      </c>
      <c r="AS336" s="207" t="s">
        <v>696</v>
      </c>
      <c r="AT336" s="207" t="s">
        <v>720</v>
      </c>
      <c r="AU336" s="211" t="s">
        <v>731</v>
      </c>
      <c r="AV336" s="211">
        <v>447</v>
      </c>
    </row>
    <row r="337" spans="1:48" s="207" customFormat="1" x14ac:dyDescent="0.25">
      <c r="A337" s="218"/>
      <c r="AR337" s="207">
        <v>12</v>
      </c>
      <c r="AS337" s="207" t="s">
        <v>696</v>
      </c>
      <c r="AT337" s="207" t="s">
        <v>720</v>
      </c>
      <c r="AU337" s="211"/>
      <c r="AV337" s="211">
        <v>448</v>
      </c>
    </row>
    <row r="338" spans="1:48" s="207" customFormat="1" x14ac:dyDescent="0.25">
      <c r="A338" s="218"/>
      <c r="AR338" s="207">
        <v>12</v>
      </c>
      <c r="AS338" s="207" t="s">
        <v>696</v>
      </c>
      <c r="AT338" s="207" t="s">
        <v>720</v>
      </c>
      <c r="AU338" s="211" t="s">
        <v>732</v>
      </c>
      <c r="AV338" s="211">
        <v>449</v>
      </c>
    </row>
    <row r="339" spans="1:48" s="207" customFormat="1" x14ac:dyDescent="0.25">
      <c r="A339" s="218"/>
      <c r="AR339" s="207">
        <v>12</v>
      </c>
      <c r="AS339" s="207" t="s">
        <v>696</v>
      </c>
      <c r="AT339" s="207" t="s">
        <v>720</v>
      </c>
      <c r="AU339" s="211" t="s">
        <v>733</v>
      </c>
      <c r="AV339" s="211">
        <v>450</v>
      </c>
    </row>
    <row r="340" spans="1:48" s="207" customFormat="1" x14ac:dyDescent="0.25">
      <c r="A340" s="218"/>
      <c r="AR340" s="207">
        <v>12</v>
      </c>
      <c r="AS340" s="207" t="s">
        <v>696</v>
      </c>
      <c r="AT340" s="207" t="s">
        <v>720</v>
      </c>
      <c r="AU340" s="211" t="s">
        <v>734</v>
      </c>
      <c r="AV340" s="211">
        <v>451</v>
      </c>
    </row>
    <row r="341" spans="1:48" s="207" customFormat="1" x14ac:dyDescent="0.25">
      <c r="A341" s="218"/>
      <c r="AR341" s="207">
        <v>13</v>
      </c>
      <c r="AS341" s="207" t="s">
        <v>195</v>
      </c>
      <c r="AT341" s="207" t="s">
        <v>735</v>
      </c>
      <c r="AU341" s="211" t="s">
        <v>736</v>
      </c>
      <c r="AV341" s="211">
        <v>455</v>
      </c>
    </row>
    <row r="342" spans="1:48" s="207" customFormat="1" x14ac:dyDescent="0.25">
      <c r="A342" s="218"/>
      <c r="AR342" s="207">
        <v>13</v>
      </c>
      <c r="AS342" s="207" t="s">
        <v>195</v>
      </c>
      <c r="AT342" s="207" t="s">
        <v>735</v>
      </c>
      <c r="AU342" s="211" t="s">
        <v>737</v>
      </c>
      <c r="AV342" s="211">
        <v>456</v>
      </c>
    </row>
    <row r="343" spans="1:48" s="207" customFormat="1" x14ac:dyDescent="0.25">
      <c r="A343" s="218"/>
      <c r="AR343" s="207">
        <v>13</v>
      </c>
      <c r="AS343" s="207" t="s">
        <v>195</v>
      </c>
      <c r="AT343" s="207" t="s">
        <v>735</v>
      </c>
      <c r="AU343" s="211" t="s">
        <v>738</v>
      </c>
      <c r="AV343" s="211">
        <v>457</v>
      </c>
    </row>
    <row r="344" spans="1:48" s="207" customFormat="1" x14ac:dyDescent="0.25">
      <c r="A344" s="218"/>
      <c r="AR344" s="207">
        <v>13</v>
      </c>
      <c r="AS344" s="207" t="s">
        <v>195</v>
      </c>
      <c r="AT344" s="207" t="s">
        <v>735</v>
      </c>
      <c r="AU344" s="211" t="s">
        <v>739</v>
      </c>
      <c r="AV344" s="211">
        <v>458</v>
      </c>
    </row>
    <row r="345" spans="1:48" s="207" customFormat="1" x14ac:dyDescent="0.25">
      <c r="A345" s="218"/>
      <c r="AR345" s="207">
        <v>13</v>
      </c>
      <c r="AS345" s="207" t="s">
        <v>195</v>
      </c>
      <c r="AT345" s="207" t="s">
        <v>735</v>
      </c>
      <c r="AU345" s="211" t="s">
        <v>740</v>
      </c>
      <c r="AV345" s="211">
        <v>459</v>
      </c>
    </row>
    <row r="346" spans="1:48" s="207" customFormat="1" x14ac:dyDescent="0.25">
      <c r="A346" s="218"/>
      <c r="AR346" s="207">
        <v>13</v>
      </c>
      <c r="AS346" s="207" t="s">
        <v>195</v>
      </c>
      <c r="AT346" s="207" t="s">
        <v>735</v>
      </c>
      <c r="AU346" s="211" t="s">
        <v>741</v>
      </c>
      <c r="AV346" s="211">
        <v>460</v>
      </c>
    </row>
    <row r="347" spans="1:48" s="207" customFormat="1" x14ac:dyDescent="0.25">
      <c r="A347" s="218"/>
      <c r="AR347" s="207">
        <v>13</v>
      </c>
      <c r="AS347" s="207" t="s">
        <v>195</v>
      </c>
      <c r="AT347" s="207" t="s">
        <v>735</v>
      </c>
      <c r="AU347" s="211"/>
      <c r="AV347" s="211">
        <v>461</v>
      </c>
    </row>
    <row r="348" spans="1:48" s="207" customFormat="1" x14ac:dyDescent="0.25">
      <c r="A348" s="218"/>
      <c r="AR348" s="207">
        <v>13</v>
      </c>
      <c r="AS348" s="207" t="s">
        <v>195</v>
      </c>
      <c r="AT348" s="207" t="s">
        <v>735</v>
      </c>
      <c r="AU348" s="211"/>
      <c r="AV348" s="211">
        <v>462</v>
      </c>
    </row>
    <row r="349" spans="1:48" s="207" customFormat="1" x14ac:dyDescent="0.25">
      <c r="A349" s="218"/>
      <c r="AR349" s="207">
        <v>13</v>
      </c>
      <c r="AS349" s="207" t="s">
        <v>195</v>
      </c>
      <c r="AT349" s="207" t="s">
        <v>735</v>
      </c>
      <c r="AU349" s="211" t="s">
        <v>742</v>
      </c>
      <c r="AV349" s="211">
        <v>463</v>
      </c>
    </row>
    <row r="350" spans="1:48" s="207" customFormat="1" x14ac:dyDescent="0.25">
      <c r="A350" s="218"/>
      <c r="AR350" s="207">
        <v>13</v>
      </c>
      <c r="AS350" s="207" t="s">
        <v>195</v>
      </c>
      <c r="AT350" s="207" t="s">
        <v>735</v>
      </c>
      <c r="AU350" s="211" t="s">
        <v>743</v>
      </c>
      <c r="AV350" s="211">
        <v>464</v>
      </c>
    </row>
    <row r="351" spans="1:48" s="207" customFormat="1" x14ac:dyDescent="0.25">
      <c r="A351" s="218"/>
      <c r="AR351" s="207">
        <v>13</v>
      </c>
      <c r="AS351" s="207" t="s">
        <v>195</v>
      </c>
      <c r="AT351" s="207" t="s">
        <v>735</v>
      </c>
      <c r="AU351" s="211" t="s">
        <v>744</v>
      </c>
      <c r="AV351" s="211">
        <v>465</v>
      </c>
    </row>
    <row r="352" spans="1:48" s="207" customFormat="1" x14ac:dyDescent="0.25">
      <c r="A352" s="218"/>
      <c r="AR352" s="207">
        <v>13</v>
      </c>
      <c r="AS352" s="207" t="s">
        <v>195</v>
      </c>
      <c r="AT352" s="207" t="s">
        <v>735</v>
      </c>
      <c r="AU352" s="211" t="s">
        <v>745</v>
      </c>
      <c r="AV352" s="211">
        <v>466</v>
      </c>
    </row>
    <row r="353" spans="1:48" s="207" customFormat="1" x14ac:dyDescent="0.25">
      <c r="A353" s="218"/>
      <c r="AR353" s="207">
        <v>13</v>
      </c>
      <c r="AS353" s="207" t="s">
        <v>195</v>
      </c>
      <c r="AT353" s="207" t="s">
        <v>735</v>
      </c>
      <c r="AU353" s="211" t="s">
        <v>746</v>
      </c>
      <c r="AV353" s="211">
        <v>467</v>
      </c>
    </row>
    <row r="354" spans="1:48" s="207" customFormat="1" x14ac:dyDescent="0.25">
      <c r="A354" s="218"/>
      <c r="AR354" s="207">
        <v>13</v>
      </c>
      <c r="AS354" s="207" t="s">
        <v>195</v>
      </c>
      <c r="AT354" s="207" t="s">
        <v>735</v>
      </c>
      <c r="AU354" s="211" t="s">
        <v>747</v>
      </c>
      <c r="AV354" s="211">
        <v>468</v>
      </c>
    </row>
    <row r="355" spans="1:48" s="207" customFormat="1" x14ac:dyDescent="0.25">
      <c r="A355" s="218"/>
      <c r="AR355" s="207">
        <v>13</v>
      </c>
      <c r="AS355" s="207" t="s">
        <v>195</v>
      </c>
      <c r="AT355" s="207" t="s">
        <v>735</v>
      </c>
      <c r="AU355" s="211"/>
      <c r="AV355" s="211">
        <v>469</v>
      </c>
    </row>
    <row r="356" spans="1:48" s="207" customFormat="1" x14ac:dyDescent="0.25">
      <c r="A356" s="218"/>
      <c r="AR356" s="207">
        <v>13</v>
      </c>
      <c r="AS356" s="207" t="s">
        <v>195</v>
      </c>
      <c r="AT356" s="207" t="s">
        <v>735</v>
      </c>
      <c r="AU356" s="211" t="s">
        <v>748</v>
      </c>
      <c r="AV356" s="211">
        <v>470</v>
      </c>
    </row>
    <row r="357" spans="1:48" s="207" customFormat="1" x14ac:dyDescent="0.25">
      <c r="A357" s="218"/>
      <c r="AR357" s="207">
        <v>13</v>
      </c>
      <c r="AS357" s="207" t="s">
        <v>195</v>
      </c>
      <c r="AT357" s="207" t="s">
        <v>735</v>
      </c>
      <c r="AU357" s="211" t="s">
        <v>749</v>
      </c>
      <c r="AV357" s="211">
        <v>471</v>
      </c>
    </row>
    <row r="358" spans="1:48" s="207" customFormat="1" x14ac:dyDescent="0.25">
      <c r="A358" s="218"/>
      <c r="AR358" s="207">
        <v>13</v>
      </c>
      <c r="AS358" s="207" t="s">
        <v>195</v>
      </c>
      <c r="AT358" s="207" t="s">
        <v>735</v>
      </c>
      <c r="AU358" s="211" t="s">
        <v>750</v>
      </c>
      <c r="AV358" s="211">
        <v>472</v>
      </c>
    </row>
    <row r="359" spans="1:48" s="207" customFormat="1" x14ac:dyDescent="0.25">
      <c r="A359" s="218"/>
      <c r="AR359" s="207">
        <v>13</v>
      </c>
      <c r="AS359" s="207" t="s">
        <v>195</v>
      </c>
      <c r="AT359" s="207" t="s">
        <v>735</v>
      </c>
      <c r="AU359" s="211" t="s">
        <v>751</v>
      </c>
      <c r="AV359" s="211">
        <v>473</v>
      </c>
    </row>
    <row r="360" spans="1:48" s="207" customFormat="1" x14ac:dyDescent="0.25">
      <c r="A360" s="218"/>
      <c r="AR360" s="207">
        <v>13</v>
      </c>
      <c r="AS360" s="207" t="s">
        <v>195</v>
      </c>
      <c r="AT360" s="207" t="s">
        <v>735</v>
      </c>
      <c r="AU360" s="211" t="s">
        <v>752</v>
      </c>
      <c r="AV360" s="211">
        <v>474</v>
      </c>
    </row>
    <row r="361" spans="1:48" s="207" customFormat="1" x14ac:dyDescent="0.25">
      <c r="A361" s="218"/>
      <c r="AR361" s="207">
        <v>13</v>
      </c>
      <c r="AS361" s="207" t="s">
        <v>195</v>
      </c>
      <c r="AT361" s="207" t="s">
        <v>735</v>
      </c>
      <c r="AU361" s="211" t="s">
        <v>753</v>
      </c>
      <c r="AV361" s="211">
        <v>475</v>
      </c>
    </row>
    <row r="362" spans="1:48" s="207" customFormat="1" x14ac:dyDescent="0.25">
      <c r="A362" s="218"/>
      <c r="AR362" s="207">
        <v>13</v>
      </c>
      <c r="AS362" s="207" t="s">
        <v>195</v>
      </c>
      <c r="AT362" s="207" t="s">
        <v>735</v>
      </c>
      <c r="AU362" s="211" t="s">
        <v>754</v>
      </c>
      <c r="AV362" s="211">
        <v>476</v>
      </c>
    </row>
    <row r="363" spans="1:48" s="207" customFormat="1" x14ac:dyDescent="0.25">
      <c r="A363" s="218"/>
      <c r="AR363" s="207">
        <v>13</v>
      </c>
      <c r="AS363" s="207" t="s">
        <v>195</v>
      </c>
      <c r="AT363" s="207" t="s">
        <v>735</v>
      </c>
      <c r="AU363" s="211" t="s">
        <v>755</v>
      </c>
      <c r="AV363" s="211">
        <v>477</v>
      </c>
    </row>
    <row r="364" spans="1:48" s="207" customFormat="1" x14ac:dyDescent="0.25">
      <c r="A364" s="218"/>
      <c r="AR364" s="207">
        <v>13</v>
      </c>
      <c r="AS364" s="207" t="s">
        <v>195</v>
      </c>
      <c r="AT364" s="207" t="s">
        <v>735</v>
      </c>
      <c r="AU364" s="211" t="s">
        <v>756</v>
      </c>
      <c r="AV364" s="211">
        <v>478</v>
      </c>
    </row>
    <row r="365" spans="1:48" s="207" customFormat="1" x14ac:dyDescent="0.25">
      <c r="A365" s="218"/>
      <c r="AR365" s="207">
        <v>13</v>
      </c>
      <c r="AS365" s="207" t="s">
        <v>195</v>
      </c>
      <c r="AT365" s="207" t="s">
        <v>735</v>
      </c>
      <c r="AU365" s="211" t="s">
        <v>757</v>
      </c>
      <c r="AV365" s="211">
        <v>479</v>
      </c>
    </row>
    <row r="366" spans="1:48" s="207" customFormat="1" x14ac:dyDescent="0.25">
      <c r="A366" s="218"/>
      <c r="AR366" s="207">
        <v>13</v>
      </c>
      <c r="AS366" s="207" t="s">
        <v>195</v>
      </c>
      <c r="AT366" s="207" t="s">
        <v>735</v>
      </c>
      <c r="AU366" s="211" t="s">
        <v>758</v>
      </c>
      <c r="AV366" s="211">
        <v>480</v>
      </c>
    </row>
    <row r="367" spans="1:48" s="207" customFormat="1" x14ac:dyDescent="0.25">
      <c r="A367" s="218"/>
      <c r="AR367" s="207">
        <v>13</v>
      </c>
      <c r="AS367" s="207" t="s">
        <v>195</v>
      </c>
      <c r="AT367" s="207" t="s">
        <v>735</v>
      </c>
      <c r="AU367" s="211" t="s">
        <v>759</v>
      </c>
      <c r="AV367" s="211">
        <v>481</v>
      </c>
    </row>
    <row r="368" spans="1:48" s="207" customFormat="1" x14ac:dyDescent="0.25">
      <c r="A368" s="218"/>
      <c r="AR368" s="207">
        <v>13</v>
      </c>
      <c r="AS368" s="207" t="s">
        <v>195</v>
      </c>
      <c r="AT368" s="207" t="s">
        <v>735</v>
      </c>
      <c r="AU368" s="211" t="s">
        <v>760</v>
      </c>
      <c r="AV368" s="211">
        <v>482</v>
      </c>
    </row>
    <row r="369" spans="1:48" s="207" customFormat="1" x14ac:dyDescent="0.25">
      <c r="A369" s="218"/>
      <c r="AR369" s="207">
        <v>13</v>
      </c>
      <c r="AS369" s="207" t="s">
        <v>195</v>
      </c>
      <c r="AT369" s="207" t="s">
        <v>735</v>
      </c>
      <c r="AU369" s="211" t="s">
        <v>761</v>
      </c>
      <c r="AV369" s="211">
        <v>483</v>
      </c>
    </row>
    <row r="370" spans="1:48" s="207" customFormat="1" x14ac:dyDescent="0.25">
      <c r="A370" s="218"/>
      <c r="AR370" s="207">
        <v>13</v>
      </c>
      <c r="AS370" s="207" t="s">
        <v>195</v>
      </c>
      <c r="AT370" s="207" t="s">
        <v>735</v>
      </c>
      <c r="AU370" s="211" t="s">
        <v>762</v>
      </c>
      <c r="AV370" s="211">
        <v>484</v>
      </c>
    </row>
    <row r="371" spans="1:48" s="207" customFormat="1" x14ac:dyDescent="0.25">
      <c r="A371" s="218"/>
      <c r="AR371" s="207">
        <v>13</v>
      </c>
      <c r="AS371" s="207" t="s">
        <v>195</v>
      </c>
      <c r="AT371" s="207" t="s">
        <v>735</v>
      </c>
      <c r="AU371" s="211" t="s">
        <v>763</v>
      </c>
      <c r="AV371" s="211">
        <v>485</v>
      </c>
    </row>
    <row r="372" spans="1:48" s="207" customFormat="1" x14ac:dyDescent="0.25">
      <c r="A372" s="218"/>
      <c r="AR372" s="207">
        <v>13</v>
      </c>
      <c r="AS372" s="207" t="s">
        <v>195</v>
      </c>
      <c r="AT372" s="207" t="s">
        <v>735</v>
      </c>
      <c r="AU372" s="211" t="s">
        <v>764</v>
      </c>
      <c r="AV372" s="211">
        <v>486</v>
      </c>
    </row>
    <row r="373" spans="1:48" s="207" customFormat="1" x14ac:dyDescent="0.25">
      <c r="A373" s="218"/>
      <c r="AR373" s="207">
        <v>13</v>
      </c>
      <c r="AS373" s="207" t="s">
        <v>195</v>
      </c>
      <c r="AT373" s="207" t="s">
        <v>735</v>
      </c>
      <c r="AU373" s="211" t="s">
        <v>765</v>
      </c>
      <c r="AV373" s="211">
        <v>487</v>
      </c>
    </row>
    <row r="374" spans="1:48" s="207" customFormat="1" x14ac:dyDescent="0.25">
      <c r="A374" s="218"/>
      <c r="AR374" s="207">
        <v>13</v>
      </c>
      <c r="AS374" s="207" t="s">
        <v>195</v>
      </c>
      <c r="AT374" s="207" t="s">
        <v>735</v>
      </c>
      <c r="AU374" s="211" t="s">
        <v>766</v>
      </c>
      <c r="AV374" s="211">
        <v>488</v>
      </c>
    </row>
    <row r="375" spans="1:48" s="207" customFormat="1" x14ac:dyDescent="0.25">
      <c r="A375" s="218"/>
      <c r="AR375" s="207">
        <v>14</v>
      </c>
      <c r="AS375" s="207" t="s">
        <v>195</v>
      </c>
      <c r="AT375" s="207" t="s">
        <v>767</v>
      </c>
      <c r="AU375" s="211" t="s">
        <v>768</v>
      </c>
      <c r="AV375" s="211">
        <v>491</v>
      </c>
    </row>
    <row r="376" spans="1:48" s="207" customFormat="1" x14ac:dyDescent="0.25">
      <c r="A376" s="218"/>
      <c r="AR376" s="207">
        <v>14</v>
      </c>
      <c r="AS376" s="207" t="s">
        <v>195</v>
      </c>
      <c r="AT376" s="207" t="s">
        <v>767</v>
      </c>
      <c r="AU376" s="211" t="s">
        <v>769</v>
      </c>
      <c r="AV376" s="211">
        <v>492</v>
      </c>
    </row>
    <row r="377" spans="1:48" s="207" customFormat="1" x14ac:dyDescent="0.25">
      <c r="A377" s="218"/>
      <c r="AR377" s="207">
        <v>14</v>
      </c>
      <c r="AS377" s="207" t="s">
        <v>195</v>
      </c>
      <c r="AT377" s="207" t="s">
        <v>767</v>
      </c>
      <c r="AU377" s="211" t="s">
        <v>770</v>
      </c>
      <c r="AV377" s="211">
        <v>493</v>
      </c>
    </row>
    <row r="378" spans="1:48" s="207" customFormat="1" x14ac:dyDescent="0.25">
      <c r="A378" s="218"/>
      <c r="AR378" s="207">
        <v>14</v>
      </c>
      <c r="AS378" s="207" t="s">
        <v>195</v>
      </c>
      <c r="AT378" s="207" t="s">
        <v>767</v>
      </c>
      <c r="AU378" s="211" t="s">
        <v>771</v>
      </c>
      <c r="AV378" s="211">
        <v>494</v>
      </c>
    </row>
    <row r="379" spans="1:48" s="207" customFormat="1" x14ac:dyDescent="0.25">
      <c r="A379" s="218"/>
      <c r="AR379" s="207">
        <v>14</v>
      </c>
      <c r="AS379" s="207" t="s">
        <v>195</v>
      </c>
      <c r="AT379" s="207" t="s">
        <v>767</v>
      </c>
      <c r="AU379" s="211" t="s">
        <v>772</v>
      </c>
      <c r="AV379" s="211">
        <v>495</v>
      </c>
    </row>
    <row r="380" spans="1:48" s="207" customFormat="1" x14ac:dyDescent="0.25">
      <c r="A380" s="218"/>
      <c r="AR380" s="207">
        <v>14</v>
      </c>
      <c r="AS380" s="207" t="s">
        <v>195</v>
      </c>
      <c r="AT380" s="207" t="s">
        <v>767</v>
      </c>
      <c r="AU380" s="211" t="s">
        <v>773</v>
      </c>
      <c r="AV380" s="211">
        <v>496</v>
      </c>
    </row>
    <row r="381" spans="1:48" s="207" customFormat="1" x14ac:dyDescent="0.25">
      <c r="A381" s="218"/>
      <c r="AR381" s="207">
        <v>14</v>
      </c>
      <c r="AS381" s="207" t="s">
        <v>195</v>
      </c>
      <c r="AT381" s="207" t="s">
        <v>767</v>
      </c>
      <c r="AU381" s="211" t="s">
        <v>774</v>
      </c>
      <c r="AV381" s="211">
        <v>497</v>
      </c>
    </row>
    <row r="382" spans="1:48" s="207" customFormat="1" x14ac:dyDescent="0.25">
      <c r="A382" s="218"/>
      <c r="AR382" s="207">
        <v>14</v>
      </c>
      <c r="AS382" s="207" t="s">
        <v>195</v>
      </c>
      <c r="AT382" s="207" t="s">
        <v>767</v>
      </c>
      <c r="AU382" s="211" t="s">
        <v>775</v>
      </c>
      <c r="AV382" s="211">
        <v>498</v>
      </c>
    </row>
    <row r="383" spans="1:48" s="207" customFormat="1" x14ac:dyDescent="0.25">
      <c r="A383" s="218"/>
      <c r="AR383" s="207">
        <v>14</v>
      </c>
      <c r="AS383" s="207" t="s">
        <v>195</v>
      </c>
      <c r="AT383" s="207" t="s">
        <v>767</v>
      </c>
      <c r="AU383" s="211" t="s">
        <v>776</v>
      </c>
      <c r="AV383" s="211">
        <v>499</v>
      </c>
    </row>
    <row r="384" spans="1:48" s="207" customFormat="1" x14ac:dyDescent="0.25">
      <c r="A384" s="218"/>
      <c r="AR384" s="207">
        <v>14</v>
      </c>
      <c r="AS384" s="207" t="s">
        <v>195</v>
      </c>
      <c r="AT384" s="207" t="s">
        <v>767</v>
      </c>
      <c r="AU384" s="211" t="s">
        <v>777</v>
      </c>
      <c r="AV384" s="211">
        <v>500</v>
      </c>
    </row>
    <row r="385" spans="1:48" s="207" customFormat="1" x14ac:dyDescent="0.25">
      <c r="A385" s="218"/>
      <c r="AR385" s="207">
        <v>14</v>
      </c>
      <c r="AS385" s="207" t="s">
        <v>195</v>
      </c>
      <c r="AT385" s="207" t="s">
        <v>767</v>
      </c>
      <c r="AU385" s="211" t="s">
        <v>778</v>
      </c>
      <c r="AV385" s="211">
        <v>501</v>
      </c>
    </row>
    <row r="386" spans="1:48" s="207" customFormat="1" x14ac:dyDescent="0.25">
      <c r="A386" s="218"/>
      <c r="AR386" s="207">
        <v>14</v>
      </c>
      <c r="AS386" s="207" t="s">
        <v>195</v>
      </c>
      <c r="AT386" s="207" t="s">
        <v>767</v>
      </c>
      <c r="AU386" s="211" t="s">
        <v>779</v>
      </c>
      <c r="AV386" s="211">
        <v>502</v>
      </c>
    </row>
    <row r="387" spans="1:48" s="207" customFormat="1" x14ac:dyDescent="0.25">
      <c r="A387" s="218"/>
      <c r="AR387" s="207">
        <v>14</v>
      </c>
      <c r="AS387" s="207" t="s">
        <v>195</v>
      </c>
      <c r="AT387" s="207" t="s">
        <v>767</v>
      </c>
      <c r="AU387" s="211" t="s">
        <v>780</v>
      </c>
      <c r="AV387" s="211">
        <v>503</v>
      </c>
    </row>
    <row r="388" spans="1:48" s="207" customFormat="1" x14ac:dyDescent="0.25">
      <c r="A388" s="218"/>
      <c r="AR388" s="207">
        <v>14</v>
      </c>
      <c r="AS388" s="207" t="s">
        <v>195</v>
      </c>
      <c r="AT388" s="207" t="s">
        <v>767</v>
      </c>
      <c r="AU388" s="211" t="s">
        <v>781</v>
      </c>
      <c r="AV388" s="211">
        <v>504</v>
      </c>
    </row>
    <row r="389" spans="1:48" s="207" customFormat="1" x14ac:dyDescent="0.25">
      <c r="A389" s="218"/>
      <c r="AR389" s="207">
        <v>14</v>
      </c>
      <c r="AS389" s="207" t="s">
        <v>195</v>
      </c>
      <c r="AT389" s="207" t="s">
        <v>767</v>
      </c>
      <c r="AU389" s="211" t="s">
        <v>782</v>
      </c>
      <c r="AV389" s="211">
        <v>505</v>
      </c>
    </row>
    <row r="390" spans="1:48" s="207" customFormat="1" x14ac:dyDescent="0.25">
      <c r="A390" s="218"/>
      <c r="AR390" s="207">
        <v>14</v>
      </c>
      <c r="AS390" s="207" t="s">
        <v>195</v>
      </c>
      <c r="AT390" s="207" t="s">
        <v>767</v>
      </c>
      <c r="AU390" s="211" t="s">
        <v>220</v>
      </c>
      <c r="AV390" s="211">
        <v>506</v>
      </c>
    </row>
    <row r="391" spans="1:48" s="207" customFormat="1" x14ac:dyDescent="0.25">
      <c r="A391" s="218"/>
      <c r="AR391" s="207">
        <v>14</v>
      </c>
      <c r="AS391" s="207" t="s">
        <v>195</v>
      </c>
      <c r="AT391" s="207" t="s">
        <v>767</v>
      </c>
      <c r="AU391" s="211" t="s">
        <v>783</v>
      </c>
      <c r="AV391" s="211">
        <v>507</v>
      </c>
    </row>
    <row r="392" spans="1:48" s="207" customFormat="1" x14ac:dyDescent="0.25">
      <c r="A392" s="218"/>
      <c r="AR392" s="207">
        <v>14</v>
      </c>
      <c r="AS392" s="207" t="s">
        <v>195</v>
      </c>
      <c r="AT392" s="207" t="s">
        <v>767</v>
      </c>
      <c r="AU392" s="211" t="s">
        <v>784</v>
      </c>
      <c r="AV392" s="211">
        <v>508</v>
      </c>
    </row>
    <row r="393" spans="1:48" s="207" customFormat="1" x14ac:dyDescent="0.25">
      <c r="A393" s="218"/>
      <c r="AR393" s="207">
        <v>14</v>
      </c>
      <c r="AS393" s="207" t="s">
        <v>195</v>
      </c>
      <c r="AT393" s="207" t="s">
        <v>767</v>
      </c>
      <c r="AU393" s="211" t="s">
        <v>785</v>
      </c>
      <c r="AV393" s="211">
        <v>509</v>
      </c>
    </row>
    <row r="394" spans="1:48" s="207" customFormat="1" x14ac:dyDescent="0.25">
      <c r="A394" s="218"/>
      <c r="AR394" s="207">
        <v>14</v>
      </c>
      <c r="AS394" s="207" t="s">
        <v>195</v>
      </c>
      <c r="AT394" s="207" t="s">
        <v>767</v>
      </c>
      <c r="AU394" s="211" t="s">
        <v>786</v>
      </c>
      <c r="AV394" s="211">
        <v>510</v>
      </c>
    </row>
    <row r="395" spans="1:48" s="207" customFormat="1" x14ac:dyDescent="0.25">
      <c r="A395" s="218"/>
      <c r="AR395" s="207">
        <v>14</v>
      </c>
      <c r="AS395" s="207" t="s">
        <v>195</v>
      </c>
      <c r="AT395" s="207" t="s">
        <v>767</v>
      </c>
      <c r="AU395" s="211" t="s">
        <v>787</v>
      </c>
      <c r="AV395" s="211">
        <v>511</v>
      </c>
    </row>
    <row r="396" spans="1:48" s="207" customFormat="1" x14ac:dyDescent="0.25">
      <c r="A396" s="218"/>
      <c r="AR396" s="207">
        <v>14</v>
      </c>
      <c r="AS396" s="207" t="s">
        <v>195</v>
      </c>
      <c r="AT396" s="207" t="s">
        <v>767</v>
      </c>
      <c r="AU396" s="211" t="s">
        <v>788</v>
      </c>
      <c r="AV396" s="211">
        <v>512</v>
      </c>
    </row>
    <row r="397" spans="1:48" s="207" customFormat="1" x14ac:dyDescent="0.25">
      <c r="A397" s="218"/>
      <c r="AR397" s="207">
        <v>15</v>
      </c>
      <c r="AS397" s="207" t="s">
        <v>195</v>
      </c>
      <c r="AT397" s="207" t="s">
        <v>789</v>
      </c>
      <c r="AU397" s="211" t="s">
        <v>790</v>
      </c>
      <c r="AV397" s="211">
        <v>516</v>
      </c>
    </row>
    <row r="398" spans="1:48" s="207" customFormat="1" x14ac:dyDescent="0.25">
      <c r="A398" s="218"/>
      <c r="AR398" s="207">
        <v>15</v>
      </c>
      <c r="AS398" s="207" t="s">
        <v>195</v>
      </c>
      <c r="AT398" s="207" t="s">
        <v>789</v>
      </c>
      <c r="AU398" s="211" t="s">
        <v>791</v>
      </c>
      <c r="AV398" s="211">
        <v>517</v>
      </c>
    </row>
    <row r="399" spans="1:48" s="207" customFormat="1" x14ac:dyDescent="0.25">
      <c r="A399" s="218"/>
      <c r="AR399" s="207">
        <v>15</v>
      </c>
      <c r="AS399" s="207" t="s">
        <v>195</v>
      </c>
      <c r="AT399" s="207" t="s">
        <v>789</v>
      </c>
      <c r="AU399" s="211" t="s">
        <v>792</v>
      </c>
      <c r="AV399" s="211">
        <v>518</v>
      </c>
    </row>
    <row r="400" spans="1:48" s="207" customFormat="1" x14ac:dyDescent="0.25">
      <c r="A400" s="218"/>
      <c r="AR400" s="207">
        <v>15</v>
      </c>
      <c r="AS400" s="207" t="s">
        <v>195</v>
      </c>
      <c r="AT400" s="207" t="s">
        <v>789</v>
      </c>
      <c r="AU400" s="211" t="s">
        <v>793</v>
      </c>
      <c r="AV400" s="211">
        <v>519</v>
      </c>
    </row>
    <row r="401" spans="1:48" s="207" customFormat="1" x14ac:dyDescent="0.25">
      <c r="A401" s="218"/>
      <c r="AR401" s="207">
        <v>15</v>
      </c>
      <c r="AS401" s="207" t="s">
        <v>195</v>
      </c>
      <c r="AT401" s="207" t="s">
        <v>789</v>
      </c>
      <c r="AU401" s="211" t="s">
        <v>794</v>
      </c>
      <c r="AV401" s="211">
        <v>520</v>
      </c>
    </row>
    <row r="402" spans="1:48" s="207" customFormat="1" x14ac:dyDescent="0.25">
      <c r="A402" s="218"/>
      <c r="AR402" s="207">
        <v>15</v>
      </c>
      <c r="AS402" s="207" t="s">
        <v>195</v>
      </c>
      <c r="AT402" s="207" t="s">
        <v>789</v>
      </c>
      <c r="AU402" s="211" t="s">
        <v>795</v>
      </c>
      <c r="AV402" s="211">
        <v>521</v>
      </c>
    </row>
    <row r="403" spans="1:48" s="207" customFormat="1" x14ac:dyDescent="0.25">
      <c r="A403" s="218"/>
      <c r="AR403" s="207">
        <v>15</v>
      </c>
      <c r="AS403" s="207" t="s">
        <v>195</v>
      </c>
      <c r="AT403" s="207" t="s">
        <v>789</v>
      </c>
      <c r="AU403" s="211" t="s">
        <v>796</v>
      </c>
      <c r="AV403" s="211">
        <v>522</v>
      </c>
    </row>
    <row r="404" spans="1:48" s="207" customFormat="1" x14ac:dyDescent="0.25">
      <c r="A404" s="218"/>
      <c r="AR404" s="207">
        <v>15</v>
      </c>
      <c r="AS404" s="207" t="s">
        <v>195</v>
      </c>
      <c r="AT404" s="207" t="s">
        <v>789</v>
      </c>
      <c r="AU404" s="211" t="s">
        <v>797</v>
      </c>
      <c r="AV404" s="211">
        <v>523</v>
      </c>
    </row>
    <row r="405" spans="1:48" s="207" customFormat="1" x14ac:dyDescent="0.25">
      <c r="A405" s="218"/>
      <c r="AR405" s="207">
        <v>15</v>
      </c>
      <c r="AS405" s="207" t="s">
        <v>195</v>
      </c>
      <c r="AT405" s="207" t="s">
        <v>789</v>
      </c>
      <c r="AU405" s="211" t="s">
        <v>798</v>
      </c>
      <c r="AV405" s="211">
        <v>524</v>
      </c>
    </row>
    <row r="406" spans="1:48" s="207" customFormat="1" x14ac:dyDescent="0.25">
      <c r="A406" s="218"/>
      <c r="AR406" s="207">
        <v>15</v>
      </c>
      <c r="AS406" s="207" t="s">
        <v>195</v>
      </c>
      <c r="AT406" s="207" t="s">
        <v>789</v>
      </c>
      <c r="AU406" s="211" t="s">
        <v>799</v>
      </c>
      <c r="AV406" s="211">
        <v>525</v>
      </c>
    </row>
    <row r="407" spans="1:48" s="207" customFormat="1" x14ac:dyDescent="0.25">
      <c r="A407" s="218"/>
      <c r="AR407" s="207">
        <v>15</v>
      </c>
      <c r="AS407" s="207" t="s">
        <v>195</v>
      </c>
      <c r="AT407" s="207" t="s">
        <v>789</v>
      </c>
      <c r="AU407" s="211" t="s">
        <v>800</v>
      </c>
      <c r="AV407" s="211">
        <v>526</v>
      </c>
    </row>
    <row r="408" spans="1:48" s="207" customFormat="1" x14ac:dyDescent="0.25">
      <c r="A408" s="218"/>
      <c r="AR408" s="207">
        <v>15</v>
      </c>
      <c r="AS408" s="207" t="s">
        <v>195</v>
      </c>
      <c r="AT408" s="207" t="s">
        <v>789</v>
      </c>
      <c r="AU408" s="211" t="s">
        <v>801</v>
      </c>
      <c r="AV408" s="211">
        <v>527</v>
      </c>
    </row>
    <row r="409" spans="1:48" s="207" customFormat="1" x14ac:dyDescent="0.25">
      <c r="A409" s="218"/>
      <c r="AR409" s="207">
        <v>15</v>
      </c>
      <c r="AS409" s="207" t="s">
        <v>195</v>
      </c>
      <c r="AT409" s="207" t="s">
        <v>789</v>
      </c>
      <c r="AU409" s="211" t="s">
        <v>802</v>
      </c>
      <c r="AV409" s="211">
        <v>528</v>
      </c>
    </row>
    <row r="410" spans="1:48" s="207" customFormat="1" x14ac:dyDescent="0.25">
      <c r="A410" s="218"/>
      <c r="AR410" s="207">
        <v>16</v>
      </c>
      <c r="AS410" s="207" t="s">
        <v>214</v>
      </c>
      <c r="AT410" s="207" t="s">
        <v>803</v>
      </c>
      <c r="AU410" s="211" t="s">
        <v>804</v>
      </c>
      <c r="AV410" s="211">
        <v>532</v>
      </c>
    </row>
    <row r="411" spans="1:48" s="207" customFormat="1" x14ac:dyDescent="0.25">
      <c r="A411" s="218"/>
      <c r="AR411" s="207">
        <v>16</v>
      </c>
      <c r="AS411" s="207" t="s">
        <v>214</v>
      </c>
      <c r="AT411" s="207" t="s">
        <v>803</v>
      </c>
      <c r="AU411" s="211" t="s">
        <v>805</v>
      </c>
      <c r="AV411" s="211">
        <v>533</v>
      </c>
    </row>
    <row r="412" spans="1:48" s="207" customFormat="1" x14ac:dyDescent="0.25">
      <c r="A412" s="218"/>
      <c r="AR412" s="207">
        <v>16</v>
      </c>
      <c r="AS412" s="207" t="s">
        <v>214</v>
      </c>
      <c r="AT412" s="207" t="s">
        <v>803</v>
      </c>
      <c r="AU412" s="211" t="s">
        <v>806</v>
      </c>
      <c r="AV412" s="211">
        <v>534</v>
      </c>
    </row>
    <row r="413" spans="1:48" s="207" customFormat="1" x14ac:dyDescent="0.25">
      <c r="A413" s="218"/>
      <c r="AR413" s="207">
        <v>16</v>
      </c>
      <c r="AS413" s="207" t="s">
        <v>214</v>
      </c>
      <c r="AT413" s="207" t="s">
        <v>803</v>
      </c>
      <c r="AU413" s="211" t="s">
        <v>807</v>
      </c>
      <c r="AV413" s="211">
        <v>535</v>
      </c>
    </row>
    <row r="414" spans="1:48" s="207" customFormat="1" x14ac:dyDescent="0.25">
      <c r="A414" s="218"/>
      <c r="AR414" s="207">
        <v>16</v>
      </c>
      <c r="AS414" s="207" t="s">
        <v>214</v>
      </c>
      <c r="AT414" s="207" t="s">
        <v>803</v>
      </c>
      <c r="AU414" s="211" t="s">
        <v>808</v>
      </c>
      <c r="AV414" s="211">
        <v>536</v>
      </c>
    </row>
    <row r="415" spans="1:48" s="207" customFormat="1" x14ac:dyDescent="0.25">
      <c r="A415" s="218"/>
      <c r="AR415" s="207">
        <v>16</v>
      </c>
      <c r="AS415" s="207" t="s">
        <v>214</v>
      </c>
      <c r="AT415" s="207" t="s">
        <v>803</v>
      </c>
      <c r="AU415" s="211" t="s">
        <v>809</v>
      </c>
      <c r="AV415" s="211">
        <v>537</v>
      </c>
    </row>
    <row r="416" spans="1:48" s="207" customFormat="1" x14ac:dyDescent="0.25">
      <c r="A416" s="218"/>
      <c r="AR416" s="207">
        <v>16</v>
      </c>
      <c r="AS416" s="207" t="s">
        <v>214</v>
      </c>
      <c r="AT416" s="207" t="s">
        <v>803</v>
      </c>
      <c r="AU416" s="211" t="s">
        <v>810</v>
      </c>
      <c r="AV416" s="211">
        <v>538</v>
      </c>
    </row>
    <row r="417" spans="1:48" s="207" customFormat="1" x14ac:dyDescent="0.25">
      <c r="A417" s="218"/>
      <c r="AR417" s="207">
        <v>16</v>
      </c>
      <c r="AS417" s="207" t="s">
        <v>214</v>
      </c>
      <c r="AT417" s="207" t="s">
        <v>803</v>
      </c>
      <c r="AU417" s="211" t="s">
        <v>811</v>
      </c>
      <c r="AV417" s="211">
        <v>539</v>
      </c>
    </row>
    <row r="418" spans="1:48" s="207" customFormat="1" x14ac:dyDescent="0.25">
      <c r="A418" s="218"/>
      <c r="AR418" s="207">
        <v>16</v>
      </c>
      <c r="AS418" s="207" t="s">
        <v>214</v>
      </c>
      <c r="AT418" s="207" t="s">
        <v>803</v>
      </c>
      <c r="AU418" s="211" t="s">
        <v>812</v>
      </c>
      <c r="AV418" s="211">
        <v>540</v>
      </c>
    </row>
    <row r="419" spans="1:48" s="207" customFormat="1" x14ac:dyDescent="0.25">
      <c r="A419" s="218"/>
      <c r="AR419" s="207">
        <v>16</v>
      </c>
      <c r="AS419" s="207" t="s">
        <v>214</v>
      </c>
      <c r="AT419" s="207" t="s">
        <v>803</v>
      </c>
      <c r="AU419" s="211" t="s">
        <v>813</v>
      </c>
      <c r="AV419" s="211">
        <v>541</v>
      </c>
    </row>
    <row r="420" spans="1:48" s="207" customFormat="1" x14ac:dyDescent="0.25">
      <c r="A420" s="218"/>
      <c r="AR420" s="207">
        <v>16</v>
      </c>
      <c r="AS420" s="207" t="s">
        <v>214</v>
      </c>
      <c r="AT420" s="207" t="s">
        <v>803</v>
      </c>
      <c r="AU420" s="211" t="s">
        <v>814</v>
      </c>
      <c r="AV420" s="211">
        <v>542</v>
      </c>
    </row>
    <row r="421" spans="1:48" s="207" customFormat="1" x14ac:dyDescent="0.25">
      <c r="A421" s="218"/>
      <c r="AR421" s="207">
        <v>16</v>
      </c>
      <c r="AS421" s="207" t="s">
        <v>214</v>
      </c>
      <c r="AT421" s="207" t="s">
        <v>803</v>
      </c>
      <c r="AU421" s="211" t="s">
        <v>815</v>
      </c>
      <c r="AV421" s="211">
        <v>543</v>
      </c>
    </row>
    <row r="422" spans="1:48" s="207" customFormat="1" x14ac:dyDescent="0.25">
      <c r="A422" s="218"/>
      <c r="AR422" s="207">
        <v>16</v>
      </c>
      <c r="AS422" s="207" t="s">
        <v>214</v>
      </c>
      <c r="AT422" s="207" t="s">
        <v>803</v>
      </c>
      <c r="AU422" s="211" t="s">
        <v>816</v>
      </c>
      <c r="AV422" s="211">
        <v>544</v>
      </c>
    </row>
    <row r="423" spans="1:48" s="207" customFormat="1" x14ac:dyDescent="0.25">
      <c r="A423" s="218"/>
      <c r="AR423" s="207">
        <v>16</v>
      </c>
      <c r="AS423" s="207" t="s">
        <v>214</v>
      </c>
      <c r="AT423" s="207" t="s">
        <v>803</v>
      </c>
      <c r="AU423" s="211" t="s">
        <v>817</v>
      </c>
      <c r="AV423" s="211">
        <v>545</v>
      </c>
    </row>
    <row r="424" spans="1:48" s="207" customFormat="1" x14ac:dyDescent="0.25">
      <c r="A424" s="218"/>
      <c r="AR424" s="207">
        <v>16</v>
      </c>
      <c r="AS424" s="207" t="s">
        <v>214</v>
      </c>
      <c r="AT424" s="207" t="s">
        <v>803</v>
      </c>
      <c r="AU424" s="211" t="s">
        <v>818</v>
      </c>
      <c r="AV424" s="211">
        <v>546</v>
      </c>
    </row>
    <row r="425" spans="1:48" s="207" customFormat="1" x14ac:dyDescent="0.25">
      <c r="A425" s="218"/>
      <c r="AR425" s="207">
        <v>16</v>
      </c>
      <c r="AS425" s="207" t="s">
        <v>214</v>
      </c>
      <c r="AT425" s="207" t="s">
        <v>803</v>
      </c>
      <c r="AU425" s="211" t="s">
        <v>819</v>
      </c>
      <c r="AV425" s="211">
        <v>547</v>
      </c>
    </row>
    <row r="426" spans="1:48" s="207" customFormat="1" x14ac:dyDescent="0.25">
      <c r="A426" s="218"/>
      <c r="AR426" s="207">
        <v>16</v>
      </c>
      <c r="AS426" s="207" t="s">
        <v>214</v>
      </c>
      <c r="AT426" s="207" t="s">
        <v>803</v>
      </c>
      <c r="AU426" s="211" t="s">
        <v>820</v>
      </c>
      <c r="AV426" s="211">
        <v>548</v>
      </c>
    </row>
    <row r="427" spans="1:48" s="207" customFormat="1" x14ac:dyDescent="0.25">
      <c r="A427" s="218"/>
      <c r="AR427" s="207">
        <v>16</v>
      </c>
      <c r="AS427" s="207" t="s">
        <v>214</v>
      </c>
      <c r="AT427" s="207" t="s">
        <v>803</v>
      </c>
      <c r="AU427" s="211" t="s">
        <v>821</v>
      </c>
      <c r="AV427" s="211">
        <v>549</v>
      </c>
    </row>
    <row r="428" spans="1:48" s="207" customFormat="1" x14ac:dyDescent="0.25">
      <c r="A428" s="218"/>
      <c r="AR428" s="207">
        <v>16</v>
      </c>
      <c r="AS428" s="207" t="s">
        <v>214</v>
      </c>
      <c r="AT428" s="207" t="s">
        <v>803</v>
      </c>
      <c r="AU428" s="211" t="s">
        <v>822</v>
      </c>
      <c r="AV428" s="211">
        <v>550</v>
      </c>
    </row>
    <row r="429" spans="1:48" s="207" customFormat="1" x14ac:dyDescent="0.25">
      <c r="A429" s="218"/>
      <c r="AR429" s="207">
        <v>16</v>
      </c>
      <c r="AS429" s="207" t="s">
        <v>214</v>
      </c>
      <c r="AT429" s="207" t="s">
        <v>803</v>
      </c>
      <c r="AU429" s="211" t="s">
        <v>823</v>
      </c>
      <c r="AV429" s="211">
        <v>551</v>
      </c>
    </row>
    <row r="430" spans="1:48" s="207" customFormat="1" x14ac:dyDescent="0.25">
      <c r="A430" s="218"/>
      <c r="AR430" s="207">
        <v>16</v>
      </c>
      <c r="AS430" s="207" t="s">
        <v>214</v>
      </c>
      <c r="AT430" s="207" t="s">
        <v>803</v>
      </c>
      <c r="AU430" s="211" t="s">
        <v>824</v>
      </c>
      <c r="AV430" s="211">
        <v>552</v>
      </c>
    </row>
    <row r="431" spans="1:48" s="207" customFormat="1" x14ac:dyDescent="0.25">
      <c r="A431" s="218"/>
      <c r="AR431" s="207">
        <v>16</v>
      </c>
      <c r="AS431" s="207" t="s">
        <v>214</v>
      </c>
      <c r="AT431" s="207" t="s">
        <v>803</v>
      </c>
      <c r="AU431" s="211" t="s">
        <v>825</v>
      </c>
      <c r="AV431" s="211">
        <v>553</v>
      </c>
    </row>
    <row r="432" spans="1:48" s="207" customFormat="1" x14ac:dyDescent="0.25">
      <c r="A432" s="218"/>
      <c r="AR432" s="207">
        <v>16</v>
      </c>
      <c r="AS432" s="207" t="s">
        <v>214</v>
      </c>
      <c r="AT432" s="207" t="s">
        <v>803</v>
      </c>
      <c r="AU432" s="211" t="s">
        <v>826</v>
      </c>
      <c r="AV432" s="211">
        <v>554</v>
      </c>
    </row>
    <row r="433" spans="1:48" s="207" customFormat="1" x14ac:dyDescent="0.25">
      <c r="A433" s="218"/>
      <c r="AR433" s="207">
        <v>16</v>
      </c>
      <c r="AS433" s="207" t="s">
        <v>214</v>
      </c>
      <c r="AT433" s="207" t="s">
        <v>803</v>
      </c>
      <c r="AU433" s="211" t="s">
        <v>827</v>
      </c>
      <c r="AV433" s="211">
        <v>555</v>
      </c>
    </row>
    <row r="434" spans="1:48" s="207" customFormat="1" x14ac:dyDescent="0.25">
      <c r="A434" s="218"/>
      <c r="AR434" s="207">
        <v>16</v>
      </c>
      <c r="AS434" s="207" t="s">
        <v>214</v>
      </c>
      <c r="AT434" s="207" t="s">
        <v>803</v>
      </c>
      <c r="AU434" s="211" t="s">
        <v>828</v>
      </c>
      <c r="AV434" s="211">
        <v>556</v>
      </c>
    </row>
    <row r="435" spans="1:48" s="207" customFormat="1" x14ac:dyDescent="0.25">
      <c r="A435" s="218"/>
      <c r="AR435" s="207">
        <v>16</v>
      </c>
      <c r="AS435" s="207" t="s">
        <v>214</v>
      </c>
      <c r="AT435" s="207" t="s">
        <v>803</v>
      </c>
      <c r="AU435" s="211" t="s">
        <v>829</v>
      </c>
      <c r="AV435" s="211">
        <v>557</v>
      </c>
    </row>
    <row r="436" spans="1:48" s="207" customFormat="1" x14ac:dyDescent="0.25">
      <c r="A436" s="218"/>
      <c r="AR436" s="207">
        <v>16</v>
      </c>
      <c r="AS436" s="207" t="s">
        <v>214</v>
      </c>
      <c r="AT436" s="207" t="s">
        <v>803</v>
      </c>
      <c r="AU436" s="211" t="s">
        <v>830</v>
      </c>
      <c r="AV436" s="211">
        <v>558</v>
      </c>
    </row>
    <row r="437" spans="1:48" s="207" customFormat="1" x14ac:dyDescent="0.25">
      <c r="A437" s="218"/>
      <c r="AR437" s="207">
        <v>16</v>
      </c>
      <c r="AS437" s="207" t="s">
        <v>214</v>
      </c>
      <c r="AT437" s="207" t="s">
        <v>803</v>
      </c>
      <c r="AU437" s="211" t="s">
        <v>831</v>
      </c>
      <c r="AV437" s="211">
        <v>559</v>
      </c>
    </row>
    <row r="438" spans="1:48" s="207" customFormat="1" x14ac:dyDescent="0.25">
      <c r="A438" s="218"/>
      <c r="AR438" s="207">
        <v>16</v>
      </c>
      <c r="AS438" s="207" t="s">
        <v>214</v>
      </c>
      <c r="AT438" s="207" t="s">
        <v>803</v>
      </c>
      <c r="AU438" s="211" t="s">
        <v>832</v>
      </c>
      <c r="AV438" s="211">
        <v>560</v>
      </c>
    </row>
    <row r="439" spans="1:48" s="207" customFormat="1" x14ac:dyDescent="0.25">
      <c r="A439" s="218"/>
      <c r="AR439" s="207">
        <v>16</v>
      </c>
      <c r="AS439" s="207" t="s">
        <v>214</v>
      </c>
      <c r="AT439" s="207" t="s">
        <v>803</v>
      </c>
      <c r="AU439" s="211" t="s">
        <v>833</v>
      </c>
      <c r="AV439" s="211">
        <v>561</v>
      </c>
    </row>
    <row r="440" spans="1:48" s="207" customFormat="1" x14ac:dyDescent="0.25">
      <c r="A440" s="218"/>
      <c r="AR440" s="207">
        <v>16</v>
      </c>
      <c r="AS440" s="207" t="s">
        <v>214</v>
      </c>
      <c r="AT440" s="207" t="s">
        <v>803</v>
      </c>
      <c r="AU440" s="211" t="s">
        <v>834</v>
      </c>
      <c r="AV440" s="211">
        <v>562</v>
      </c>
    </row>
    <row r="441" spans="1:48" s="207" customFormat="1" x14ac:dyDescent="0.25">
      <c r="A441" s="218"/>
      <c r="AR441" s="207">
        <v>16</v>
      </c>
      <c r="AS441" s="207" t="s">
        <v>214</v>
      </c>
      <c r="AT441" s="207" t="s">
        <v>803</v>
      </c>
      <c r="AU441" s="211" t="s">
        <v>835</v>
      </c>
      <c r="AV441" s="211">
        <v>563</v>
      </c>
    </row>
    <row r="442" spans="1:48" s="207" customFormat="1" x14ac:dyDescent="0.25">
      <c r="A442" s="218"/>
      <c r="AR442" s="207">
        <v>16</v>
      </c>
      <c r="AS442" s="207" t="s">
        <v>214</v>
      </c>
      <c r="AT442" s="207" t="s">
        <v>803</v>
      </c>
      <c r="AU442" s="211" t="s">
        <v>836</v>
      </c>
      <c r="AV442" s="211">
        <v>564</v>
      </c>
    </row>
    <row r="443" spans="1:48" s="207" customFormat="1" x14ac:dyDescent="0.25">
      <c r="A443" s="218"/>
      <c r="AR443" s="207">
        <v>16</v>
      </c>
      <c r="AS443" s="207" t="s">
        <v>214</v>
      </c>
      <c r="AT443" s="207" t="s">
        <v>803</v>
      </c>
      <c r="AU443" s="211" t="s">
        <v>837</v>
      </c>
      <c r="AV443" s="211">
        <v>565</v>
      </c>
    </row>
    <row r="444" spans="1:48" s="207" customFormat="1" x14ac:dyDescent="0.25">
      <c r="A444" s="218"/>
      <c r="AR444" s="207">
        <v>16</v>
      </c>
      <c r="AS444" s="207" t="s">
        <v>214</v>
      </c>
      <c r="AT444" s="207" t="s">
        <v>803</v>
      </c>
      <c r="AU444" s="211" t="s">
        <v>838</v>
      </c>
      <c r="AV444" s="211">
        <v>566</v>
      </c>
    </row>
    <row r="445" spans="1:48" s="207" customFormat="1" x14ac:dyDescent="0.25">
      <c r="A445" s="218"/>
      <c r="AR445" s="207">
        <v>17</v>
      </c>
      <c r="AS445" s="207" t="s">
        <v>214</v>
      </c>
      <c r="AT445" s="207" t="s">
        <v>839</v>
      </c>
      <c r="AU445" s="211" t="s">
        <v>840</v>
      </c>
      <c r="AV445" s="211">
        <v>568</v>
      </c>
    </row>
    <row r="446" spans="1:48" s="207" customFormat="1" x14ac:dyDescent="0.25">
      <c r="A446" s="218"/>
      <c r="AR446" s="207">
        <v>17</v>
      </c>
      <c r="AS446" s="207" t="s">
        <v>214</v>
      </c>
      <c r="AT446" s="207" t="s">
        <v>839</v>
      </c>
      <c r="AU446" s="211" t="s">
        <v>841</v>
      </c>
      <c r="AV446" s="211">
        <v>569</v>
      </c>
    </row>
    <row r="447" spans="1:48" s="207" customFormat="1" x14ac:dyDescent="0.25">
      <c r="A447" s="218"/>
      <c r="AR447" s="207">
        <v>17</v>
      </c>
      <c r="AS447" s="207" t="s">
        <v>214</v>
      </c>
      <c r="AT447" s="207" t="s">
        <v>839</v>
      </c>
      <c r="AU447" s="211" t="s">
        <v>842</v>
      </c>
      <c r="AV447" s="211">
        <v>570</v>
      </c>
    </row>
    <row r="448" spans="1:48" s="207" customFormat="1" x14ac:dyDescent="0.25">
      <c r="A448" s="218"/>
      <c r="AR448" s="207">
        <v>17</v>
      </c>
      <c r="AS448" s="207" t="s">
        <v>214</v>
      </c>
      <c r="AT448" s="207" t="s">
        <v>839</v>
      </c>
      <c r="AU448" s="211" t="s">
        <v>843</v>
      </c>
      <c r="AV448" s="211">
        <v>571</v>
      </c>
    </row>
    <row r="449" spans="1:48" s="207" customFormat="1" x14ac:dyDescent="0.25">
      <c r="A449" s="218"/>
      <c r="AR449" s="207">
        <v>17</v>
      </c>
      <c r="AS449" s="207" t="s">
        <v>214</v>
      </c>
      <c r="AT449" s="207" t="s">
        <v>839</v>
      </c>
      <c r="AU449" s="211" t="s">
        <v>844</v>
      </c>
      <c r="AV449" s="211">
        <v>572</v>
      </c>
    </row>
    <row r="450" spans="1:48" s="207" customFormat="1" x14ac:dyDescent="0.25">
      <c r="A450" s="218"/>
      <c r="AR450" s="207">
        <v>17</v>
      </c>
      <c r="AS450" s="207" t="s">
        <v>214</v>
      </c>
      <c r="AT450" s="207" t="s">
        <v>839</v>
      </c>
      <c r="AU450" s="211" t="s">
        <v>845</v>
      </c>
      <c r="AV450" s="211">
        <v>573</v>
      </c>
    </row>
    <row r="451" spans="1:48" s="207" customFormat="1" x14ac:dyDescent="0.25">
      <c r="A451" s="218"/>
      <c r="AR451" s="207">
        <v>17</v>
      </c>
      <c r="AS451" s="207" t="s">
        <v>214</v>
      </c>
      <c r="AT451" s="207" t="s">
        <v>839</v>
      </c>
      <c r="AU451" s="211" t="s">
        <v>846</v>
      </c>
      <c r="AV451" s="211">
        <v>574</v>
      </c>
    </row>
    <row r="452" spans="1:48" s="207" customFormat="1" x14ac:dyDescent="0.25">
      <c r="A452" s="218"/>
      <c r="AR452" s="207">
        <v>17</v>
      </c>
      <c r="AS452" s="207" t="s">
        <v>214</v>
      </c>
      <c r="AT452" s="207" t="s">
        <v>839</v>
      </c>
      <c r="AU452" s="211" t="s">
        <v>847</v>
      </c>
      <c r="AV452" s="211">
        <v>575</v>
      </c>
    </row>
    <row r="453" spans="1:48" s="207" customFormat="1" x14ac:dyDescent="0.25">
      <c r="A453" s="218"/>
      <c r="AR453" s="207">
        <v>17</v>
      </c>
      <c r="AS453" s="207" t="s">
        <v>214</v>
      </c>
      <c r="AT453" s="207" t="s">
        <v>839</v>
      </c>
      <c r="AU453" s="211" t="s">
        <v>848</v>
      </c>
      <c r="AV453" s="211">
        <v>576</v>
      </c>
    </row>
    <row r="454" spans="1:48" s="207" customFormat="1" x14ac:dyDescent="0.25">
      <c r="A454" s="218"/>
      <c r="AR454" s="207">
        <v>17</v>
      </c>
      <c r="AS454" s="207" t="s">
        <v>214</v>
      </c>
      <c r="AT454" s="207" t="s">
        <v>839</v>
      </c>
      <c r="AU454" s="211" t="s">
        <v>849</v>
      </c>
      <c r="AV454" s="211">
        <v>577</v>
      </c>
    </row>
    <row r="455" spans="1:48" s="207" customFormat="1" x14ac:dyDescent="0.25">
      <c r="A455" s="218"/>
      <c r="AR455" s="207">
        <v>18</v>
      </c>
      <c r="AS455" s="207" t="s">
        <v>214</v>
      </c>
      <c r="AT455" s="207" t="s">
        <v>850</v>
      </c>
      <c r="AU455" s="211" t="s">
        <v>851</v>
      </c>
      <c r="AV455" s="211">
        <v>581</v>
      </c>
    </row>
    <row r="456" spans="1:48" s="207" customFormat="1" x14ac:dyDescent="0.25">
      <c r="A456" s="218"/>
      <c r="AR456" s="207">
        <v>18</v>
      </c>
      <c r="AS456" s="207" t="s">
        <v>214</v>
      </c>
      <c r="AT456" s="207" t="s">
        <v>850</v>
      </c>
      <c r="AU456" s="211" t="s">
        <v>852</v>
      </c>
      <c r="AV456" s="211">
        <v>582</v>
      </c>
    </row>
    <row r="457" spans="1:48" s="207" customFormat="1" x14ac:dyDescent="0.25">
      <c r="A457" s="218"/>
      <c r="AR457" s="207">
        <v>18</v>
      </c>
      <c r="AS457" s="207" t="s">
        <v>214</v>
      </c>
      <c r="AT457" s="207" t="s">
        <v>850</v>
      </c>
      <c r="AU457" s="211" t="s">
        <v>850</v>
      </c>
      <c r="AV457" s="211">
        <v>583</v>
      </c>
    </row>
    <row r="458" spans="1:48" s="207" customFormat="1" x14ac:dyDescent="0.25">
      <c r="A458" s="218"/>
      <c r="AR458" s="207">
        <v>18</v>
      </c>
      <c r="AS458" s="207" t="s">
        <v>214</v>
      </c>
      <c r="AT458" s="207" t="s">
        <v>850</v>
      </c>
      <c r="AU458" s="211" t="s">
        <v>853</v>
      </c>
      <c r="AV458" s="211">
        <v>584</v>
      </c>
    </row>
    <row r="459" spans="1:48" s="207" customFormat="1" x14ac:dyDescent="0.25">
      <c r="A459" s="218"/>
      <c r="AR459" s="207">
        <v>18</v>
      </c>
      <c r="AS459" s="207" t="s">
        <v>214</v>
      </c>
      <c r="AT459" s="207" t="s">
        <v>850</v>
      </c>
      <c r="AU459" s="211" t="s">
        <v>854</v>
      </c>
      <c r="AV459" s="211">
        <v>585</v>
      </c>
    </row>
    <row r="460" spans="1:48" s="207" customFormat="1" x14ac:dyDescent="0.25">
      <c r="A460" s="218"/>
      <c r="AR460" s="207">
        <v>18</v>
      </c>
      <c r="AS460" s="207" t="s">
        <v>214</v>
      </c>
      <c r="AT460" s="207" t="s">
        <v>850</v>
      </c>
      <c r="AU460" s="211" t="s">
        <v>855</v>
      </c>
      <c r="AV460" s="211">
        <v>586</v>
      </c>
    </row>
    <row r="461" spans="1:48" s="207" customFormat="1" x14ac:dyDescent="0.25">
      <c r="A461" s="218"/>
      <c r="AR461" s="207">
        <v>18</v>
      </c>
      <c r="AS461" s="207" t="s">
        <v>214</v>
      </c>
      <c r="AT461" s="207" t="s">
        <v>850</v>
      </c>
      <c r="AU461" s="211" t="s">
        <v>856</v>
      </c>
      <c r="AV461" s="211">
        <v>587</v>
      </c>
    </row>
    <row r="462" spans="1:48" s="207" customFormat="1" x14ac:dyDescent="0.25">
      <c r="A462" s="218"/>
      <c r="AR462" s="207">
        <v>18</v>
      </c>
      <c r="AS462" s="207" t="s">
        <v>214</v>
      </c>
      <c r="AT462" s="207" t="s">
        <v>850</v>
      </c>
      <c r="AU462" s="211" t="s">
        <v>857</v>
      </c>
      <c r="AV462" s="211">
        <v>588</v>
      </c>
    </row>
    <row r="463" spans="1:48" s="207" customFormat="1" x14ac:dyDescent="0.25">
      <c r="A463" s="218"/>
      <c r="AR463" s="207">
        <v>18</v>
      </c>
      <c r="AS463" s="207" t="s">
        <v>214</v>
      </c>
      <c r="AT463" s="207" t="s">
        <v>850</v>
      </c>
      <c r="AU463" s="211" t="s">
        <v>858</v>
      </c>
      <c r="AV463" s="211">
        <v>589</v>
      </c>
    </row>
    <row r="464" spans="1:48" s="207" customFormat="1" x14ac:dyDescent="0.25">
      <c r="A464" s="218"/>
      <c r="AR464" s="207">
        <v>19</v>
      </c>
      <c r="AS464" s="207" t="s">
        <v>214</v>
      </c>
      <c r="AT464" s="207" t="s">
        <v>859</v>
      </c>
      <c r="AU464" s="211" t="s">
        <v>860</v>
      </c>
      <c r="AV464" s="211">
        <v>593</v>
      </c>
    </row>
    <row r="465" spans="1:48" s="207" customFormat="1" x14ac:dyDescent="0.25">
      <c r="A465" s="218"/>
      <c r="AR465" s="207">
        <v>19</v>
      </c>
      <c r="AS465" s="207" t="s">
        <v>214</v>
      </c>
      <c r="AT465" s="207" t="s">
        <v>859</v>
      </c>
      <c r="AU465" s="211" t="s">
        <v>861</v>
      </c>
      <c r="AV465" s="211">
        <v>594</v>
      </c>
    </row>
    <row r="466" spans="1:48" s="207" customFormat="1" x14ac:dyDescent="0.25">
      <c r="A466" s="218"/>
      <c r="AR466" s="207">
        <v>19</v>
      </c>
      <c r="AS466" s="207" t="s">
        <v>214</v>
      </c>
      <c r="AT466" s="207" t="s">
        <v>859</v>
      </c>
      <c r="AU466" s="211" t="s">
        <v>862</v>
      </c>
      <c r="AV466" s="211">
        <v>595</v>
      </c>
    </row>
    <row r="467" spans="1:48" s="207" customFormat="1" x14ac:dyDescent="0.25">
      <c r="A467" s="218"/>
      <c r="AR467" s="207">
        <v>19</v>
      </c>
      <c r="AS467" s="207" t="s">
        <v>214</v>
      </c>
      <c r="AT467" s="207" t="s">
        <v>859</v>
      </c>
      <c r="AU467" s="211" t="s">
        <v>863</v>
      </c>
      <c r="AV467" s="211">
        <v>596</v>
      </c>
    </row>
    <row r="468" spans="1:48" s="207" customFormat="1" x14ac:dyDescent="0.25">
      <c r="A468" s="218"/>
      <c r="AR468" s="207">
        <v>19</v>
      </c>
      <c r="AS468" s="207" t="s">
        <v>214</v>
      </c>
      <c r="AT468" s="207" t="s">
        <v>859</v>
      </c>
      <c r="AU468" s="211" t="s">
        <v>864</v>
      </c>
      <c r="AV468" s="211">
        <v>597</v>
      </c>
    </row>
    <row r="469" spans="1:48" s="207" customFormat="1" x14ac:dyDescent="0.25">
      <c r="A469" s="218"/>
      <c r="AR469" s="207">
        <v>19</v>
      </c>
      <c r="AS469" s="207" t="s">
        <v>214</v>
      </c>
      <c r="AT469" s="207" t="s">
        <v>859</v>
      </c>
      <c r="AU469" s="211" t="s">
        <v>865</v>
      </c>
      <c r="AV469" s="211">
        <v>598</v>
      </c>
    </row>
    <row r="470" spans="1:48" s="207" customFormat="1" x14ac:dyDescent="0.25">
      <c r="A470" s="218"/>
      <c r="AR470" s="207">
        <v>19</v>
      </c>
      <c r="AS470" s="207" t="s">
        <v>214</v>
      </c>
      <c r="AT470" s="207" t="s">
        <v>859</v>
      </c>
      <c r="AU470" s="211" t="s">
        <v>866</v>
      </c>
      <c r="AV470" s="211">
        <v>599</v>
      </c>
    </row>
    <row r="471" spans="1:48" s="207" customFormat="1" x14ac:dyDescent="0.25">
      <c r="A471" s="218"/>
      <c r="AR471" s="207">
        <v>19</v>
      </c>
      <c r="AS471" s="207" t="s">
        <v>214</v>
      </c>
      <c r="AT471" s="207" t="s">
        <v>859</v>
      </c>
      <c r="AU471" s="211" t="s">
        <v>867</v>
      </c>
      <c r="AV471" s="211">
        <v>600</v>
      </c>
    </row>
    <row r="472" spans="1:48" s="207" customFormat="1" x14ac:dyDescent="0.25">
      <c r="A472" s="218"/>
      <c r="AR472" s="207">
        <v>19</v>
      </c>
      <c r="AS472" s="207" t="s">
        <v>214</v>
      </c>
      <c r="AT472" s="207" t="s">
        <v>859</v>
      </c>
      <c r="AU472" s="211" t="s">
        <v>859</v>
      </c>
      <c r="AV472" s="211">
        <v>601</v>
      </c>
    </row>
    <row r="473" spans="1:48" s="207" customFormat="1" x14ac:dyDescent="0.25">
      <c r="A473" s="218"/>
      <c r="AR473" s="207">
        <v>19</v>
      </c>
      <c r="AS473" s="207" t="s">
        <v>214</v>
      </c>
      <c r="AT473" s="207" t="s">
        <v>859</v>
      </c>
      <c r="AU473" s="211" t="s">
        <v>868</v>
      </c>
      <c r="AV473" s="211">
        <v>602</v>
      </c>
    </row>
    <row r="474" spans="1:48" s="207" customFormat="1" x14ac:dyDescent="0.25">
      <c r="A474" s="218"/>
      <c r="AR474" s="207">
        <v>20</v>
      </c>
      <c r="AS474" s="207" t="s">
        <v>214</v>
      </c>
      <c r="AT474" s="207" t="s">
        <v>869</v>
      </c>
      <c r="AU474" s="211" t="s">
        <v>870</v>
      </c>
      <c r="AV474" s="211">
        <v>606</v>
      </c>
    </row>
    <row r="475" spans="1:48" s="207" customFormat="1" x14ac:dyDescent="0.25">
      <c r="A475" s="218"/>
      <c r="AR475" s="207">
        <v>20</v>
      </c>
      <c r="AS475" s="207" t="s">
        <v>214</v>
      </c>
      <c r="AT475" s="207" t="s">
        <v>869</v>
      </c>
      <c r="AU475" s="211"/>
      <c r="AV475" s="211">
        <v>607</v>
      </c>
    </row>
    <row r="476" spans="1:48" s="207" customFormat="1" x14ac:dyDescent="0.25">
      <c r="A476" s="218"/>
      <c r="AR476" s="207">
        <v>20</v>
      </c>
      <c r="AS476" s="207" t="s">
        <v>214</v>
      </c>
      <c r="AT476" s="207" t="s">
        <v>869</v>
      </c>
      <c r="AU476" s="211" t="s">
        <v>871</v>
      </c>
      <c r="AV476" s="211">
        <v>608</v>
      </c>
    </row>
    <row r="477" spans="1:48" s="207" customFormat="1" x14ac:dyDescent="0.25">
      <c r="A477" s="218"/>
      <c r="AR477" s="207">
        <v>20</v>
      </c>
      <c r="AS477" s="207" t="s">
        <v>214</v>
      </c>
      <c r="AT477" s="207" t="s">
        <v>869</v>
      </c>
      <c r="AU477" s="211" t="s">
        <v>872</v>
      </c>
      <c r="AV477" s="211">
        <v>609</v>
      </c>
    </row>
    <row r="478" spans="1:48" s="207" customFormat="1" x14ac:dyDescent="0.25">
      <c r="A478" s="218"/>
      <c r="AR478" s="207">
        <v>20</v>
      </c>
      <c r="AS478" s="207" t="s">
        <v>214</v>
      </c>
      <c r="AT478" s="207" t="s">
        <v>869</v>
      </c>
      <c r="AU478" s="211" t="s">
        <v>873</v>
      </c>
      <c r="AV478" s="211">
        <v>610</v>
      </c>
    </row>
    <row r="479" spans="1:48" s="207" customFormat="1" x14ac:dyDescent="0.25">
      <c r="A479" s="218"/>
      <c r="AR479" s="207">
        <v>20</v>
      </c>
      <c r="AS479" s="207" t="s">
        <v>214</v>
      </c>
      <c r="AT479" s="207" t="s">
        <v>869</v>
      </c>
      <c r="AU479" s="211" t="s">
        <v>874</v>
      </c>
      <c r="AV479" s="211">
        <v>611</v>
      </c>
    </row>
    <row r="480" spans="1:48" s="207" customFormat="1" x14ac:dyDescent="0.25">
      <c r="A480" s="218"/>
      <c r="AR480" s="207">
        <v>20</v>
      </c>
      <c r="AS480" s="207" t="s">
        <v>214</v>
      </c>
      <c r="AT480" s="207" t="s">
        <v>869</v>
      </c>
      <c r="AU480" s="211" t="s">
        <v>875</v>
      </c>
      <c r="AV480" s="211">
        <v>612</v>
      </c>
    </row>
    <row r="481" spans="1:48" s="207" customFormat="1" x14ac:dyDescent="0.25">
      <c r="A481" s="218"/>
      <c r="AR481" s="207">
        <v>20</v>
      </c>
      <c r="AS481" s="207" t="s">
        <v>214</v>
      </c>
      <c r="AT481" s="207" t="s">
        <v>869</v>
      </c>
      <c r="AU481" s="211" t="s">
        <v>876</v>
      </c>
      <c r="AV481" s="211">
        <v>613</v>
      </c>
    </row>
    <row r="482" spans="1:48" s="207" customFormat="1" x14ac:dyDescent="0.25">
      <c r="A482" s="218"/>
      <c r="AR482" s="207">
        <v>20</v>
      </c>
      <c r="AS482" s="207" t="s">
        <v>214</v>
      </c>
      <c r="AT482" s="207" t="s">
        <v>869</v>
      </c>
      <c r="AU482" s="211" t="s">
        <v>877</v>
      </c>
      <c r="AV482" s="211">
        <v>614</v>
      </c>
    </row>
    <row r="483" spans="1:48" s="207" customFormat="1" x14ac:dyDescent="0.25">
      <c r="A483" s="218"/>
      <c r="AR483" s="207">
        <v>20</v>
      </c>
      <c r="AS483" s="207" t="s">
        <v>214</v>
      </c>
      <c r="AT483" s="207" t="s">
        <v>869</v>
      </c>
      <c r="AU483" s="211" t="s">
        <v>878</v>
      </c>
      <c r="AV483" s="211">
        <v>615</v>
      </c>
    </row>
    <row r="484" spans="1:48" s="207" customFormat="1" x14ac:dyDescent="0.25">
      <c r="A484" s="218"/>
      <c r="AR484" s="207">
        <v>20</v>
      </c>
      <c r="AS484" s="207" t="s">
        <v>214</v>
      </c>
      <c r="AT484" s="207" t="s">
        <v>869</v>
      </c>
      <c r="AU484" s="211" t="s">
        <v>879</v>
      </c>
      <c r="AV484" s="211">
        <v>616</v>
      </c>
    </row>
    <row r="485" spans="1:48" s="207" customFormat="1" x14ac:dyDescent="0.25">
      <c r="A485" s="218"/>
      <c r="AR485" s="207">
        <v>20</v>
      </c>
      <c r="AS485" s="207" t="s">
        <v>214</v>
      </c>
      <c r="AT485" s="207" t="s">
        <v>869</v>
      </c>
      <c r="AU485" s="211" t="s">
        <v>880</v>
      </c>
      <c r="AV485" s="211">
        <v>617</v>
      </c>
    </row>
    <row r="486" spans="1:48" s="207" customFormat="1" x14ac:dyDescent="0.25">
      <c r="A486" s="218"/>
      <c r="AR486" s="207">
        <v>20</v>
      </c>
      <c r="AS486" s="207" t="s">
        <v>214</v>
      </c>
      <c r="AT486" s="207" t="s">
        <v>869</v>
      </c>
      <c r="AU486" s="211" t="s">
        <v>881</v>
      </c>
      <c r="AV486" s="211">
        <v>618</v>
      </c>
    </row>
    <row r="487" spans="1:48" s="207" customFormat="1" x14ac:dyDescent="0.25">
      <c r="A487" s="218"/>
      <c r="AR487" s="207">
        <v>21</v>
      </c>
      <c r="AS487" s="207" t="s">
        <v>214</v>
      </c>
      <c r="AT487" s="207" t="s">
        <v>882</v>
      </c>
      <c r="AU487" s="211" t="s">
        <v>883</v>
      </c>
      <c r="AV487" s="211">
        <v>622</v>
      </c>
    </row>
    <row r="488" spans="1:48" s="207" customFormat="1" x14ac:dyDescent="0.25">
      <c r="A488" s="218"/>
      <c r="AR488" s="207">
        <v>21</v>
      </c>
      <c r="AS488" s="207" t="s">
        <v>214</v>
      </c>
      <c r="AT488" s="207" t="s">
        <v>882</v>
      </c>
      <c r="AU488" s="211" t="s">
        <v>884</v>
      </c>
      <c r="AV488" s="211">
        <v>623</v>
      </c>
    </row>
    <row r="489" spans="1:48" s="207" customFormat="1" x14ac:dyDescent="0.25">
      <c r="A489" s="218"/>
      <c r="AR489" s="207">
        <v>21</v>
      </c>
      <c r="AS489" s="207" t="s">
        <v>214</v>
      </c>
      <c r="AT489" s="207" t="s">
        <v>882</v>
      </c>
      <c r="AU489" s="211" t="s">
        <v>885</v>
      </c>
      <c r="AV489" s="211">
        <v>624</v>
      </c>
    </row>
    <row r="490" spans="1:48" s="207" customFormat="1" x14ac:dyDescent="0.25">
      <c r="A490" s="218"/>
      <c r="AR490" s="207">
        <v>21</v>
      </c>
      <c r="AS490" s="207" t="s">
        <v>214</v>
      </c>
      <c r="AT490" s="207" t="s">
        <v>882</v>
      </c>
      <c r="AU490" s="211" t="s">
        <v>886</v>
      </c>
      <c r="AV490" s="211">
        <v>625</v>
      </c>
    </row>
    <row r="491" spans="1:48" s="207" customFormat="1" x14ac:dyDescent="0.25">
      <c r="A491" s="218"/>
      <c r="AR491" s="207">
        <v>21</v>
      </c>
      <c r="AS491" s="207" t="s">
        <v>214</v>
      </c>
      <c r="AT491" s="207" t="s">
        <v>882</v>
      </c>
      <c r="AU491" s="211" t="s">
        <v>887</v>
      </c>
      <c r="AV491" s="211">
        <v>626</v>
      </c>
    </row>
    <row r="492" spans="1:48" s="207" customFormat="1" x14ac:dyDescent="0.25">
      <c r="A492" s="218"/>
      <c r="AR492" s="207">
        <v>21</v>
      </c>
      <c r="AS492" s="207" t="s">
        <v>214</v>
      </c>
      <c r="AT492" s="207" t="s">
        <v>882</v>
      </c>
      <c r="AU492" s="211" t="s">
        <v>888</v>
      </c>
      <c r="AV492" s="211">
        <v>627</v>
      </c>
    </row>
    <row r="493" spans="1:48" s="207" customFormat="1" x14ac:dyDescent="0.25">
      <c r="A493" s="218"/>
      <c r="AR493" s="207">
        <v>21</v>
      </c>
      <c r="AS493" s="207" t="s">
        <v>214</v>
      </c>
      <c r="AT493" s="207" t="s">
        <v>882</v>
      </c>
      <c r="AU493" s="211" t="s">
        <v>889</v>
      </c>
      <c r="AV493" s="211">
        <v>628</v>
      </c>
    </row>
    <row r="494" spans="1:48" s="207" customFormat="1" x14ac:dyDescent="0.25">
      <c r="A494" s="218"/>
      <c r="AR494" s="207">
        <v>21</v>
      </c>
      <c r="AS494" s="207" t="s">
        <v>214</v>
      </c>
      <c r="AT494" s="207" t="s">
        <v>882</v>
      </c>
      <c r="AU494" s="211" t="s">
        <v>890</v>
      </c>
      <c r="AV494" s="211">
        <v>629</v>
      </c>
    </row>
    <row r="495" spans="1:48" s="207" customFormat="1" x14ac:dyDescent="0.25">
      <c r="A495" s="218"/>
      <c r="AR495" s="207">
        <v>21</v>
      </c>
      <c r="AS495" s="207" t="s">
        <v>214</v>
      </c>
      <c r="AT495" s="207" t="s">
        <v>882</v>
      </c>
      <c r="AU495" s="211" t="s">
        <v>891</v>
      </c>
      <c r="AV495" s="211">
        <v>630</v>
      </c>
    </row>
    <row r="496" spans="1:48" s="207" customFormat="1" x14ac:dyDescent="0.25">
      <c r="A496" s="218"/>
      <c r="AR496" s="207">
        <v>21</v>
      </c>
      <c r="AS496" s="207" t="s">
        <v>214</v>
      </c>
      <c r="AT496" s="207" t="s">
        <v>882</v>
      </c>
      <c r="AU496" s="211" t="s">
        <v>892</v>
      </c>
      <c r="AV496" s="211">
        <v>631</v>
      </c>
    </row>
    <row r="497" spans="1:48" s="207" customFormat="1" x14ac:dyDescent="0.25">
      <c r="A497" s="218"/>
      <c r="AR497" s="207">
        <v>21</v>
      </c>
      <c r="AS497" s="207" t="s">
        <v>214</v>
      </c>
      <c r="AT497" s="207" t="s">
        <v>882</v>
      </c>
      <c r="AU497" s="211" t="s">
        <v>893</v>
      </c>
      <c r="AV497" s="211">
        <v>632</v>
      </c>
    </row>
    <row r="498" spans="1:48" s="207" customFormat="1" x14ac:dyDescent="0.25">
      <c r="A498" s="218"/>
      <c r="AR498" s="207">
        <v>21</v>
      </c>
      <c r="AS498" s="207" t="s">
        <v>214</v>
      </c>
      <c r="AT498" s="207" t="s">
        <v>882</v>
      </c>
      <c r="AU498" s="211" t="s">
        <v>882</v>
      </c>
      <c r="AV498" s="211">
        <v>633</v>
      </c>
    </row>
    <row r="499" spans="1:48" s="207" customFormat="1" x14ac:dyDescent="0.25">
      <c r="A499" s="218"/>
      <c r="AR499" s="207">
        <v>21</v>
      </c>
      <c r="AS499" s="207" t="s">
        <v>214</v>
      </c>
      <c r="AT499" s="207" t="s">
        <v>882</v>
      </c>
      <c r="AU499" s="211" t="s">
        <v>894</v>
      </c>
      <c r="AV499" s="211">
        <v>634</v>
      </c>
    </row>
    <row r="500" spans="1:48" s="207" customFormat="1" x14ac:dyDescent="0.25">
      <c r="A500" s="218"/>
      <c r="AR500" s="207">
        <v>21</v>
      </c>
      <c r="AS500" s="207" t="s">
        <v>214</v>
      </c>
      <c r="AT500" s="207" t="s">
        <v>882</v>
      </c>
      <c r="AU500" s="211" t="s">
        <v>895</v>
      </c>
      <c r="AV500" s="211">
        <v>635</v>
      </c>
    </row>
    <row r="501" spans="1:48" s="207" customFormat="1" x14ac:dyDescent="0.25">
      <c r="A501" s="218"/>
      <c r="AR501" s="207">
        <v>21</v>
      </c>
      <c r="AS501" s="207" t="s">
        <v>214</v>
      </c>
      <c r="AT501" s="207" t="s">
        <v>882</v>
      </c>
      <c r="AU501" s="211" t="s">
        <v>896</v>
      </c>
      <c r="AV501" s="211">
        <v>636</v>
      </c>
    </row>
    <row r="502" spans="1:48" s="207" customFormat="1" x14ac:dyDescent="0.25">
      <c r="A502" s="218"/>
      <c r="AR502" s="207">
        <v>22</v>
      </c>
      <c r="AS502" s="207" t="s">
        <v>214</v>
      </c>
      <c r="AT502" s="207" t="s">
        <v>897</v>
      </c>
      <c r="AU502" s="211" t="s">
        <v>898</v>
      </c>
      <c r="AV502" s="211">
        <v>640</v>
      </c>
    </row>
    <row r="503" spans="1:48" s="207" customFormat="1" x14ac:dyDescent="0.25">
      <c r="AH503" s="218"/>
      <c r="AR503" s="207">
        <v>22</v>
      </c>
      <c r="AS503" s="207" t="s">
        <v>214</v>
      </c>
      <c r="AT503" s="207" t="s">
        <v>897</v>
      </c>
      <c r="AU503" s="211" t="s">
        <v>899</v>
      </c>
      <c r="AV503" s="211">
        <v>641</v>
      </c>
    </row>
    <row r="504" spans="1:48" x14ac:dyDescent="0.25">
      <c r="AH504" s="231"/>
      <c r="AR504" s="228">
        <v>22</v>
      </c>
      <c r="AS504" s="228" t="s">
        <v>214</v>
      </c>
      <c r="AT504" s="228" t="s">
        <v>897</v>
      </c>
      <c r="AU504" s="210" t="s">
        <v>900</v>
      </c>
      <c r="AV504" s="210">
        <v>642</v>
      </c>
    </row>
    <row r="505" spans="1:48" x14ac:dyDescent="0.25">
      <c r="AH505" s="231"/>
      <c r="AR505" s="228">
        <v>22</v>
      </c>
      <c r="AS505" s="228" t="s">
        <v>214</v>
      </c>
      <c r="AT505" s="228" t="s">
        <v>897</v>
      </c>
      <c r="AU505" s="210" t="s">
        <v>901</v>
      </c>
      <c r="AV505" s="210">
        <v>643</v>
      </c>
    </row>
    <row r="506" spans="1:48" x14ac:dyDescent="0.25">
      <c r="AH506" s="231"/>
      <c r="AR506" s="228">
        <v>22</v>
      </c>
      <c r="AS506" s="228" t="s">
        <v>214</v>
      </c>
      <c r="AT506" s="228" t="s">
        <v>897</v>
      </c>
      <c r="AU506" s="210" t="s">
        <v>902</v>
      </c>
      <c r="AV506" s="210">
        <v>644</v>
      </c>
    </row>
    <row r="507" spans="1:48" x14ac:dyDescent="0.25">
      <c r="AH507" s="231"/>
      <c r="AR507" s="228">
        <v>22</v>
      </c>
      <c r="AS507" s="228" t="s">
        <v>214</v>
      </c>
      <c r="AT507" s="228" t="s">
        <v>897</v>
      </c>
      <c r="AU507" s="210" t="s">
        <v>903</v>
      </c>
      <c r="AV507" s="210">
        <v>645</v>
      </c>
    </row>
    <row r="508" spans="1:48" x14ac:dyDescent="0.25">
      <c r="AH508" s="231"/>
      <c r="AR508" s="228">
        <v>22</v>
      </c>
      <c r="AS508" s="228" t="s">
        <v>214</v>
      </c>
      <c r="AT508" s="228" t="s">
        <v>897</v>
      </c>
      <c r="AU508" s="210" t="s">
        <v>904</v>
      </c>
      <c r="AV508" s="210">
        <v>646</v>
      </c>
    </row>
    <row r="509" spans="1:48" x14ac:dyDescent="0.25">
      <c r="AH509" s="231"/>
      <c r="AR509" s="228">
        <v>22</v>
      </c>
      <c r="AS509" s="228" t="s">
        <v>214</v>
      </c>
      <c r="AT509" s="228" t="s">
        <v>897</v>
      </c>
      <c r="AU509" s="210" t="s">
        <v>905</v>
      </c>
      <c r="AV509" s="210">
        <v>647</v>
      </c>
    </row>
    <row r="510" spans="1:48" x14ac:dyDescent="0.25">
      <c r="AH510" s="231"/>
      <c r="AR510" s="228">
        <v>22</v>
      </c>
      <c r="AS510" s="228" t="s">
        <v>214</v>
      </c>
      <c r="AT510" s="228" t="s">
        <v>897</v>
      </c>
      <c r="AU510" s="210" t="s">
        <v>906</v>
      </c>
      <c r="AV510" s="210">
        <v>648</v>
      </c>
    </row>
    <row r="511" spans="1:48" x14ac:dyDescent="0.25">
      <c r="AH511" s="231"/>
      <c r="AR511" s="228">
        <v>22</v>
      </c>
      <c r="AS511" s="228" t="s">
        <v>214</v>
      </c>
      <c r="AT511" s="228" t="s">
        <v>897</v>
      </c>
      <c r="AU511" s="210" t="s">
        <v>907</v>
      </c>
      <c r="AV511" s="210">
        <v>649</v>
      </c>
    </row>
    <row r="512" spans="1:48" x14ac:dyDescent="0.25">
      <c r="AH512" s="231"/>
      <c r="AR512" s="228">
        <v>22</v>
      </c>
      <c r="AS512" s="228" t="s">
        <v>214</v>
      </c>
      <c r="AT512" s="228" t="s">
        <v>897</v>
      </c>
      <c r="AU512" s="210" t="s">
        <v>908</v>
      </c>
      <c r="AV512" s="210">
        <v>650</v>
      </c>
    </row>
    <row r="513" spans="34:48" x14ac:dyDescent="0.25">
      <c r="AH513" s="231"/>
      <c r="AR513" s="228">
        <v>22</v>
      </c>
      <c r="AS513" s="228" t="s">
        <v>214</v>
      </c>
      <c r="AT513" s="228" t="s">
        <v>897</v>
      </c>
      <c r="AU513" s="210" t="s">
        <v>909</v>
      </c>
      <c r="AV513" s="210">
        <v>651</v>
      </c>
    </row>
    <row r="514" spans="34:48" x14ac:dyDescent="0.25">
      <c r="AH514" s="231"/>
      <c r="AR514" s="228">
        <v>22</v>
      </c>
      <c r="AS514" s="228" t="s">
        <v>214</v>
      </c>
      <c r="AT514" s="228" t="s">
        <v>897</v>
      </c>
      <c r="AU514" s="210" t="s">
        <v>910</v>
      </c>
      <c r="AV514" s="210">
        <v>652</v>
      </c>
    </row>
    <row r="515" spans="34:48" x14ac:dyDescent="0.25">
      <c r="AH515" s="231"/>
      <c r="AR515" s="228">
        <v>22</v>
      </c>
      <c r="AS515" s="228" t="s">
        <v>214</v>
      </c>
      <c r="AT515" s="228" t="s">
        <v>897</v>
      </c>
      <c r="AU515" s="210" t="s">
        <v>911</v>
      </c>
      <c r="AV515" s="210">
        <v>653</v>
      </c>
    </row>
    <row r="516" spans="34:48" x14ac:dyDescent="0.25">
      <c r="AH516" s="231"/>
      <c r="AR516" s="228">
        <v>22</v>
      </c>
      <c r="AS516" s="228" t="s">
        <v>214</v>
      </c>
      <c r="AT516" s="228" t="s">
        <v>897</v>
      </c>
      <c r="AU516" s="210" t="s">
        <v>912</v>
      </c>
      <c r="AV516" s="210">
        <v>654</v>
      </c>
    </row>
    <row r="517" spans="34:48" x14ac:dyDescent="0.25">
      <c r="AH517" s="231"/>
      <c r="AR517" s="228">
        <v>22</v>
      </c>
      <c r="AS517" s="228" t="s">
        <v>214</v>
      </c>
      <c r="AT517" s="228" t="s">
        <v>897</v>
      </c>
      <c r="AU517" s="210" t="s">
        <v>913</v>
      </c>
      <c r="AV517" s="210">
        <v>655</v>
      </c>
    </row>
    <row r="518" spans="34:48" x14ac:dyDescent="0.25">
      <c r="AH518" s="231"/>
      <c r="AR518" s="228">
        <v>22</v>
      </c>
      <c r="AS518" s="228" t="s">
        <v>214</v>
      </c>
      <c r="AT518" s="228" t="s">
        <v>897</v>
      </c>
      <c r="AU518" s="210" t="s">
        <v>914</v>
      </c>
      <c r="AV518" s="210">
        <v>656</v>
      </c>
    </row>
    <row r="519" spans="34:48" x14ac:dyDescent="0.25">
      <c r="AH519" s="231"/>
      <c r="AR519" s="228">
        <v>22</v>
      </c>
      <c r="AS519" s="228" t="s">
        <v>214</v>
      </c>
      <c r="AT519" s="228" t="s">
        <v>897</v>
      </c>
      <c r="AU519" s="210" t="s">
        <v>915</v>
      </c>
      <c r="AV519" s="210">
        <v>657</v>
      </c>
    </row>
    <row r="520" spans="34:48" x14ac:dyDescent="0.25">
      <c r="AH520" s="231"/>
      <c r="AR520" s="228">
        <v>22</v>
      </c>
      <c r="AS520" s="228" t="s">
        <v>214</v>
      </c>
      <c r="AT520" s="228" t="s">
        <v>897</v>
      </c>
      <c r="AU520" s="210" t="s">
        <v>916</v>
      </c>
      <c r="AV520" s="210">
        <v>658</v>
      </c>
    </row>
    <row r="521" spans="34:48" x14ac:dyDescent="0.25">
      <c r="AH521" s="231"/>
      <c r="AR521" s="228">
        <v>22</v>
      </c>
      <c r="AS521" s="228" t="s">
        <v>214</v>
      </c>
      <c r="AT521" s="228" t="s">
        <v>897</v>
      </c>
      <c r="AU521" s="210" t="s">
        <v>917</v>
      </c>
      <c r="AV521" s="210">
        <v>659</v>
      </c>
    </row>
    <row r="522" spans="34:48" x14ac:dyDescent="0.25">
      <c r="AH522" s="231"/>
      <c r="AR522" s="228">
        <v>22</v>
      </c>
      <c r="AS522" s="228" t="s">
        <v>214</v>
      </c>
      <c r="AT522" s="228" t="s">
        <v>897</v>
      </c>
      <c r="AU522" s="210" t="s">
        <v>918</v>
      </c>
      <c r="AV522" s="210">
        <v>660</v>
      </c>
    </row>
    <row r="523" spans="34:48" x14ac:dyDescent="0.25">
      <c r="AH523" s="231"/>
      <c r="AR523" s="228">
        <v>22</v>
      </c>
      <c r="AS523" s="228" t="s">
        <v>214</v>
      </c>
      <c r="AT523" s="228" t="s">
        <v>897</v>
      </c>
      <c r="AU523" s="210" t="s">
        <v>919</v>
      </c>
      <c r="AV523" s="210">
        <v>661</v>
      </c>
    </row>
    <row r="524" spans="34:48" x14ac:dyDescent="0.25">
      <c r="AH524" s="231"/>
      <c r="AR524" s="228">
        <v>22</v>
      </c>
      <c r="AS524" s="228" t="s">
        <v>214</v>
      </c>
      <c r="AT524" s="228" t="s">
        <v>897</v>
      </c>
      <c r="AU524" s="210" t="s">
        <v>920</v>
      </c>
      <c r="AV524" s="210">
        <v>662</v>
      </c>
    </row>
    <row r="525" spans="34:48" x14ac:dyDescent="0.25">
      <c r="AH525" s="231"/>
      <c r="AR525" s="228">
        <v>22</v>
      </c>
      <c r="AS525" s="228" t="s">
        <v>214</v>
      </c>
      <c r="AT525" s="228" t="s">
        <v>897</v>
      </c>
      <c r="AU525" s="210" t="s">
        <v>921</v>
      </c>
      <c r="AV525" s="210">
        <v>663</v>
      </c>
    </row>
    <row r="526" spans="34:48" x14ac:dyDescent="0.25">
      <c r="AH526" s="231"/>
      <c r="AR526" s="228">
        <v>22</v>
      </c>
      <c r="AS526" s="228" t="s">
        <v>214</v>
      </c>
      <c r="AT526" s="228" t="s">
        <v>897</v>
      </c>
      <c r="AU526" s="210" t="s">
        <v>922</v>
      </c>
      <c r="AV526" s="210">
        <v>664</v>
      </c>
    </row>
    <row r="527" spans="34:48" x14ac:dyDescent="0.25">
      <c r="AH527" s="231"/>
      <c r="AR527" s="228">
        <v>22</v>
      </c>
      <c r="AS527" s="228" t="s">
        <v>214</v>
      </c>
      <c r="AT527" s="228" t="s">
        <v>897</v>
      </c>
      <c r="AU527" s="210" t="s">
        <v>923</v>
      </c>
      <c r="AV527" s="210">
        <v>665</v>
      </c>
    </row>
    <row r="528" spans="34:48" x14ac:dyDescent="0.25">
      <c r="AH528" s="231"/>
      <c r="AR528" s="228">
        <v>22</v>
      </c>
      <c r="AS528" s="228" t="s">
        <v>214</v>
      </c>
      <c r="AT528" s="228" t="s">
        <v>897</v>
      </c>
      <c r="AU528" s="210" t="s">
        <v>924</v>
      </c>
      <c r="AV528" s="210">
        <v>666</v>
      </c>
    </row>
    <row r="529" spans="34:48" x14ac:dyDescent="0.25">
      <c r="AH529" s="231"/>
      <c r="AR529" s="228">
        <v>23</v>
      </c>
      <c r="AS529" s="228" t="s">
        <v>208</v>
      </c>
      <c r="AT529" s="228" t="s">
        <v>925</v>
      </c>
      <c r="AU529" s="210" t="s">
        <v>926</v>
      </c>
      <c r="AV529" s="210">
        <v>670</v>
      </c>
    </row>
    <row r="530" spans="34:48" x14ac:dyDescent="0.25">
      <c r="AH530" s="231"/>
      <c r="AR530" s="228">
        <v>23</v>
      </c>
      <c r="AS530" s="228" t="s">
        <v>208</v>
      </c>
      <c r="AT530" s="228" t="s">
        <v>925</v>
      </c>
      <c r="AU530" s="210" t="s">
        <v>927</v>
      </c>
      <c r="AV530" s="210">
        <v>671</v>
      </c>
    </row>
    <row r="531" spans="34:48" x14ac:dyDescent="0.25">
      <c r="AH531" s="231"/>
      <c r="AR531" s="228">
        <v>23</v>
      </c>
      <c r="AS531" s="228" t="s">
        <v>208</v>
      </c>
      <c r="AT531" s="228" t="s">
        <v>925</v>
      </c>
      <c r="AU531" s="210" t="s">
        <v>928</v>
      </c>
      <c r="AV531" s="210">
        <v>672</v>
      </c>
    </row>
    <row r="532" spans="34:48" x14ac:dyDescent="0.25">
      <c r="AH532" s="231"/>
      <c r="AR532" s="228">
        <v>23</v>
      </c>
      <c r="AS532" s="228" t="s">
        <v>208</v>
      </c>
      <c r="AT532" s="228" t="s">
        <v>925</v>
      </c>
      <c r="AU532" s="210" t="s">
        <v>929</v>
      </c>
      <c r="AV532" s="210">
        <v>673</v>
      </c>
    </row>
    <row r="533" spans="34:48" x14ac:dyDescent="0.25">
      <c r="AH533" s="231"/>
      <c r="AR533" s="228">
        <v>23</v>
      </c>
      <c r="AS533" s="228" t="s">
        <v>208</v>
      </c>
      <c r="AT533" s="228" t="s">
        <v>925</v>
      </c>
      <c r="AU533" s="210" t="s">
        <v>930</v>
      </c>
      <c r="AV533" s="210">
        <v>674</v>
      </c>
    </row>
    <row r="534" spans="34:48" x14ac:dyDescent="0.25">
      <c r="AH534" s="231"/>
      <c r="AR534" s="228">
        <v>23</v>
      </c>
      <c r="AS534" s="228" t="s">
        <v>208</v>
      </c>
      <c r="AT534" s="228" t="s">
        <v>925</v>
      </c>
      <c r="AU534" s="210" t="s">
        <v>931</v>
      </c>
      <c r="AV534" s="210">
        <v>675</v>
      </c>
    </row>
    <row r="535" spans="34:48" x14ac:dyDescent="0.25">
      <c r="AH535" s="231"/>
      <c r="AR535" s="228">
        <v>23</v>
      </c>
      <c r="AS535" s="228" t="s">
        <v>208</v>
      </c>
      <c r="AT535" s="228" t="s">
        <v>925</v>
      </c>
      <c r="AU535" s="210" t="s">
        <v>932</v>
      </c>
      <c r="AV535" s="210">
        <v>676</v>
      </c>
    </row>
    <row r="536" spans="34:48" x14ac:dyDescent="0.25">
      <c r="AH536" s="231"/>
      <c r="AR536" s="228">
        <v>23</v>
      </c>
      <c r="AS536" s="228" t="s">
        <v>208</v>
      </c>
      <c r="AT536" s="228" t="s">
        <v>925</v>
      </c>
      <c r="AU536" s="210" t="s">
        <v>933</v>
      </c>
      <c r="AV536" s="210">
        <v>677</v>
      </c>
    </row>
    <row r="537" spans="34:48" x14ac:dyDescent="0.25">
      <c r="AR537" s="228">
        <v>23</v>
      </c>
      <c r="AS537" s="228" t="s">
        <v>208</v>
      </c>
      <c r="AT537" s="228" t="s">
        <v>925</v>
      </c>
      <c r="AU537" s="210" t="s">
        <v>934</v>
      </c>
      <c r="AV537" s="210">
        <v>678</v>
      </c>
    </row>
    <row r="538" spans="34:48" x14ac:dyDescent="0.25">
      <c r="AR538" s="228">
        <v>23</v>
      </c>
      <c r="AS538" s="228" t="s">
        <v>208</v>
      </c>
      <c r="AT538" s="228" t="s">
        <v>925</v>
      </c>
      <c r="AU538" s="210" t="s">
        <v>935</v>
      </c>
      <c r="AV538" s="210">
        <v>679</v>
      </c>
    </row>
    <row r="539" spans="34:48" x14ac:dyDescent="0.25">
      <c r="AR539" s="228">
        <v>23</v>
      </c>
      <c r="AS539" s="228" t="s">
        <v>208</v>
      </c>
      <c r="AT539" s="228" t="s">
        <v>925</v>
      </c>
      <c r="AU539" s="210" t="s">
        <v>936</v>
      </c>
      <c r="AV539" s="210">
        <v>680</v>
      </c>
    </row>
    <row r="540" spans="34:48" x14ac:dyDescent="0.25">
      <c r="AR540" s="228">
        <v>23</v>
      </c>
      <c r="AS540" s="228" t="s">
        <v>208</v>
      </c>
      <c r="AT540" s="228" t="s">
        <v>925</v>
      </c>
      <c r="AU540" s="210" t="s">
        <v>937</v>
      </c>
      <c r="AV540" s="210">
        <v>681</v>
      </c>
    </row>
    <row r="541" spans="34:48" x14ac:dyDescent="0.25">
      <c r="AR541" s="228">
        <v>23</v>
      </c>
      <c r="AS541" s="228" t="s">
        <v>208</v>
      </c>
      <c r="AT541" s="228" t="s">
        <v>925</v>
      </c>
      <c r="AU541" s="210" t="s">
        <v>938</v>
      </c>
      <c r="AV541" s="210">
        <v>682</v>
      </c>
    </row>
    <row r="542" spans="34:48" x14ac:dyDescent="0.25">
      <c r="AR542" s="228">
        <v>23</v>
      </c>
      <c r="AS542" s="228" t="s">
        <v>208</v>
      </c>
      <c r="AT542" s="228" t="s">
        <v>925</v>
      </c>
      <c r="AU542" s="210" t="s">
        <v>939</v>
      </c>
      <c r="AV542" s="210">
        <v>683</v>
      </c>
    </row>
    <row r="543" spans="34:48" x14ac:dyDescent="0.25">
      <c r="AR543" s="228">
        <v>23</v>
      </c>
      <c r="AS543" s="228" t="s">
        <v>208</v>
      </c>
      <c r="AT543" s="228" t="s">
        <v>925</v>
      </c>
      <c r="AU543" s="210" t="s">
        <v>940</v>
      </c>
      <c r="AV543" s="210">
        <v>684</v>
      </c>
    </row>
    <row r="544" spans="34:48" x14ac:dyDescent="0.25">
      <c r="AR544" s="228">
        <v>23</v>
      </c>
      <c r="AS544" s="228" t="s">
        <v>208</v>
      </c>
      <c r="AT544" s="228" t="s">
        <v>925</v>
      </c>
      <c r="AU544" s="210" t="s">
        <v>941</v>
      </c>
      <c r="AV544" s="210">
        <v>685</v>
      </c>
    </row>
    <row r="545" spans="44:48" x14ac:dyDescent="0.25">
      <c r="AR545" s="228">
        <v>23</v>
      </c>
      <c r="AS545" s="228" t="s">
        <v>208</v>
      </c>
      <c r="AT545" s="228" t="s">
        <v>925</v>
      </c>
      <c r="AU545" s="210" t="s">
        <v>942</v>
      </c>
      <c r="AV545" s="210">
        <v>686</v>
      </c>
    </row>
    <row r="546" spans="44:48" x14ac:dyDescent="0.25">
      <c r="AR546" s="228">
        <v>23</v>
      </c>
      <c r="AS546" s="228" t="s">
        <v>208</v>
      </c>
      <c r="AT546" s="228" t="s">
        <v>925</v>
      </c>
      <c r="AU546" s="210" t="s">
        <v>943</v>
      </c>
      <c r="AV546" s="210">
        <v>687</v>
      </c>
    </row>
    <row r="547" spans="44:48" x14ac:dyDescent="0.25">
      <c r="AR547" s="228">
        <v>23</v>
      </c>
      <c r="AS547" s="228" t="s">
        <v>208</v>
      </c>
      <c r="AT547" s="228" t="s">
        <v>925</v>
      </c>
      <c r="AU547" s="210" t="s">
        <v>944</v>
      </c>
      <c r="AV547" s="210">
        <v>688</v>
      </c>
    </row>
    <row r="548" spans="44:48" x14ac:dyDescent="0.25">
      <c r="AR548" s="228">
        <v>23</v>
      </c>
      <c r="AS548" s="228" t="s">
        <v>208</v>
      </c>
      <c r="AT548" s="228" t="s">
        <v>925</v>
      </c>
      <c r="AU548" s="210" t="s">
        <v>945</v>
      </c>
      <c r="AV548" s="210">
        <v>689</v>
      </c>
    </row>
    <row r="549" spans="44:48" x14ac:dyDescent="0.25">
      <c r="AR549" s="228">
        <v>23</v>
      </c>
      <c r="AS549" s="228" t="s">
        <v>208</v>
      </c>
      <c r="AT549" s="228" t="s">
        <v>925</v>
      </c>
      <c r="AU549" s="210" t="s">
        <v>946</v>
      </c>
      <c r="AV549" s="210">
        <v>690</v>
      </c>
    </row>
    <row r="550" spans="44:48" x14ac:dyDescent="0.25">
      <c r="AR550" s="228">
        <v>23</v>
      </c>
      <c r="AS550" s="228" t="s">
        <v>208</v>
      </c>
      <c r="AT550" s="228" t="s">
        <v>925</v>
      </c>
      <c r="AU550" s="210" t="s">
        <v>947</v>
      </c>
      <c r="AV550" s="210">
        <v>691</v>
      </c>
    </row>
    <row r="551" spans="44:48" x14ac:dyDescent="0.25">
      <c r="AR551" s="228">
        <v>23</v>
      </c>
      <c r="AS551" s="228" t="s">
        <v>208</v>
      </c>
      <c r="AT551" s="228" t="s">
        <v>925</v>
      </c>
      <c r="AU551" s="210" t="s">
        <v>948</v>
      </c>
      <c r="AV551" s="210">
        <v>692</v>
      </c>
    </row>
    <row r="552" spans="44:48" x14ac:dyDescent="0.25">
      <c r="AR552" s="228">
        <v>23</v>
      </c>
      <c r="AS552" s="228" t="s">
        <v>208</v>
      </c>
      <c r="AT552" s="228" t="s">
        <v>925</v>
      </c>
      <c r="AU552" s="210" t="s">
        <v>949</v>
      </c>
      <c r="AV552" s="210">
        <v>693</v>
      </c>
    </row>
    <row r="553" spans="44:48" x14ac:dyDescent="0.25">
      <c r="AR553" s="228">
        <v>23</v>
      </c>
      <c r="AS553" s="228" t="s">
        <v>208</v>
      </c>
      <c r="AT553" s="228" t="s">
        <v>925</v>
      </c>
      <c r="AU553" s="210" t="s">
        <v>950</v>
      </c>
      <c r="AV553" s="210">
        <v>694</v>
      </c>
    </row>
    <row r="554" spans="44:48" x14ac:dyDescent="0.25">
      <c r="AR554" s="228">
        <v>23</v>
      </c>
      <c r="AS554" s="228" t="s">
        <v>208</v>
      </c>
      <c r="AT554" s="228" t="s">
        <v>925</v>
      </c>
      <c r="AU554" s="210" t="s">
        <v>951</v>
      </c>
      <c r="AV554" s="210">
        <v>695</v>
      </c>
    </row>
    <row r="555" spans="44:48" x14ac:dyDescent="0.25">
      <c r="AR555" s="228">
        <v>23</v>
      </c>
      <c r="AS555" s="228" t="s">
        <v>208</v>
      </c>
      <c r="AT555" s="228" t="s">
        <v>925</v>
      </c>
      <c r="AU555" s="210" t="s">
        <v>952</v>
      </c>
      <c r="AV555" s="210">
        <v>696</v>
      </c>
    </row>
    <row r="556" spans="44:48" x14ac:dyDescent="0.25">
      <c r="AR556" s="228">
        <v>23</v>
      </c>
      <c r="AS556" s="228" t="s">
        <v>208</v>
      </c>
      <c r="AT556" s="228" t="s">
        <v>925</v>
      </c>
      <c r="AU556" s="210" t="s">
        <v>953</v>
      </c>
      <c r="AV556" s="210">
        <v>697</v>
      </c>
    </row>
    <row r="557" spans="44:48" x14ac:dyDescent="0.25">
      <c r="AR557" s="228">
        <v>23</v>
      </c>
      <c r="AS557" s="228" t="s">
        <v>208</v>
      </c>
      <c r="AT557" s="228" t="s">
        <v>925</v>
      </c>
      <c r="AU557" s="210" t="s">
        <v>954</v>
      </c>
      <c r="AV557" s="210">
        <v>698</v>
      </c>
    </row>
    <row r="558" spans="44:48" x14ac:dyDescent="0.25">
      <c r="AR558" s="228">
        <v>23</v>
      </c>
      <c r="AS558" s="228" t="s">
        <v>208</v>
      </c>
      <c r="AT558" s="228" t="s">
        <v>925</v>
      </c>
      <c r="AU558" s="210" t="s">
        <v>955</v>
      </c>
      <c r="AV558" s="210">
        <v>699</v>
      </c>
    </row>
    <row r="559" spans="44:48" x14ac:dyDescent="0.25">
      <c r="AR559" s="228">
        <v>23</v>
      </c>
      <c r="AS559" s="228" t="s">
        <v>208</v>
      </c>
      <c r="AT559" s="228" t="s">
        <v>925</v>
      </c>
      <c r="AU559" s="210" t="s">
        <v>956</v>
      </c>
      <c r="AV559" s="210">
        <v>700</v>
      </c>
    </row>
    <row r="560" spans="44:48" x14ac:dyDescent="0.25">
      <c r="AR560" s="228">
        <v>23</v>
      </c>
      <c r="AS560" s="228" t="s">
        <v>208</v>
      </c>
      <c r="AT560" s="228" t="s">
        <v>925</v>
      </c>
      <c r="AU560" s="210" t="s">
        <v>957</v>
      </c>
      <c r="AV560" s="210">
        <v>701</v>
      </c>
    </row>
    <row r="561" spans="44:48" x14ac:dyDescent="0.25">
      <c r="AR561" s="228">
        <v>23</v>
      </c>
      <c r="AS561" s="228" t="s">
        <v>208</v>
      </c>
      <c r="AT561" s="228" t="s">
        <v>925</v>
      </c>
      <c r="AU561" s="210" t="s">
        <v>958</v>
      </c>
      <c r="AV561" s="210">
        <v>702</v>
      </c>
    </row>
    <row r="562" spans="44:48" x14ac:dyDescent="0.25">
      <c r="AR562" s="228">
        <v>23</v>
      </c>
      <c r="AS562" s="228" t="s">
        <v>208</v>
      </c>
      <c r="AT562" s="228" t="s">
        <v>925</v>
      </c>
      <c r="AU562" s="210" t="s">
        <v>959</v>
      </c>
      <c r="AV562" s="210">
        <v>703</v>
      </c>
    </row>
    <row r="563" spans="44:48" x14ac:dyDescent="0.25">
      <c r="AR563" s="228">
        <v>23</v>
      </c>
      <c r="AS563" s="228" t="s">
        <v>208</v>
      </c>
      <c r="AT563" s="228" t="s">
        <v>925</v>
      </c>
      <c r="AU563" s="210" t="s">
        <v>960</v>
      </c>
      <c r="AV563" s="210">
        <v>704</v>
      </c>
    </row>
    <row r="564" spans="44:48" x14ac:dyDescent="0.25">
      <c r="AR564" s="228">
        <v>23</v>
      </c>
      <c r="AS564" s="228" t="s">
        <v>208</v>
      </c>
      <c r="AT564" s="228" t="s">
        <v>925</v>
      </c>
      <c r="AU564" s="210" t="s">
        <v>961</v>
      </c>
      <c r="AV564" s="210">
        <v>705</v>
      </c>
    </row>
    <row r="565" spans="44:48" x14ac:dyDescent="0.25">
      <c r="AR565" s="228">
        <v>23</v>
      </c>
      <c r="AS565" s="228" t="s">
        <v>208</v>
      </c>
      <c r="AT565" s="228" t="s">
        <v>925</v>
      </c>
      <c r="AU565" s="210" t="s">
        <v>962</v>
      </c>
      <c r="AV565" s="210">
        <v>706</v>
      </c>
    </row>
    <row r="566" spans="44:48" x14ac:dyDescent="0.25">
      <c r="AR566" s="228">
        <v>23</v>
      </c>
      <c r="AS566" s="228" t="s">
        <v>208</v>
      </c>
      <c r="AT566" s="228" t="s">
        <v>925</v>
      </c>
      <c r="AU566" s="210" t="s">
        <v>963</v>
      </c>
      <c r="AV566" s="210">
        <v>707</v>
      </c>
    </row>
    <row r="567" spans="44:48" x14ac:dyDescent="0.25">
      <c r="AR567" s="228">
        <v>23</v>
      </c>
      <c r="AS567" s="228" t="s">
        <v>208</v>
      </c>
      <c r="AT567" s="228" t="s">
        <v>925</v>
      </c>
      <c r="AU567" s="210" t="s">
        <v>964</v>
      </c>
      <c r="AV567" s="210">
        <v>708</v>
      </c>
    </row>
    <row r="568" spans="44:48" x14ac:dyDescent="0.25">
      <c r="AR568" s="228">
        <v>23</v>
      </c>
      <c r="AS568" s="228" t="s">
        <v>208</v>
      </c>
      <c r="AT568" s="228" t="s">
        <v>925</v>
      </c>
      <c r="AU568" s="210" t="s">
        <v>965</v>
      </c>
      <c r="AV568" s="210">
        <v>709</v>
      </c>
    </row>
    <row r="569" spans="44:48" x14ac:dyDescent="0.25">
      <c r="AR569" s="228">
        <v>23</v>
      </c>
      <c r="AS569" s="228" t="s">
        <v>208</v>
      </c>
      <c r="AT569" s="228" t="s">
        <v>925</v>
      </c>
      <c r="AU569" s="210" t="s">
        <v>966</v>
      </c>
      <c r="AV569" s="210">
        <v>710</v>
      </c>
    </row>
    <row r="570" spans="44:48" x14ac:dyDescent="0.25">
      <c r="AR570" s="228">
        <v>23</v>
      </c>
      <c r="AS570" s="228" t="s">
        <v>208</v>
      </c>
      <c r="AT570" s="228" t="s">
        <v>925</v>
      </c>
      <c r="AU570" s="210" t="s">
        <v>967</v>
      </c>
      <c r="AV570" s="210">
        <v>711</v>
      </c>
    </row>
    <row r="571" spans="44:48" x14ac:dyDescent="0.25">
      <c r="AR571" s="228">
        <v>23</v>
      </c>
      <c r="AS571" s="228" t="s">
        <v>208</v>
      </c>
      <c r="AT571" s="228" t="s">
        <v>925</v>
      </c>
      <c r="AU571" s="210" t="s">
        <v>968</v>
      </c>
      <c r="AV571" s="210">
        <v>712</v>
      </c>
    </row>
    <row r="572" spans="44:48" x14ac:dyDescent="0.25">
      <c r="AR572" s="228">
        <v>23</v>
      </c>
      <c r="AS572" s="228" t="s">
        <v>208</v>
      </c>
      <c r="AT572" s="228" t="s">
        <v>925</v>
      </c>
      <c r="AU572" s="210" t="s">
        <v>969</v>
      </c>
      <c r="AV572" s="210">
        <v>713</v>
      </c>
    </row>
    <row r="573" spans="44:48" x14ac:dyDescent="0.25">
      <c r="AR573" s="228">
        <v>23</v>
      </c>
      <c r="AS573" s="228" t="s">
        <v>208</v>
      </c>
      <c r="AT573" s="228" t="s">
        <v>925</v>
      </c>
      <c r="AU573" s="210" t="s">
        <v>970</v>
      </c>
      <c r="AV573" s="210">
        <v>714</v>
      </c>
    </row>
    <row r="574" spans="44:48" x14ac:dyDescent="0.25">
      <c r="AR574" s="228">
        <v>23</v>
      </c>
      <c r="AS574" s="228" t="s">
        <v>208</v>
      </c>
      <c r="AT574" s="228" t="s">
        <v>925</v>
      </c>
      <c r="AU574" s="210" t="s">
        <v>971</v>
      </c>
      <c r="AV574" s="210">
        <v>715</v>
      </c>
    </row>
    <row r="575" spans="44:48" x14ac:dyDescent="0.25">
      <c r="AR575" s="228">
        <v>23</v>
      </c>
      <c r="AS575" s="228" t="s">
        <v>208</v>
      </c>
      <c r="AT575" s="228" t="s">
        <v>925</v>
      </c>
      <c r="AU575" s="210" t="s">
        <v>972</v>
      </c>
      <c r="AV575" s="210">
        <v>716</v>
      </c>
    </row>
    <row r="576" spans="44:48" x14ac:dyDescent="0.25">
      <c r="AR576" s="228">
        <v>23</v>
      </c>
      <c r="AS576" s="228" t="s">
        <v>208</v>
      </c>
      <c r="AT576" s="228" t="s">
        <v>925</v>
      </c>
      <c r="AU576" s="210" t="s">
        <v>973</v>
      </c>
      <c r="AV576" s="210">
        <v>717</v>
      </c>
    </row>
    <row r="577" spans="44:48" x14ac:dyDescent="0.25">
      <c r="AR577" s="228">
        <v>23</v>
      </c>
      <c r="AS577" s="228" t="s">
        <v>208</v>
      </c>
      <c r="AT577" s="228" t="s">
        <v>925</v>
      </c>
      <c r="AU577" s="210" t="s">
        <v>974</v>
      </c>
      <c r="AV577" s="210">
        <v>718</v>
      </c>
    </row>
    <row r="578" spans="44:48" x14ac:dyDescent="0.25">
      <c r="AR578" s="228">
        <v>23</v>
      </c>
      <c r="AS578" s="228" t="s">
        <v>208</v>
      </c>
      <c r="AT578" s="228" t="s">
        <v>925</v>
      </c>
      <c r="AU578" s="210" t="s">
        <v>975</v>
      </c>
      <c r="AV578" s="210">
        <v>719</v>
      </c>
    </row>
    <row r="579" spans="44:48" x14ac:dyDescent="0.25">
      <c r="AR579" s="228">
        <v>23</v>
      </c>
      <c r="AS579" s="228" t="s">
        <v>208</v>
      </c>
      <c r="AT579" s="228" t="s">
        <v>925</v>
      </c>
      <c r="AU579" s="210" t="s">
        <v>976</v>
      </c>
      <c r="AV579" s="210">
        <v>720</v>
      </c>
    </row>
    <row r="580" spans="44:48" x14ac:dyDescent="0.25">
      <c r="AR580" s="228">
        <v>23</v>
      </c>
      <c r="AS580" s="228" t="s">
        <v>208</v>
      </c>
      <c r="AT580" s="228" t="s">
        <v>925</v>
      </c>
      <c r="AU580" s="210" t="s">
        <v>977</v>
      </c>
      <c r="AV580" s="210">
        <v>721</v>
      </c>
    </row>
    <row r="581" spans="44:48" x14ac:dyDescent="0.25">
      <c r="AR581" s="228">
        <v>23</v>
      </c>
      <c r="AS581" s="228" t="s">
        <v>208</v>
      </c>
      <c r="AT581" s="228" t="s">
        <v>925</v>
      </c>
      <c r="AU581" s="210" t="s">
        <v>978</v>
      </c>
      <c r="AV581" s="210">
        <v>722</v>
      </c>
    </row>
    <row r="582" spans="44:48" x14ac:dyDescent="0.25">
      <c r="AR582" s="228">
        <v>24</v>
      </c>
      <c r="AS582" s="228" t="s">
        <v>204</v>
      </c>
      <c r="AT582" s="228" t="s">
        <v>979</v>
      </c>
      <c r="AU582" s="210" t="s">
        <v>980</v>
      </c>
      <c r="AV582" s="210">
        <v>726</v>
      </c>
    </row>
    <row r="583" spans="44:48" x14ac:dyDescent="0.25">
      <c r="AR583" s="228">
        <v>24</v>
      </c>
      <c r="AS583" s="228" t="s">
        <v>204</v>
      </c>
      <c r="AT583" s="228" t="s">
        <v>979</v>
      </c>
      <c r="AU583" s="210" t="s">
        <v>981</v>
      </c>
      <c r="AV583" s="210">
        <v>727</v>
      </c>
    </row>
    <row r="584" spans="44:48" x14ac:dyDescent="0.25">
      <c r="AR584" s="228">
        <v>24</v>
      </c>
      <c r="AS584" s="228" t="s">
        <v>204</v>
      </c>
      <c r="AT584" s="228" t="s">
        <v>979</v>
      </c>
      <c r="AU584" s="210" t="s">
        <v>982</v>
      </c>
      <c r="AV584" s="210">
        <v>728</v>
      </c>
    </row>
    <row r="585" spans="44:48" x14ac:dyDescent="0.25">
      <c r="AR585" s="228">
        <v>24</v>
      </c>
      <c r="AS585" s="228" t="s">
        <v>204</v>
      </c>
      <c r="AT585" s="228" t="s">
        <v>979</v>
      </c>
      <c r="AU585" s="210" t="s">
        <v>983</v>
      </c>
      <c r="AV585" s="210">
        <v>729</v>
      </c>
    </row>
    <row r="586" spans="44:48" x14ac:dyDescent="0.25">
      <c r="AR586" s="228">
        <v>24</v>
      </c>
      <c r="AS586" s="228" t="s">
        <v>204</v>
      </c>
      <c r="AT586" s="228" t="s">
        <v>979</v>
      </c>
      <c r="AU586" s="210" t="s">
        <v>984</v>
      </c>
      <c r="AV586" s="210">
        <v>730</v>
      </c>
    </row>
    <row r="587" spans="44:48" x14ac:dyDescent="0.25">
      <c r="AR587" s="228">
        <v>24</v>
      </c>
      <c r="AS587" s="228" t="s">
        <v>204</v>
      </c>
      <c r="AT587" s="228" t="s">
        <v>979</v>
      </c>
      <c r="AU587" s="210" t="s">
        <v>985</v>
      </c>
      <c r="AV587" s="210">
        <v>731</v>
      </c>
    </row>
    <row r="588" spans="44:48" x14ac:dyDescent="0.25">
      <c r="AR588" s="228">
        <v>24</v>
      </c>
      <c r="AS588" s="228" t="s">
        <v>204</v>
      </c>
      <c r="AT588" s="228" t="s">
        <v>979</v>
      </c>
      <c r="AU588" s="210" t="s">
        <v>986</v>
      </c>
      <c r="AV588" s="210">
        <v>732</v>
      </c>
    </row>
    <row r="589" spans="44:48" x14ac:dyDescent="0.25">
      <c r="AR589" s="228">
        <v>24</v>
      </c>
      <c r="AS589" s="228" t="s">
        <v>204</v>
      </c>
      <c r="AT589" s="228" t="s">
        <v>979</v>
      </c>
      <c r="AU589" s="210" t="s">
        <v>987</v>
      </c>
      <c r="AV589" s="210">
        <v>733</v>
      </c>
    </row>
    <row r="590" spans="44:48" x14ac:dyDescent="0.25">
      <c r="AR590" s="228">
        <v>24</v>
      </c>
      <c r="AS590" s="228" t="s">
        <v>204</v>
      </c>
      <c r="AT590" s="228" t="s">
        <v>979</v>
      </c>
      <c r="AU590" s="210" t="s">
        <v>988</v>
      </c>
      <c r="AV590" s="210">
        <v>734</v>
      </c>
    </row>
    <row r="591" spans="44:48" x14ac:dyDescent="0.25">
      <c r="AR591" s="228">
        <v>24</v>
      </c>
      <c r="AS591" s="228" t="s">
        <v>204</v>
      </c>
      <c r="AT591" s="228" t="s">
        <v>979</v>
      </c>
      <c r="AU591" s="210" t="s">
        <v>989</v>
      </c>
      <c r="AV591" s="210">
        <v>735</v>
      </c>
    </row>
    <row r="592" spans="44:48" x14ac:dyDescent="0.25">
      <c r="AR592" s="228">
        <v>24</v>
      </c>
      <c r="AS592" s="228" t="s">
        <v>204</v>
      </c>
      <c r="AT592" s="228" t="s">
        <v>979</v>
      </c>
      <c r="AU592" s="210" t="s">
        <v>990</v>
      </c>
      <c r="AV592" s="210">
        <v>736</v>
      </c>
    </row>
    <row r="593" spans="44:48" x14ac:dyDescent="0.25">
      <c r="AR593" s="228">
        <v>24</v>
      </c>
      <c r="AS593" s="228" t="s">
        <v>204</v>
      </c>
      <c r="AT593" s="228" t="s">
        <v>979</v>
      </c>
      <c r="AU593" s="210" t="s">
        <v>991</v>
      </c>
      <c r="AV593" s="210">
        <v>737</v>
      </c>
    </row>
    <row r="594" spans="44:48" x14ac:dyDescent="0.25">
      <c r="AR594" s="228">
        <v>24</v>
      </c>
      <c r="AS594" s="228" t="s">
        <v>204</v>
      </c>
      <c r="AT594" s="228" t="s">
        <v>979</v>
      </c>
      <c r="AU594" s="210" t="s">
        <v>992</v>
      </c>
      <c r="AV594" s="210">
        <v>738</v>
      </c>
    </row>
    <row r="595" spans="44:48" x14ac:dyDescent="0.25">
      <c r="AR595" s="228">
        <v>24</v>
      </c>
      <c r="AS595" s="228" t="s">
        <v>204</v>
      </c>
      <c r="AT595" s="228" t="s">
        <v>979</v>
      </c>
      <c r="AU595" s="210" t="s">
        <v>993</v>
      </c>
      <c r="AV595" s="210">
        <v>739</v>
      </c>
    </row>
    <row r="596" spans="44:48" x14ac:dyDescent="0.25">
      <c r="AR596" s="228">
        <v>24</v>
      </c>
      <c r="AS596" s="228" t="s">
        <v>204</v>
      </c>
      <c r="AT596" s="228" t="s">
        <v>979</v>
      </c>
      <c r="AU596" s="210" t="s">
        <v>994</v>
      </c>
      <c r="AV596" s="210">
        <v>740</v>
      </c>
    </row>
    <row r="597" spans="44:48" x14ac:dyDescent="0.25">
      <c r="AR597" s="228">
        <v>24</v>
      </c>
      <c r="AS597" s="228" t="s">
        <v>204</v>
      </c>
      <c r="AT597" s="228" t="s">
        <v>979</v>
      </c>
      <c r="AU597" s="210" t="s">
        <v>995</v>
      </c>
      <c r="AV597" s="210">
        <v>741</v>
      </c>
    </row>
    <row r="598" spans="44:48" x14ac:dyDescent="0.25">
      <c r="AR598" s="228">
        <v>24</v>
      </c>
      <c r="AS598" s="228" t="s">
        <v>204</v>
      </c>
      <c r="AT598" s="228" t="s">
        <v>979</v>
      </c>
      <c r="AU598" s="210" t="s">
        <v>996</v>
      </c>
      <c r="AV598" s="210">
        <v>742</v>
      </c>
    </row>
    <row r="599" spans="44:48" x14ac:dyDescent="0.25">
      <c r="AR599" s="228">
        <v>24</v>
      </c>
      <c r="AS599" s="228" t="s">
        <v>204</v>
      </c>
      <c r="AT599" s="228" t="s">
        <v>979</v>
      </c>
      <c r="AU599" s="210" t="s">
        <v>997</v>
      </c>
      <c r="AV599" s="210">
        <v>743</v>
      </c>
    </row>
    <row r="600" spans="44:48" x14ac:dyDescent="0.25">
      <c r="AR600" s="228">
        <v>24</v>
      </c>
      <c r="AS600" s="228" t="s">
        <v>204</v>
      </c>
      <c r="AT600" s="228" t="s">
        <v>979</v>
      </c>
      <c r="AU600" s="210" t="s">
        <v>998</v>
      </c>
      <c r="AV600" s="210">
        <v>744</v>
      </c>
    </row>
    <row r="601" spans="44:48" x14ac:dyDescent="0.25">
      <c r="AR601" s="228">
        <v>24</v>
      </c>
      <c r="AS601" s="228" t="s">
        <v>204</v>
      </c>
      <c r="AT601" s="228" t="s">
        <v>979</v>
      </c>
      <c r="AU601" s="210" t="s">
        <v>999</v>
      </c>
      <c r="AV601" s="210">
        <v>745</v>
      </c>
    </row>
    <row r="602" spans="44:48" x14ac:dyDescent="0.25">
      <c r="AR602" s="228">
        <v>24</v>
      </c>
      <c r="AS602" s="228" t="s">
        <v>204</v>
      </c>
      <c r="AT602" s="228" t="s">
        <v>979</v>
      </c>
      <c r="AU602" s="210" t="s">
        <v>1000</v>
      </c>
      <c r="AV602" s="210">
        <v>746</v>
      </c>
    </row>
    <row r="603" spans="44:48" x14ac:dyDescent="0.25">
      <c r="AR603" s="228">
        <v>24</v>
      </c>
      <c r="AS603" s="228" t="s">
        <v>204</v>
      </c>
      <c r="AT603" s="228" t="s">
        <v>979</v>
      </c>
      <c r="AU603" s="210" t="s">
        <v>1001</v>
      </c>
      <c r="AV603" s="210">
        <v>747</v>
      </c>
    </row>
    <row r="604" spans="44:48" x14ac:dyDescent="0.25">
      <c r="AR604" s="228">
        <v>24</v>
      </c>
      <c r="AS604" s="228" t="s">
        <v>204</v>
      </c>
      <c r="AT604" s="228" t="s">
        <v>979</v>
      </c>
      <c r="AU604" s="210" t="s">
        <v>1002</v>
      </c>
      <c r="AV604" s="210">
        <v>748</v>
      </c>
    </row>
    <row r="605" spans="44:48" x14ac:dyDescent="0.25">
      <c r="AR605" s="228">
        <v>24</v>
      </c>
      <c r="AS605" s="228" t="s">
        <v>204</v>
      </c>
      <c r="AT605" s="228" t="s">
        <v>979</v>
      </c>
      <c r="AU605" s="210" t="s">
        <v>1003</v>
      </c>
      <c r="AV605" s="210">
        <v>749</v>
      </c>
    </row>
    <row r="606" spans="44:48" x14ac:dyDescent="0.25">
      <c r="AR606" s="228">
        <v>24</v>
      </c>
      <c r="AS606" s="228" t="s">
        <v>204</v>
      </c>
      <c r="AT606" s="228" t="s">
        <v>979</v>
      </c>
      <c r="AU606" s="210" t="s">
        <v>1004</v>
      </c>
      <c r="AV606" s="210">
        <v>750</v>
      </c>
    </row>
    <row r="607" spans="44:48" x14ac:dyDescent="0.25">
      <c r="AR607" s="228">
        <v>24</v>
      </c>
      <c r="AS607" s="228" t="s">
        <v>204</v>
      </c>
      <c r="AT607" s="228" t="s">
        <v>979</v>
      </c>
      <c r="AU607" s="210" t="s">
        <v>1005</v>
      </c>
      <c r="AV607" s="210">
        <v>751</v>
      </c>
    </row>
    <row r="608" spans="44:48" x14ac:dyDescent="0.25">
      <c r="AR608" s="228">
        <v>24</v>
      </c>
      <c r="AS608" s="228" t="s">
        <v>204</v>
      </c>
      <c r="AT608" s="228" t="s">
        <v>979</v>
      </c>
      <c r="AU608" s="210" t="s">
        <v>1006</v>
      </c>
      <c r="AV608" s="210">
        <v>752</v>
      </c>
    </row>
    <row r="609" spans="44:48" x14ac:dyDescent="0.25">
      <c r="AR609" s="228">
        <v>24</v>
      </c>
      <c r="AS609" s="228" t="s">
        <v>204</v>
      </c>
      <c r="AT609" s="228" t="s">
        <v>979</v>
      </c>
      <c r="AU609" s="210" t="s">
        <v>1007</v>
      </c>
      <c r="AV609" s="210">
        <v>753</v>
      </c>
    </row>
    <row r="610" spans="44:48" x14ac:dyDescent="0.25">
      <c r="AR610" s="228">
        <v>24</v>
      </c>
      <c r="AS610" s="228" t="s">
        <v>204</v>
      </c>
      <c r="AT610" s="228" t="s">
        <v>979</v>
      </c>
      <c r="AU610" s="210" t="s">
        <v>1008</v>
      </c>
      <c r="AV610" s="210">
        <v>754</v>
      </c>
    </row>
    <row r="611" spans="44:48" x14ac:dyDescent="0.25">
      <c r="AR611" s="228">
        <v>24</v>
      </c>
      <c r="AS611" s="228" t="s">
        <v>204</v>
      </c>
      <c r="AT611" s="228" t="s">
        <v>979</v>
      </c>
      <c r="AU611" s="210" t="s">
        <v>1009</v>
      </c>
      <c r="AV611" s="210">
        <v>755</v>
      </c>
    </row>
    <row r="612" spans="44:48" x14ac:dyDescent="0.25">
      <c r="AR612" s="228">
        <v>24</v>
      </c>
      <c r="AS612" s="228" t="s">
        <v>204</v>
      </c>
      <c r="AT612" s="228" t="s">
        <v>979</v>
      </c>
      <c r="AU612" s="210" t="s">
        <v>1010</v>
      </c>
      <c r="AV612" s="210">
        <v>756</v>
      </c>
    </row>
    <row r="613" spans="44:48" x14ac:dyDescent="0.25">
      <c r="AR613" s="228">
        <v>24</v>
      </c>
      <c r="AS613" s="228" t="s">
        <v>204</v>
      </c>
      <c r="AT613" s="228" t="s">
        <v>979</v>
      </c>
      <c r="AU613" s="210" t="s">
        <v>1011</v>
      </c>
      <c r="AV613" s="210">
        <v>757</v>
      </c>
    </row>
    <row r="614" spans="44:48" x14ac:dyDescent="0.25">
      <c r="AR614" s="228">
        <v>24</v>
      </c>
      <c r="AS614" s="228" t="s">
        <v>204</v>
      </c>
      <c r="AT614" s="228" t="s">
        <v>979</v>
      </c>
      <c r="AU614" s="210" t="s">
        <v>1012</v>
      </c>
      <c r="AV614" s="210">
        <v>758</v>
      </c>
    </row>
    <row r="615" spans="44:48" x14ac:dyDescent="0.25">
      <c r="AR615" s="228">
        <v>24</v>
      </c>
      <c r="AS615" s="228" t="s">
        <v>204</v>
      </c>
      <c r="AT615" s="228" t="s">
        <v>979</v>
      </c>
      <c r="AU615" s="210" t="s">
        <v>1013</v>
      </c>
      <c r="AV615" s="210">
        <v>759</v>
      </c>
    </row>
    <row r="616" spans="44:48" x14ac:dyDescent="0.25">
      <c r="AR616" s="228">
        <v>24</v>
      </c>
      <c r="AS616" s="228" t="s">
        <v>204</v>
      </c>
      <c r="AT616" s="228" t="s">
        <v>979</v>
      </c>
      <c r="AU616" s="210" t="s">
        <v>1014</v>
      </c>
      <c r="AV616" s="210">
        <v>760</v>
      </c>
    </row>
    <row r="617" spans="44:48" x14ac:dyDescent="0.25">
      <c r="AR617" s="228">
        <v>24</v>
      </c>
      <c r="AS617" s="228" t="s">
        <v>204</v>
      </c>
      <c r="AT617" s="228" t="s">
        <v>979</v>
      </c>
      <c r="AU617" s="210" t="s">
        <v>1015</v>
      </c>
      <c r="AV617" s="210">
        <v>761</v>
      </c>
    </row>
    <row r="618" spans="44:48" x14ac:dyDescent="0.25">
      <c r="AR618" s="228">
        <v>24</v>
      </c>
      <c r="AS618" s="228" t="s">
        <v>204</v>
      </c>
      <c r="AT618" s="228" t="s">
        <v>979</v>
      </c>
      <c r="AU618" s="210" t="s">
        <v>1016</v>
      </c>
      <c r="AV618" s="210">
        <v>762</v>
      </c>
    </row>
    <row r="619" spans="44:48" x14ac:dyDescent="0.25">
      <c r="AR619" s="228">
        <v>24</v>
      </c>
      <c r="AS619" s="228" t="s">
        <v>204</v>
      </c>
      <c r="AT619" s="228" t="s">
        <v>979</v>
      </c>
      <c r="AU619" s="210" t="s">
        <v>1017</v>
      </c>
      <c r="AV619" s="210">
        <v>763</v>
      </c>
    </row>
    <row r="620" spans="44:48" x14ac:dyDescent="0.25">
      <c r="AR620" s="228">
        <v>24</v>
      </c>
      <c r="AS620" s="228" t="s">
        <v>204</v>
      </c>
      <c r="AT620" s="228" t="s">
        <v>979</v>
      </c>
      <c r="AU620" s="210" t="s">
        <v>1018</v>
      </c>
      <c r="AV620" s="210">
        <v>764</v>
      </c>
    </row>
    <row r="621" spans="44:48" x14ac:dyDescent="0.25">
      <c r="AR621" s="228">
        <v>24</v>
      </c>
      <c r="AS621" s="228" t="s">
        <v>204</v>
      </c>
      <c r="AT621" s="228" t="s">
        <v>979</v>
      </c>
      <c r="AU621" s="210" t="s">
        <v>1019</v>
      </c>
      <c r="AV621" s="210">
        <v>765</v>
      </c>
    </row>
    <row r="622" spans="44:48" x14ac:dyDescent="0.25">
      <c r="AR622" s="228">
        <v>24</v>
      </c>
      <c r="AS622" s="228" t="s">
        <v>204</v>
      </c>
      <c r="AT622" s="228" t="s">
        <v>979</v>
      </c>
      <c r="AU622" s="210" t="s">
        <v>1020</v>
      </c>
      <c r="AV622" s="210">
        <v>766</v>
      </c>
    </row>
    <row r="623" spans="44:48" x14ac:dyDescent="0.25">
      <c r="AR623" s="228">
        <v>24</v>
      </c>
      <c r="AS623" s="228" t="s">
        <v>204</v>
      </c>
      <c r="AT623" s="228" t="s">
        <v>979</v>
      </c>
      <c r="AU623" s="210" t="s">
        <v>1021</v>
      </c>
      <c r="AV623" s="210">
        <v>767</v>
      </c>
    </row>
    <row r="624" spans="44:48" x14ac:dyDescent="0.25">
      <c r="AR624" s="228">
        <v>24</v>
      </c>
      <c r="AS624" s="228" t="s">
        <v>204</v>
      </c>
      <c r="AT624" s="228" t="s">
        <v>979</v>
      </c>
      <c r="AU624" s="210" t="s">
        <v>1022</v>
      </c>
      <c r="AV624" s="210">
        <v>768</v>
      </c>
    </row>
    <row r="625" spans="44:48" x14ac:dyDescent="0.25">
      <c r="AR625" s="228">
        <v>24</v>
      </c>
      <c r="AS625" s="228" t="s">
        <v>204</v>
      </c>
      <c r="AT625" s="228" t="s">
        <v>979</v>
      </c>
      <c r="AU625" s="210" t="s">
        <v>1023</v>
      </c>
      <c r="AV625" s="210">
        <v>769</v>
      </c>
    </row>
    <row r="626" spans="44:48" x14ac:dyDescent="0.25">
      <c r="AR626" s="228">
        <v>24</v>
      </c>
      <c r="AS626" s="228" t="s">
        <v>204</v>
      </c>
      <c r="AT626" s="228" t="s">
        <v>979</v>
      </c>
      <c r="AU626" s="210" t="s">
        <v>1024</v>
      </c>
      <c r="AV626" s="210">
        <v>770</v>
      </c>
    </row>
    <row r="627" spans="44:48" x14ac:dyDescent="0.25">
      <c r="AR627" s="228">
        <v>24</v>
      </c>
      <c r="AS627" s="228" t="s">
        <v>204</v>
      </c>
      <c r="AT627" s="228" t="s">
        <v>979</v>
      </c>
      <c r="AU627" s="210" t="s">
        <v>1025</v>
      </c>
      <c r="AV627" s="210">
        <v>771</v>
      </c>
    </row>
    <row r="628" spans="44:48" x14ac:dyDescent="0.25">
      <c r="AR628" s="228">
        <v>24</v>
      </c>
      <c r="AS628" s="228" t="s">
        <v>204</v>
      </c>
      <c r="AT628" s="228" t="s">
        <v>979</v>
      </c>
      <c r="AU628" s="210" t="s">
        <v>1026</v>
      </c>
      <c r="AV628" s="210">
        <v>772</v>
      </c>
    </row>
    <row r="629" spans="44:48" x14ac:dyDescent="0.25">
      <c r="AR629" s="228">
        <v>24</v>
      </c>
      <c r="AS629" s="228" t="s">
        <v>204</v>
      </c>
      <c r="AT629" s="228" t="s">
        <v>979</v>
      </c>
      <c r="AU629" s="210" t="s">
        <v>1027</v>
      </c>
      <c r="AV629" s="210">
        <v>773</v>
      </c>
    </row>
    <row r="630" spans="44:48" x14ac:dyDescent="0.25">
      <c r="AR630" s="228">
        <v>24</v>
      </c>
      <c r="AS630" s="228" t="s">
        <v>204</v>
      </c>
      <c r="AT630" s="228" t="s">
        <v>979</v>
      </c>
      <c r="AU630" s="210" t="s">
        <v>1028</v>
      </c>
      <c r="AV630" s="210">
        <v>774</v>
      </c>
    </row>
    <row r="631" spans="44:48" x14ac:dyDescent="0.25">
      <c r="AR631" s="228">
        <v>24</v>
      </c>
      <c r="AS631" s="228" t="s">
        <v>204</v>
      </c>
      <c r="AT631" s="228" t="s">
        <v>979</v>
      </c>
      <c r="AU631" s="210" t="s">
        <v>1029</v>
      </c>
      <c r="AV631" s="210">
        <v>775</v>
      </c>
    </row>
    <row r="632" spans="44:48" x14ac:dyDescent="0.25">
      <c r="AR632" s="228">
        <v>24</v>
      </c>
      <c r="AS632" s="228" t="s">
        <v>204</v>
      </c>
      <c r="AT632" s="228" t="s">
        <v>979</v>
      </c>
      <c r="AU632" s="210" t="s">
        <v>1030</v>
      </c>
      <c r="AV632" s="210">
        <v>776</v>
      </c>
    </row>
    <row r="633" spans="44:48" x14ac:dyDescent="0.25">
      <c r="AR633" s="228">
        <v>24</v>
      </c>
      <c r="AS633" s="228" t="s">
        <v>204</v>
      </c>
      <c r="AT633" s="228" t="s">
        <v>979</v>
      </c>
      <c r="AU633" s="210" t="s">
        <v>1031</v>
      </c>
      <c r="AV633" s="210">
        <v>777</v>
      </c>
    </row>
    <row r="634" spans="44:48" x14ac:dyDescent="0.25">
      <c r="AR634" s="228">
        <v>24</v>
      </c>
      <c r="AS634" s="228" t="s">
        <v>204</v>
      </c>
      <c r="AT634" s="228" t="s">
        <v>979</v>
      </c>
      <c r="AU634" s="210" t="s">
        <v>1032</v>
      </c>
      <c r="AV634" s="210">
        <v>778</v>
      </c>
    </row>
    <row r="635" spans="44:48" x14ac:dyDescent="0.25">
      <c r="AR635" s="228">
        <v>24</v>
      </c>
      <c r="AS635" s="228" t="s">
        <v>204</v>
      </c>
      <c r="AT635" s="228" t="s">
        <v>979</v>
      </c>
      <c r="AU635" s="210" t="s">
        <v>1033</v>
      </c>
      <c r="AV635" s="210">
        <v>779</v>
      </c>
    </row>
    <row r="636" spans="44:48" x14ac:dyDescent="0.25">
      <c r="AR636" s="228">
        <v>24</v>
      </c>
      <c r="AS636" s="228" t="s">
        <v>204</v>
      </c>
      <c r="AT636" s="228" t="s">
        <v>979</v>
      </c>
      <c r="AU636" s="210" t="s">
        <v>1034</v>
      </c>
      <c r="AV636" s="210">
        <v>780</v>
      </c>
    </row>
    <row r="637" spans="44:48" x14ac:dyDescent="0.25">
      <c r="AR637" s="228">
        <v>25</v>
      </c>
      <c r="AS637" s="228" t="s">
        <v>1035</v>
      </c>
      <c r="AT637" s="228" t="s">
        <v>205</v>
      </c>
      <c r="AU637" s="210" t="s">
        <v>1036</v>
      </c>
      <c r="AV637" s="210">
        <v>783</v>
      </c>
    </row>
    <row r="638" spans="44:48" x14ac:dyDescent="0.25">
      <c r="AR638" s="228">
        <v>25</v>
      </c>
      <c r="AS638" s="228" t="s">
        <v>1035</v>
      </c>
      <c r="AT638" s="228" t="s">
        <v>205</v>
      </c>
      <c r="AU638" s="210" t="s">
        <v>1037</v>
      </c>
      <c r="AV638" s="210">
        <v>784</v>
      </c>
    </row>
    <row r="639" spans="44:48" x14ac:dyDescent="0.25">
      <c r="AR639" s="228">
        <v>25</v>
      </c>
      <c r="AS639" s="228" t="s">
        <v>1035</v>
      </c>
      <c r="AT639" s="228" t="s">
        <v>205</v>
      </c>
      <c r="AU639" s="210" t="s">
        <v>1038</v>
      </c>
      <c r="AV639" s="210">
        <v>785</v>
      </c>
    </row>
    <row r="640" spans="44:48" x14ac:dyDescent="0.25">
      <c r="AR640" s="228">
        <v>25</v>
      </c>
      <c r="AS640" s="228" t="s">
        <v>1035</v>
      </c>
      <c r="AT640" s="228" t="s">
        <v>205</v>
      </c>
      <c r="AU640" s="210" t="s">
        <v>1039</v>
      </c>
      <c r="AV640" s="210">
        <v>786</v>
      </c>
    </row>
    <row r="641" spans="44:48" x14ac:dyDescent="0.25">
      <c r="AR641" s="228">
        <v>25</v>
      </c>
      <c r="AS641" s="228" t="s">
        <v>1035</v>
      </c>
      <c r="AT641" s="228" t="s">
        <v>205</v>
      </c>
      <c r="AU641" s="210" t="s">
        <v>1040</v>
      </c>
      <c r="AV641" s="210">
        <v>787</v>
      </c>
    </row>
    <row r="642" spans="44:48" x14ac:dyDescent="0.25">
      <c r="AR642" s="228">
        <v>25</v>
      </c>
      <c r="AS642" s="228" t="s">
        <v>1035</v>
      </c>
      <c r="AT642" s="228" t="s">
        <v>205</v>
      </c>
      <c r="AU642" s="210" t="s">
        <v>1041</v>
      </c>
      <c r="AV642" s="210">
        <v>788</v>
      </c>
    </row>
    <row r="643" spans="44:48" x14ac:dyDescent="0.25">
      <c r="AR643" s="228">
        <v>25</v>
      </c>
      <c r="AS643" s="228" t="s">
        <v>1035</v>
      </c>
      <c r="AT643" s="228" t="s">
        <v>205</v>
      </c>
      <c r="AU643" s="210" t="s">
        <v>1042</v>
      </c>
      <c r="AV643" s="210">
        <v>789</v>
      </c>
    </row>
    <row r="644" spans="44:48" x14ac:dyDescent="0.25">
      <c r="AR644" s="228">
        <v>25</v>
      </c>
      <c r="AS644" s="228" t="s">
        <v>1035</v>
      </c>
      <c r="AT644" s="228" t="s">
        <v>205</v>
      </c>
      <c r="AU644" s="210" t="s">
        <v>1043</v>
      </c>
      <c r="AV644" s="210">
        <v>790</v>
      </c>
    </row>
    <row r="645" spans="44:48" x14ac:dyDescent="0.25">
      <c r="AR645" s="228">
        <v>25</v>
      </c>
      <c r="AS645" s="228" t="s">
        <v>1035</v>
      </c>
      <c r="AT645" s="228" t="s">
        <v>205</v>
      </c>
      <c r="AU645" s="210" t="s">
        <v>1044</v>
      </c>
      <c r="AV645" s="210">
        <v>791</v>
      </c>
    </row>
    <row r="646" spans="44:48" x14ac:dyDescent="0.25">
      <c r="AR646" s="228">
        <v>25</v>
      </c>
      <c r="AS646" s="228" t="s">
        <v>1035</v>
      </c>
      <c r="AT646" s="228" t="s">
        <v>205</v>
      </c>
      <c r="AU646" s="210" t="s">
        <v>1045</v>
      </c>
      <c r="AV646" s="210">
        <v>792</v>
      </c>
    </row>
    <row r="647" spans="44:48" x14ac:dyDescent="0.25">
      <c r="AR647" s="228">
        <v>25</v>
      </c>
      <c r="AS647" s="228" t="s">
        <v>1035</v>
      </c>
      <c r="AT647" s="228" t="s">
        <v>205</v>
      </c>
      <c r="AU647" s="210" t="s">
        <v>1046</v>
      </c>
      <c r="AV647" s="210">
        <v>793</v>
      </c>
    </row>
    <row r="648" spans="44:48" x14ac:dyDescent="0.25">
      <c r="AR648" s="228">
        <v>25</v>
      </c>
      <c r="AS648" s="228" t="s">
        <v>1035</v>
      </c>
      <c r="AT648" s="228" t="s">
        <v>205</v>
      </c>
      <c r="AU648" s="210" t="s">
        <v>1047</v>
      </c>
      <c r="AV648" s="210">
        <v>794</v>
      </c>
    </row>
    <row r="649" spans="44:48" x14ac:dyDescent="0.25">
      <c r="AR649" s="228">
        <v>25</v>
      </c>
      <c r="AS649" s="228" t="s">
        <v>1035</v>
      </c>
      <c r="AT649" s="228" t="s">
        <v>205</v>
      </c>
      <c r="AU649" s="210" t="s">
        <v>1048</v>
      </c>
      <c r="AV649" s="210">
        <v>795</v>
      </c>
    </row>
    <row r="650" spans="44:48" x14ac:dyDescent="0.25">
      <c r="AR650" s="228">
        <v>25</v>
      </c>
      <c r="AS650" s="228" t="s">
        <v>1035</v>
      </c>
      <c r="AT650" s="228" t="s">
        <v>205</v>
      </c>
      <c r="AU650" s="210" t="s">
        <v>1049</v>
      </c>
      <c r="AV650" s="210">
        <v>796</v>
      </c>
    </row>
    <row r="651" spans="44:48" x14ac:dyDescent="0.25">
      <c r="AR651" s="228">
        <v>25</v>
      </c>
      <c r="AS651" s="228" t="s">
        <v>1035</v>
      </c>
      <c r="AT651" s="228" t="s">
        <v>205</v>
      </c>
      <c r="AU651" s="210" t="s">
        <v>1050</v>
      </c>
      <c r="AV651" s="210">
        <v>797</v>
      </c>
    </row>
    <row r="652" spans="44:48" x14ac:dyDescent="0.25">
      <c r="AR652" s="228">
        <v>25</v>
      </c>
      <c r="AS652" s="228" t="s">
        <v>1035</v>
      </c>
      <c r="AT652" s="228" t="s">
        <v>205</v>
      </c>
      <c r="AU652" s="210" t="s">
        <v>1051</v>
      </c>
      <c r="AV652" s="210">
        <v>798</v>
      </c>
    </row>
    <row r="653" spans="44:48" x14ac:dyDescent="0.25">
      <c r="AR653" s="228">
        <v>25</v>
      </c>
      <c r="AS653" s="228" t="s">
        <v>1035</v>
      </c>
      <c r="AT653" s="228" t="s">
        <v>205</v>
      </c>
      <c r="AU653" s="210" t="s">
        <v>1052</v>
      </c>
      <c r="AV653" s="210">
        <v>799</v>
      </c>
    </row>
    <row r="654" spans="44:48" x14ac:dyDescent="0.25">
      <c r="AR654" s="228">
        <v>25</v>
      </c>
      <c r="AS654" s="228" t="s">
        <v>1035</v>
      </c>
      <c r="AT654" s="228" t="s">
        <v>205</v>
      </c>
      <c r="AU654" s="210" t="s">
        <v>1053</v>
      </c>
      <c r="AV654" s="210">
        <v>800</v>
      </c>
    </row>
    <row r="655" spans="44:48" x14ac:dyDescent="0.25">
      <c r="AR655" s="228">
        <v>25</v>
      </c>
      <c r="AS655" s="228" t="s">
        <v>1035</v>
      </c>
      <c r="AT655" s="228" t="s">
        <v>205</v>
      </c>
      <c r="AU655" s="210" t="s">
        <v>1054</v>
      </c>
      <c r="AV655" s="210">
        <v>801</v>
      </c>
    </row>
    <row r="656" spans="44:48" x14ac:dyDescent="0.25">
      <c r="AR656" s="228">
        <v>25</v>
      </c>
      <c r="AS656" s="228" t="s">
        <v>1035</v>
      </c>
      <c r="AT656" s="228" t="s">
        <v>205</v>
      </c>
      <c r="AU656" s="210" t="s">
        <v>1055</v>
      </c>
      <c r="AV656" s="210">
        <v>802</v>
      </c>
    </row>
    <row r="657" spans="44:48" x14ac:dyDescent="0.25">
      <c r="AR657" s="228">
        <v>25</v>
      </c>
      <c r="AS657" s="228" t="s">
        <v>1035</v>
      </c>
      <c r="AT657" s="228" t="s">
        <v>205</v>
      </c>
      <c r="AU657" s="210" t="s">
        <v>1056</v>
      </c>
      <c r="AV657" s="210">
        <v>803</v>
      </c>
    </row>
    <row r="658" spans="44:48" x14ac:dyDescent="0.25">
      <c r="AR658" s="228">
        <v>25</v>
      </c>
      <c r="AS658" s="228" t="s">
        <v>1035</v>
      </c>
      <c r="AT658" s="228" t="s">
        <v>205</v>
      </c>
      <c r="AU658" s="210" t="s">
        <v>1057</v>
      </c>
      <c r="AV658" s="210">
        <v>804</v>
      </c>
    </row>
    <row r="659" spans="44:48" x14ac:dyDescent="0.25">
      <c r="AR659" s="228">
        <v>25</v>
      </c>
      <c r="AS659" s="228" t="s">
        <v>1035</v>
      </c>
      <c r="AT659" s="228" t="s">
        <v>205</v>
      </c>
      <c r="AU659" s="210" t="s">
        <v>1058</v>
      </c>
      <c r="AV659" s="210">
        <v>805</v>
      </c>
    </row>
    <row r="660" spans="44:48" x14ac:dyDescent="0.25">
      <c r="AR660" s="228">
        <v>25</v>
      </c>
      <c r="AS660" s="228" t="s">
        <v>1035</v>
      </c>
      <c r="AT660" s="228" t="s">
        <v>205</v>
      </c>
      <c r="AU660" s="210" t="s">
        <v>1059</v>
      </c>
      <c r="AV660" s="210">
        <v>806</v>
      </c>
    </row>
    <row r="661" spans="44:48" x14ac:dyDescent="0.25">
      <c r="AR661" s="228">
        <v>25</v>
      </c>
      <c r="AS661" s="228" t="s">
        <v>1035</v>
      </c>
      <c r="AT661" s="228" t="s">
        <v>205</v>
      </c>
      <c r="AU661" s="210" t="s">
        <v>1060</v>
      </c>
      <c r="AV661" s="210">
        <v>807</v>
      </c>
    </row>
    <row r="662" spans="44:48" x14ac:dyDescent="0.25">
      <c r="AR662" s="228">
        <v>25</v>
      </c>
      <c r="AS662" s="228" t="s">
        <v>1035</v>
      </c>
      <c r="AT662" s="228" t="s">
        <v>205</v>
      </c>
      <c r="AU662" s="210" t="s">
        <v>1061</v>
      </c>
      <c r="AV662" s="210">
        <v>808</v>
      </c>
    </row>
    <row r="663" spans="44:48" x14ac:dyDescent="0.25">
      <c r="AR663" s="228">
        <v>25</v>
      </c>
      <c r="AS663" s="228" t="s">
        <v>1035</v>
      </c>
      <c r="AT663" s="228" t="s">
        <v>205</v>
      </c>
      <c r="AU663" s="210" t="s">
        <v>1062</v>
      </c>
      <c r="AV663" s="210">
        <v>809</v>
      </c>
    </row>
    <row r="664" spans="44:48" x14ac:dyDescent="0.25">
      <c r="AR664" s="228">
        <v>25</v>
      </c>
      <c r="AS664" s="228" t="s">
        <v>1035</v>
      </c>
      <c r="AT664" s="228" t="s">
        <v>205</v>
      </c>
      <c r="AU664" s="210" t="s">
        <v>1063</v>
      </c>
      <c r="AV664" s="210">
        <v>810</v>
      </c>
    </row>
    <row r="665" spans="44:48" x14ac:dyDescent="0.25">
      <c r="AR665" s="228">
        <v>25</v>
      </c>
      <c r="AS665" s="228" t="s">
        <v>1035</v>
      </c>
      <c r="AT665" s="228" t="s">
        <v>205</v>
      </c>
      <c r="AU665" s="210" t="s">
        <v>1064</v>
      </c>
      <c r="AV665" s="210">
        <v>811</v>
      </c>
    </row>
    <row r="666" spans="44:48" x14ac:dyDescent="0.25">
      <c r="AR666" s="228">
        <v>25</v>
      </c>
      <c r="AS666" s="228" t="s">
        <v>1035</v>
      </c>
      <c r="AT666" s="228" t="s">
        <v>205</v>
      </c>
      <c r="AU666" s="210" t="s">
        <v>1065</v>
      </c>
      <c r="AV666" s="210">
        <v>812</v>
      </c>
    </row>
    <row r="667" spans="44:48" x14ac:dyDescent="0.25">
      <c r="AR667" s="228">
        <v>25</v>
      </c>
      <c r="AS667" s="228" t="s">
        <v>1035</v>
      </c>
      <c r="AT667" s="228" t="s">
        <v>205</v>
      </c>
      <c r="AU667" s="210" t="s">
        <v>1066</v>
      </c>
      <c r="AV667" s="210">
        <v>813</v>
      </c>
    </row>
    <row r="668" spans="44:48" x14ac:dyDescent="0.25">
      <c r="AR668" s="228">
        <v>25</v>
      </c>
      <c r="AS668" s="228" t="s">
        <v>1035</v>
      </c>
      <c r="AT668" s="228" t="s">
        <v>205</v>
      </c>
      <c r="AU668" s="210" t="s">
        <v>1067</v>
      </c>
      <c r="AV668" s="210">
        <v>814</v>
      </c>
    </row>
    <row r="669" spans="44:48" x14ac:dyDescent="0.25">
      <c r="AR669" s="228">
        <v>25</v>
      </c>
      <c r="AS669" s="228" t="s">
        <v>1035</v>
      </c>
      <c r="AT669" s="228" t="s">
        <v>205</v>
      </c>
      <c r="AU669" s="210" t="s">
        <v>1068</v>
      </c>
      <c r="AV669" s="210">
        <v>815</v>
      </c>
    </row>
    <row r="670" spans="44:48" x14ac:dyDescent="0.25">
      <c r="AR670" s="228">
        <v>25</v>
      </c>
      <c r="AS670" s="228" t="s">
        <v>1035</v>
      </c>
      <c r="AT670" s="228" t="s">
        <v>205</v>
      </c>
      <c r="AU670" s="210" t="s">
        <v>1069</v>
      </c>
      <c r="AV670" s="210">
        <v>816</v>
      </c>
    </row>
    <row r="671" spans="44:48" x14ac:dyDescent="0.25">
      <c r="AR671" s="228">
        <v>25</v>
      </c>
      <c r="AS671" s="228" t="s">
        <v>1035</v>
      </c>
      <c r="AT671" s="228" t="s">
        <v>205</v>
      </c>
      <c r="AU671" s="210" t="s">
        <v>1070</v>
      </c>
      <c r="AV671" s="210">
        <v>817</v>
      </c>
    </row>
    <row r="672" spans="44:48" x14ac:dyDescent="0.25">
      <c r="AR672" s="228">
        <v>25</v>
      </c>
      <c r="AS672" s="228" t="s">
        <v>1035</v>
      </c>
      <c r="AT672" s="228" t="s">
        <v>205</v>
      </c>
      <c r="AU672" s="210" t="s">
        <v>1071</v>
      </c>
      <c r="AV672" s="210">
        <v>818</v>
      </c>
    </row>
    <row r="673" spans="44:48" x14ac:dyDescent="0.25">
      <c r="AR673" s="228">
        <v>25</v>
      </c>
      <c r="AS673" s="228" t="s">
        <v>1035</v>
      </c>
      <c r="AT673" s="228" t="s">
        <v>205</v>
      </c>
      <c r="AU673" s="210" t="s">
        <v>1072</v>
      </c>
      <c r="AV673" s="210">
        <v>819</v>
      </c>
    </row>
    <row r="674" spans="44:48" x14ac:dyDescent="0.25">
      <c r="AR674" s="228">
        <v>25</v>
      </c>
      <c r="AS674" s="228" t="s">
        <v>1035</v>
      </c>
      <c r="AT674" s="228" t="s">
        <v>205</v>
      </c>
      <c r="AU674" s="210" t="s">
        <v>1073</v>
      </c>
      <c r="AV674" s="210">
        <v>820</v>
      </c>
    </row>
    <row r="675" spans="44:48" x14ac:dyDescent="0.25">
      <c r="AR675" s="228">
        <v>25</v>
      </c>
      <c r="AS675" s="228" t="s">
        <v>1035</v>
      </c>
      <c r="AT675" s="228" t="s">
        <v>205</v>
      </c>
      <c r="AU675" s="210" t="s">
        <v>1074</v>
      </c>
      <c r="AV675" s="210">
        <v>821</v>
      </c>
    </row>
    <row r="676" spans="44:48" x14ac:dyDescent="0.25">
      <c r="AR676" s="228">
        <v>25</v>
      </c>
      <c r="AS676" s="228" t="s">
        <v>1035</v>
      </c>
      <c r="AT676" s="228" t="s">
        <v>205</v>
      </c>
      <c r="AU676" s="210" t="s">
        <v>1075</v>
      </c>
      <c r="AV676" s="210">
        <v>822</v>
      </c>
    </row>
    <row r="677" spans="44:48" x14ac:dyDescent="0.25">
      <c r="AR677" s="228">
        <v>25</v>
      </c>
      <c r="AS677" s="228" t="s">
        <v>1035</v>
      </c>
      <c r="AT677" s="228" t="s">
        <v>205</v>
      </c>
      <c r="AU677" s="210" t="s">
        <v>1076</v>
      </c>
      <c r="AV677" s="210">
        <v>823</v>
      </c>
    </row>
    <row r="678" spans="44:48" x14ac:dyDescent="0.25">
      <c r="AR678" s="228">
        <v>25</v>
      </c>
      <c r="AS678" s="228" t="s">
        <v>1035</v>
      </c>
      <c r="AT678" s="228" t="s">
        <v>205</v>
      </c>
      <c r="AU678" s="210" t="s">
        <v>1077</v>
      </c>
      <c r="AV678" s="210">
        <v>824</v>
      </c>
    </row>
    <row r="679" spans="44:48" x14ac:dyDescent="0.25">
      <c r="AR679" s="228">
        <v>25</v>
      </c>
      <c r="AS679" s="228" t="s">
        <v>1035</v>
      </c>
      <c r="AT679" s="228" t="s">
        <v>205</v>
      </c>
      <c r="AU679" s="210" t="s">
        <v>1078</v>
      </c>
      <c r="AV679" s="210">
        <v>825</v>
      </c>
    </row>
    <row r="680" spans="44:48" x14ac:dyDescent="0.25">
      <c r="AR680" s="228">
        <v>25</v>
      </c>
      <c r="AS680" s="228" t="s">
        <v>1035</v>
      </c>
      <c r="AT680" s="228" t="s">
        <v>205</v>
      </c>
      <c r="AU680" s="210" t="s">
        <v>1079</v>
      </c>
      <c r="AV680" s="210">
        <v>826</v>
      </c>
    </row>
    <row r="681" spans="44:48" x14ac:dyDescent="0.25">
      <c r="AR681" s="228">
        <v>25</v>
      </c>
      <c r="AS681" s="228" t="s">
        <v>1035</v>
      </c>
      <c r="AT681" s="228" t="s">
        <v>205</v>
      </c>
      <c r="AU681" s="210" t="s">
        <v>1080</v>
      </c>
      <c r="AV681" s="210">
        <v>827</v>
      </c>
    </row>
    <row r="682" spans="44:48" x14ac:dyDescent="0.25">
      <c r="AR682" s="228">
        <v>25</v>
      </c>
      <c r="AS682" s="228" t="s">
        <v>1035</v>
      </c>
      <c r="AT682" s="228" t="s">
        <v>205</v>
      </c>
      <c r="AU682" s="210" t="s">
        <v>1081</v>
      </c>
      <c r="AV682" s="210">
        <v>828</v>
      </c>
    </row>
    <row r="683" spans="44:48" x14ac:dyDescent="0.25">
      <c r="AR683" s="228">
        <v>25</v>
      </c>
      <c r="AS683" s="228" t="s">
        <v>1035</v>
      </c>
      <c r="AT683" s="228" t="s">
        <v>205</v>
      </c>
      <c r="AU683" s="210" t="s">
        <v>1082</v>
      </c>
      <c r="AV683" s="210">
        <v>829</v>
      </c>
    </row>
    <row r="684" spans="44:48" x14ac:dyDescent="0.25">
      <c r="AR684" s="228">
        <v>26</v>
      </c>
      <c r="AS684" s="228" t="s">
        <v>1035</v>
      </c>
      <c r="AT684" s="228" t="s">
        <v>1083</v>
      </c>
      <c r="AU684" s="210" t="s">
        <v>1084</v>
      </c>
      <c r="AV684" s="210">
        <v>833</v>
      </c>
    </row>
    <row r="685" spans="44:48" x14ac:dyDescent="0.25">
      <c r="AR685" s="228">
        <v>26</v>
      </c>
      <c r="AS685" s="228" t="s">
        <v>1035</v>
      </c>
      <c r="AT685" s="228" t="s">
        <v>1083</v>
      </c>
      <c r="AU685" s="210" t="s">
        <v>1085</v>
      </c>
      <c r="AV685" s="210">
        <v>834</v>
      </c>
    </row>
    <row r="686" spans="44:48" x14ac:dyDescent="0.25">
      <c r="AR686" s="228">
        <v>26</v>
      </c>
      <c r="AS686" s="228" t="s">
        <v>1035</v>
      </c>
      <c r="AT686" s="228" t="s">
        <v>1083</v>
      </c>
      <c r="AU686" s="210" t="s">
        <v>1086</v>
      </c>
      <c r="AV686" s="210">
        <v>835</v>
      </c>
    </row>
    <row r="687" spans="44:48" x14ac:dyDescent="0.25">
      <c r="AR687" s="228">
        <v>26</v>
      </c>
      <c r="AS687" s="228" t="s">
        <v>1035</v>
      </c>
      <c r="AT687" s="228" t="s">
        <v>1083</v>
      </c>
      <c r="AU687" s="210" t="s">
        <v>1087</v>
      </c>
      <c r="AV687" s="210">
        <v>836</v>
      </c>
    </row>
    <row r="688" spans="44:48" x14ac:dyDescent="0.25">
      <c r="AR688" s="228">
        <v>26</v>
      </c>
      <c r="AS688" s="228" t="s">
        <v>1035</v>
      </c>
      <c r="AT688" s="228" t="s">
        <v>1083</v>
      </c>
      <c r="AU688" s="210" t="s">
        <v>1088</v>
      </c>
      <c r="AV688" s="210">
        <v>837</v>
      </c>
    </row>
    <row r="689" spans="44:48" x14ac:dyDescent="0.25">
      <c r="AR689" s="228">
        <v>26</v>
      </c>
      <c r="AS689" s="228" t="s">
        <v>1035</v>
      </c>
      <c r="AT689" s="228" t="s">
        <v>1083</v>
      </c>
      <c r="AU689" s="210" t="s">
        <v>1089</v>
      </c>
      <c r="AV689" s="210">
        <v>838</v>
      </c>
    </row>
    <row r="690" spans="44:48" x14ac:dyDescent="0.25">
      <c r="AR690" s="228">
        <v>26</v>
      </c>
      <c r="AS690" s="228" t="s">
        <v>1035</v>
      </c>
      <c r="AT690" s="228" t="s">
        <v>1083</v>
      </c>
      <c r="AU690" s="210" t="s">
        <v>1090</v>
      </c>
      <c r="AV690" s="210">
        <v>839</v>
      </c>
    </row>
    <row r="691" spans="44:48" x14ac:dyDescent="0.25">
      <c r="AR691" s="228">
        <v>26</v>
      </c>
      <c r="AS691" s="228" t="s">
        <v>1035</v>
      </c>
      <c r="AT691" s="228" t="s">
        <v>1083</v>
      </c>
      <c r="AU691" s="210" t="s">
        <v>1091</v>
      </c>
      <c r="AV691" s="210">
        <v>840</v>
      </c>
    </row>
    <row r="692" spans="44:48" x14ac:dyDescent="0.25">
      <c r="AR692" s="228">
        <v>26</v>
      </c>
      <c r="AS692" s="228" t="s">
        <v>1035</v>
      </c>
      <c r="AT692" s="228" t="s">
        <v>1083</v>
      </c>
      <c r="AU692" s="210" t="s">
        <v>1092</v>
      </c>
      <c r="AV692" s="210">
        <v>841</v>
      </c>
    </row>
    <row r="693" spans="44:48" x14ac:dyDescent="0.25">
      <c r="AR693" s="228">
        <v>26</v>
      </c>
      <c r="AS693" s="228" t="s">
        <v>1035</v>
      </c>
      <c r="AT693" s="228" t="s">
        <v>1083</v>
      </c>
      <c r="AU693" s="210" t="s">
        <v>1093</v>
      </c>
      <c r="AV693" s="210">
        <v>842</v>
      </c>
    </row>
    <row r="694" spans="44:48" x14ac:dyDescent="0.25">
      <c r="AR694" s="228">
        <v>26</v>
      </c>
      <c r="AS694" s="228" t="s">
        <v>1035</v>
      </c>
      <c r="AT694" s="228" t="s">
        <v>1083</v>
      </c>
      <c r="AU694" s="210" t="s">
        <v>1094</v>
      </c>
      <c r="AV694" s="210">
        <v>843</v>
      </c>
    </row>
    <row r="695" spans="44:48" x14ac:dyDescent="0.25">
      <c r="AR695" s="228">
        <v>26</v>
      </c>
      <c r="AS695" s="228" t="s">
        <v>1035</v>
      </c>
      <c r="AT695" s="228" t="s">
        <v>1083</v>
      </c>
      <c r="AU695" s="210" t="s">
        <v>1095</v>
      </c>
      <c r="AV695" s="210">
        <v>844</v>
      </c>
    </row>
    <row r="696" spans="44:48" x14ac:dyDescent="0.25">
      <c r="AR696" s="228">
        <v>26</v>
      </c>
      <c r="AS696" s="228" t="s">
        <v>1035</v>
      </c>
      <c r="AT696" s="228" t="s">
        <v>1083</v>
      </c>
      <c r="AU696" s="210" t="s">
        <v>1096</v>
      </c>
      <c r="AV696" s="210">
        <v>845</v>
      </c>
    </row>
    <row r="697" spans="44:48" x14ac:dyDescent="0.25">
      <c r="AR697" s="228">
        <v>26</v>
      </c>
      <c r="AS697" s="228" t="s">
        <v>1035</v>
      </c>
      <c r="AT697" s="228" t="s">
        <v>1083</v>
      </c>
      <c r="AU697" s="210" t="s">
        <v>1097</v>
      </c>
      <c r="AV697" s="210">
        <v>846</v>
      </c>
    </row>
    <row r="698" spans="44:48" x14ac:dyDescent="0.25">
      <c r="AR698" s="228">
        <v>26</v>
      </c>
      <c r="AS698" s="228" t="s">
        <v>1035</v>
      </c>
      <c r="AT698" s="228" t="s">
        <v>1083</v>
      </c>
      <c r="AU698" s="210" t="s">
        <v>1098</v>
      </c>
      <c r="AV698" s="210">
        <v>847</v>
      </c>
    </row>
    <row r="699" spans="44:48" x14ac:dyDescent="0.25">
      <c r="AR699" s="228">
        <v>26</v>
      </c>
      <c r="AS699" s="228" t="s">
        <v>1035</v>
      </c>
      <c r="AT699" s="228" t="s">
        <v>1083</v>
      </c>
      <c r="AU699" s="210" t="s">
        <v>1099</v>
      </c>
      <c r="AV699" s="210">
        <v>848</v>
      </c>
    </row>
    <row r="700" spans="44:48" x14ac:dyDescent="0.25">
      <c r="AR700" s="228">
        <v>26</v>
      </c>
      <c r="AS700" s="228" t="s">
        <v>1035</v>
      </c>
      <c r="AT700" s="228" t="s">
        <v>1083</v>
      </c>
      <c r="AU700" s="210" t="s">
        <v>1100</v>
      </c>
      <c r="AV700" s="210">
        <v>849</v>
      </c>
    </row>
    <row r="701" spans="44:48" x14ac:dyDescent="0.25">
      <c r="AR701" s="228">
        <v>26</v>
      </c>
      <c r="AS701" s="228" t="s">
        <v>1035</v>
      </c>
      <c r="AT701" s="228" t="s">
        <v>1083</v>
      </c>
      <c r="AU701" s="210" t="s">
        <v>1101</v>
      </c>
      <c r="AV701" s="210">
        <v>850</v>
      </c>
    </row>
    <row r="702" spans="44:48" x14ac:dyDescent="0.25">
      <c r="AR702" s="228">
        <v>26</v>
      </c>
      <c r="AS702" s="228" t="s">
        <v>1035</v>
      </c>
      <c r="AT702" s="228" t="s">
        <v>1083</v>
      </c>
      <c r="AU702" s="210" t="s">
        <v>1102</v>
      </c>
      <c r="AV702" s="210">
        <v>851</v>
      </c>
    </row>
    <row r="703" spans="44:48" x14ac:dyDescent="0.25">
      <c r="AR703" s="228">
        <v>26</v>
      </c>
      <c r="AS703" s="228" t="s">
        <v>1035</v>
      </c>
      <c r="AT703" s="228" t="s">
        <v>1083</v>
      </c>
      <c r="AU703" s="210" t="s">
        <v>1103</v>
      </c>
      <c r="AV703" s="210">
        <v>852</v>
      </c>
    </row>
    <row r="704" spans="44:48" x14ac:dyDescent="0.25">
      <c r="AR704" s="228">
        <v>26</v>
      </c>
      <c r="AS704" s="228" t="s">
        <v>1035</v>
      </c>
      <c r="AT704" s="228" t="s">
        <v>1083</v>
      </c>
      <c r="AU704" s="210" t="s">
        <v>1104</v>
      </c>
      <c r="AV704" s="210">
        <v>853</v>
      </c>
    </row>
    <row r="705" spans="44:48" x14ac:dyDescent="0.25">
      <c r="AR705" s="228">
        <v>26</v>
      </c>
      <c r="AS705" s="228" t="s">
        <v>1035</v>
      </c>
      <c r="AT705" s="228" t="s">
        <v>1083</v>
      </c>
      <c r="AU705" s="210" t="s">
        <v>1105</v>
      </c>
      <c r="AV705" s="210">
        <v>854</v>
      </c>
    </row>
    <row r="706" spans="44:48" x14ac:dyDescent="0.25">
      <c r="AR706" s="228">
        <v>26</v>
      </c>
      <c r="AS706" s="228" t="s">
        <v>1035</v>
      </c>
      <c r="AT706" s="228" t="s">
        <v>1083</v>
      </c>
      <c r="AU706" s="210" t="s">
        <v>1106</v>
      </c>
      <c r="AV706" s="210">
        <v>855</v>
      </c>
    </row>
    <row r="707" spans="44:48" x14ac:dyDescent="0.25">
      <c r="AR707" s="228">
        <v>26</v>
      </c>
      <c r="AS707" s="228" t="s">
        <v>1035</v>
      </c>
      <c r="AT707" s="228" t="s">
        <v>1083</v>
      </c>
      <c r="AU707" s="210" t="s">
        <v>1107</v>
      </c>
      <c r="AV707" s="210">
        <v>856</v>
      </c>
    </row>
    <row r="708" spans="44:48" x14ac:dyDescent="0.25">
      <c r="AR708" s="228">
        <v>26</v>
      </c>
      <c r="AS708" s="228" t="s">
        <v>1035</v>
      </c>
      <c r="AT708" s="228" t="s">
        <v>1083</v>
      </c>
      <c r="AU708" s="210" t="s">
        <v>1108</v>
      </c>
      <c r="AV708" s="210">
        <v>857</v>
      </c>
    </row>
    <row r="709" spans="44:48" x14ac:dyDescent="0.25">
      <c r="AR709" s="228">
        <v>26</v>
      </c>
      <c r="AS709" s="228" t="s">
        <v>1035</v>
      </c>
      <c r="AT709" s="228" t="s">
        <v>1083</v>
      </c>
      <c r="AU709" s="210" t="s">
        <v>1109</v>
      </c>
      <c r="AV709" s="210">
        <v>858</v>
      </c>
    </row>
  </sheetData>
  <sheetProtection sheet="1" objects="1" scenarios="1"/>
  <protectedRanges>
    <protectedRange password="D8A5" sqref="AJ503:AY65536 AJ33:AV180 AD1:AD33 Z1:Z33 C504:C65536 A1:A33 C181:O502 A504:A65536 N504:N65536 AD504:AD65536 Z504:Z65536 V504:V65536 R504:R65536 H504:H65536 H1:H33 C1:C33 AJ1:AY32 R1:R33 N1:N33 V1:V33 P3:P22 T3:T22 P34:R502 Q3:Q32" name="範囲1"/>
  </protectedRanges>
  <mergeCells count="4">
    <mergeCell ref="A1:A2"/>
    <mergeCell ref="B1:B2"/>
    <mergeCell ref="C1:C2"/>
    <mergeCell ref="E1:E2"/>
  </mergeCells>
  <phoneticPr fontId="2"/>
  <dataValidations count="7">
    <dataValidation type="list" allowBlank="1" showInputMessage="1" showErrorMessage="1" sqref="W23:W33 AA3:AA33 AE3:AE33 O23:O33 S23:S33" xr:uid="{00000000-0002-0000-0700-000000000000}">
      <formula1>$AJ$3:$AJ$69</formula1>
    </dataValidation>
    <dataValidation type="list" allowBlank="1" showInputMessage="1" showErrorMessage="1" sqref="AG3:AG33 AC3:AC33" xr:uid="{00000000-0002-0000-0700-000001000000}">
      <formula1>$AQ$3:$AQ$6</formula1>
    </dataValidation>
    <dataValidation type="list" allowBlank="1" showInputMessage="1" showErrorMessage="1" sqref="AH3:AH32 A34:A502" xr:uid="{00000000-0002-0000-0700-000002000000}">
      <formula1>$AL$11:$AM$11</formula1>
    </dataValidation>
    <dataValidation type="list" allowBlank="1" showInputMessage="1" showErrorMessage="1" sqref="M33" xr:uid="{00000000-0002-0000-0700-000003000000}">
      <formula1>$AN$3:$AN$59</formula1>
    </dataValidation>
    <dataValidation type="list" imeMode="halfKatakana" allowBlank="1" showInputMessage="1" showErrorMessage="1" sqref="I3:I33" xr:uid="{00000000-0002-0000-0700-000004000000}">
      <formula1>$AX$2:$AX$4</formula1>
    </dataValidation>
    <dataValidation type="list" allowBlank="1" showInputMessage="1" showErrorMessage="1" sqref="B33" xr:uid="{00000000-0002-0000-0700-000005000000}">
      <formula1>$AU$3:$AU$181</formula1>
    </dataValidation>
    <dataValidation imeMode="halfKatakana" allowBlank="1" showInputMessage="1" showErrorMessage="1" sqref="I504:I65536 I1:I2 G2 G33" xr:uid="{00000000-0002-0000-0700-000006000000}"/>
  </dataValidations>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AY714"/>
  <sheetViews>
    <sheetView zoomScale="85" workbookViewId="0">
      <selection activeCell="P52" sqref="P52:P53"/>
    </sheetView>
  </sheetViews>
  <sheetFormatPr defaultColWidth="8.86328125" defaultRowHeight="12" x14ac:dyDescent="0.25"/>
  <cols>
    <col min="1" max="1" width="5.59765625" style="209" customWidth="1"/>
    <col min="2" max="2" width="7.3984375" style="209" customWidth="1"/>
    <col min="3" max="3" width="12.59765625" style="228" customWidth="1"/>
    <col min="4" max="4" width="12.59765625" style="228" hidden="1" customWidth="1"/>
    <col min="5" max="5" width="6.1328125" style="209" customWidth="1"/>
    <col min="6" max="6" width="14.46484375" style="209" customWidth="1"/>
    <col min="7" max="7" width="13.3984375" style="209" customWidth="1"/>
    <col min="8" max="8" width="5.265625" style="209" customWidth="1"/>
    <col min="9" max="9" width="9" style="209" customWidth="1"/>
    <col min="10" max="10" width="3.86328125" style="228" customWidth="1"/>
    <col min="11" max="11" width="8.1328125" style="229" customWidth="1"/>
    <col min="12" max="12" width="11.59765625" style="230" hidden="1" customWidth="1"/>
    <col min="13" max="13" width="9.86328125" style="209" customWidth="1"/>
    <col min="14" max="14" width="9.59765625" style="209" customWidth="1"/>
    <col min="15" max="15" width="9.86328125" style="209" customWidth="1"/>
    <col min="16" max="17" width="8.86328125" style="228" customWidth="1"/>
    <col min="18" max="18" width="9.59765625" style="228" customWidth="1"/>
    <col min="19" max="19" width="8.86328125" style="228" customWidth="1"/>
    <col min="20" max="20" width="8.46484375" style="209" customWidth="1"/>
    <col min="21" max="21" width="9.3984375" style="209" customWidth="1"/>
    <col min="22" max="22" width="10.1328125" style="228" customWidth="1"/>
    <col min="23" max="23" width="9.3984375" style="209" customWidth="1"/>
    <col min="24" max="24" width="8.3984375" style="209" customWidth="1"/>
    <col min="25" max="25" width="8.3984375" style="209" hidden="1" customWidth="1"/>
    <col min="26" max="26" width="11.86328125" style="228" hidden="1" customWidth="1"/>
    <col min="27" max="27" width="8.3984375" style="209" hidden="1" customWidth="1"/>
    <col min="28" max="28" width="9.3984375" style="209" hidden="1" customWidth="1"/>
    <col min="29" max="29" width="6.265625" style="228" hidden="1" customWidth="1"/>
    <col min="30" max="30" width="12" style="228" hidden="1" customWidth="1"/>
    <col min="31" max="31" width="8.3984375" style="209" hidden="1" customWidth="1"/>
    <col min="32" max="32" width="9.3984375" style="209" hidden="1" customWidth="1"/>
    <col min="33" max="33" width="6.265625" style="228" hidden="1" customWidth="1"/>
    <col min="34" max="34" width="5.59765625" style="228" customWidth="1"/>
    <col min="35" max="35" width="10.86328125" style="228" customWidth="1"/>
    <col min="36" max="36" width="11.59765625" style="228" bestFit="1" customWidth="1"/>
    <col min="37" max="37" width="7.46484375" style="228" bestFit="1" customWidth="1"/>
    <col min="38" max="38" width="5.46484375" style="228" bestFit="1" customWidth="1"/>
    <col min="39" max="39" width="10.86328125" style="228" customWidth="1"/>
    <col min="40" max="40" width="9.1328125" style="228" bestFit="1" customWidth="1"/>
    <col min="41" max="41" width="7" style="228" bestFit="1" customWidth="1"/>
    <col min="42" max="42" width="8.86328125" style="228" customWidth="1"/>
    <col min="43" max="43" width="7" style="228" bestFit="1" customWidth="1"/>
    <col min="44" max="44" width="8.86328125" style="228"/>
    <col min="45" max="45" width="6.86328125" style="228" customWidth="1"/>
    <col min="46" max="46" width="8.86328125" style="228"/>
    <col min="47" max="47" width="15.265625" style="228" customWidth="1"/>
    <col min="48" max="48" width="7" style="228" bestFit="1" customWidth="1"/>
    <col min="49" max="16384" width="8.86328125" style="228"/>
  </cols>
  <sheetData>
    <row r="1" spans="1:51" s="195" customFormat="1" ht="27.75" customHeight="1" x14ac:dyDescent="0.25">
      <c r="A1" s="954" t="s">
        <v>285</v>
      </c>
      <c r="B1" s="956" t="s">
        <v>167</v>
      </c>
      <c r="C1" s="958" t="s">
        <v>162</v>
      </c>
      <c r="D1" s="232"/>
      <c r="E1" s="954" t="s">
        <v>286</v>
      </c>
      <c r="F1" s="233" t="s">
        <v>163</v>
      </c>
      <c r="G1" s="233" t="s">
        <v>287</v>
      </c>
      <c r="H1" s="233" t="s">
        <v>161</v>
      </c>
      <c r="I1" s="233" t="s">
        <v>170</v>
      </c>
      <c r="J1" s="233" t="s">
        <v>171</v>
      </c>
      <c r="K1" s="234" t="s">
        <v>172</v>
      </c>
      <c r="L1" s="235"/>
      <c r="M1" s="236" t="s">
        <v>173</v>
      </c>
      <c r="N1" s="236" t="s">
        <v>174</v>
      </c>
      <c r="O1" s="236" t="s">
        <v>175</v>
      </c>
      <c r="P1" s="237" t="s">
        <v>176</v>
      </c>
      <c r="Q1" s="237" t="s">
        <v>357</v>
      </c>
      <c r="R1" s="236" t="s">
        <v>177</v>
      </c>
      <c r="S1" s="236" t="s">
        <v>175</v>
      </c>
      <c r="T1" s="237" t="s">
        <v>176</v>
      </c>
      <c r="U1" s="237" t="s">
        <v>357</v>
      </c>
      <c r="V1" s="236" t="s">
        <v>178</v>
      </c>
      <c r="W1" s="236" t="s">
        <v>175</v>
      </c>
      <c r="X1" s="237" t="s">
        <v>176</v>
      </c>
      <c r="Y1" s="191"/>
      <c r="Z1" s="192" t="s">
        <v>179</v>
      </c>
      <c r="AA1" s="192" t="s">
        <v>175</v>
      </c>
      <c r="AB1" s="193" t="s">
        <v>176</v>
      </c>
      <c r="AC1" s="192" t="s">
        <v>180</v>
      </c>
      <c r="AD1" s="192" t="s">
        <v>181</v>
      </c>
      <c r="AE1" s="192" t="s">
        <v>175</v>
      </c>
      <c r="AF1" s="193" t="s">
        <v>176</v>
      </c>
      <c r="AG1" s="192" t="s">
        <v>180</v>
      </c>
      <c r="AH1" s="194"/>
    </row>
    <row r="2" spans="1:51" s="207" customFormat="1" ht="12.75" x14ac:dyDescent="0.25">
      <c r="A2" s="955"/>
      <c r="B2" s="957"/>
      <c r="C2" s="959"/>
      <c r="D2" s="238"/>
      <c r="E2" s="955"/>
      <c r="F2" s="239"/>
      <c r="G2" s="239"/>
      <c r="H2" s="240"/>
      <c r="I2" s="239"/>
      <c r="J2" s="239"/>
      <c r="K2" s="241"/>
      <c r="L2" s="242"/>
      <c r="M2" s="239"/>
      <c r="N2" s="239"/>
      <c r="O2" s="239"/>
      <c r="P2" s="241"/>
      <c r="Q2" s="243"/>
      <c r="R2" s="239"/>
      <c r="S2" s="239"/>
      <c r="T2" s="243"/>
      <c r="U2" s="243"/>
      <c r="V2" s="239"/>
      <c r="W2" s="241"/>
      <c r="X2" s="243"/>
      <c r="Y2" s="202"/>
      <c r="Z2" s="203" t="s">
        <v>183</v>
      </c>
      <c r="AA2" s="204">
        <v>15</v>
      </c>
      <c r="AB2" s="204">
        <v>47.12</v>
      </c>
      <c r="AC2" s="205" t="s">
        <v>184</v>
      </c>
      <c r="AD2" s="203" t="s">
        <v>185</v>
      </c>
      <c r="AE2" s="204">
        <v>16</v>
      </c>
      <c r="AF2" s="204" t="s">
        <v>186</v>
      </c>
      <c r="AG2" s="205" t="s">
        <v>187</v>
      </c>
      <c r="AH2" s="206"/>
      <c r="AJ2" s="490" t="s">
        <v>189</v>
      </c>
      <c r="AK2" s="490" t="s">
        <v>1111</v>
      </c>
      <c r="AL2" s="490" t="s">
        <v>190</v>
      </c>
      <c r="AM2" s="209"/>
      <c r="AN2" s="491" t="s">
        <v>191</v>
      </c>
      <c r="AO2" s="491" t="s">
        <v>188</v>
      </c>
      <c r="AQ2" s="492" t="s">
        <v>114</v>
      </c>
      <c r="AS2" s="492" t="s">
        <v>171</v>
      </c>
      <c r="AU2" s="492" t="s">
        <v>192</v>
      </c>
      <c r="AV2" s="492" t="s">
        <v>188</v>
      </c>
      <c r="AX2" s="492" t="s">
        <v>188</v>
      </c>
      <c r="AY2" s="492" t="s">
        <v>193</v>
      </c>
    </row>
    <row r="3" spans="1:51" s="207" customFormat="1" x14ac:dyDescent="0.25">
      <c r="A3" s="212">
        <v>1</v>
      </c>
      <c r="B3" s="212" t="str">
        <f>IF(C3=0,"",VLOOKUP(C3,$AU$3:$AV$719,2,0))</f>
        <v/>
      </c>
      <c r="C3" s="211">
        <f>女子申込書!$K$4</f>
        <v>0</v>
      </c>
      <c r="D3" s="213"/>
      <c r="E3" s="211"/>
      <c r="F3" s="211" t="str">
        <f>CONCATENATE(女子申込書!D9,"  ",女子申込書!E9)</f>
        <v xml:space="preserve">  </v>
      </c>
      <c r="G3" s="211" t="str">
        <f>CONCATENATE(女子申込書!D8,"  ",女子申込書!E8)</f>
        <v xml:space="preserve">  </v>
      </c>
      <c r="H3" s="211" t="str">
        <f>IF(I3=0,"",VLOOKUP(I3,女子!$AX$3:$AY$4,2,0))</f>
        <v>女</v>
      </c>
      <c r="I3" s="211">
        <v>2</v>
      </c>
      <c r="J3" s="211">
        <f>女子申込書!$K$8</f>
        <v>0</v>
      </c>
      <c r="K3" s="211">
        <f>女子申込書!$F$8</f>
        <v>0</v>
      </c>
      <c r="L3" s="214"/>
      <c r="M3" s="215">
        <f>女子申込書!$D$2</f>
        <v>0</v>
      </c>
      <c r="N3" s="211">
        <f>女子申込書!$L$8</f>
        <v>0</v>
      </c>
      <c r="O3" s="215" t="str">
        <f>IF(N3=0,"",VLOOKUP(N3,女子!$AJ$3:$AK$16,2,0))</f>
        <v/>
      </c>
      <c r="P3" s="216" t="str">
        <f>女子申込書!$V$8</f>
        <v/>
      </c>
      <c r="Q3" s="211">
        <f>女子申込書!$AD$8</f>
        <v>0</v>
      </c>
      <c r="R3" s="211">
        <f>女子申込書!$L$9</f>
        <v>0</v>
      </c>
      <c r="S3" s="215" t="str">
        <f>IF(R3=0,"",VLOOKUP(R3,女子!$AJ$3:$AK$16,2,0))</f>
        <v/>
      </c>
      <c r="T3" s="216" t="str">
        <f>女子申込書!$V$9</f>
        <v/>
      </c>
      <c r="U3" s="216">
        <f>女子申込書!$AD$9</f>
        <v>0</v>
      </c>
      <c r="V3" s="211">
        <f>女子申込書!$N$8</f>
        <v>0</v>
      </c>
      <c r="W3" s="215" t="str">
        <f>IF(V3=0,"",VLOOKUP(V3,女子!$AJ$3:$AK$16,2,0))</f>
        <v/>
      </c>
      <c r="X3" s="216">
        <f>女子申込書!$V$51</f>
        <v>0</v>
      </c>
      <c r="Y3" s="217"/>
      <c r="Z3" s="211" t="str">
        <f>IF(AA3=0,"",VLOOKUP(AA3,女子!$AJ$3:$AK$69,2,0))</f>
        <v/>
      </c>
      <c r="AA3" s="215"/>
      <c r="AB3" s="216"/>
      <c r="AC3" s="211"/>
      <c r="AD3" s="211" t="str">
        <f>IF(AE3=0,"",VLOOKUP(AE3,女子!$AJ$3:$AK$69,2,0))</f>
        <v/>
      </c>
      <c r="AE3" s="215"/>
      <c r="AF3" s="216"/>
      <c r="AG3" s="211"/>
      <c r="AH3" s="218"/>
      <c r="AJ3" s="211"/>
      <c r="AK3" s="211"/>
      <c r="AL3" s="211"/>
      <c r="AN3" s="219" t="s">
        <v>194</v>
      </c>
      <c r="AO3" s="219">
        <v>48</v>
      </c>
      <c r="AQ3" s="211"/>
      <c r="AS3" s="211"/>
      <c r="AU3" s="211"/>
      <c r="AV3" s="211"/>
      <c r="AX3" s="211"/>
      <c r="AY3" s="211"/>
    </row>
    <row r="4" spans="1:51" s="207" customFormat="1" ht="12.75" x14ac:dyDescent="0.25">
      <c r="A4" s="212">
        <v>2</v>
      </c>
      <c r="B4" s="212" t="str">
        <f t="shared" ref="B4:B33" si="0">IF(C4=0,"",VLOOKUP(C4,$AU$3:$AV$719,2,0))</f>
        <v/>
      </c>
      <c r="C4" s="211">
        <f>女子申込書!$K$4</f>
        <v>0</v>
      </c>
      <c r="D4" s="213"/>
      <c r="E4" s="211"/>
      <c r="F4" s="211" t="str">
        <f>CONCATENATE(女子申込書!D11,"  ",女子申込書!E11)</f>
        <v xml:space="preserve">  </v>
      </c>
      <c r="G4" s="211" t="str">
        <f>CONCATENATE(女子申込書!D10,"  ",女子申込書!E10)</f>
        <v xml:space="preserve">  </v>
      </c>
      <c r="H4" s="211" t="str">
        <f>IF(I4=0,"",VLOOKUP(I4,女子!$AX$3:$AY$4,2,0))</f>
        <v>女</v>
      </c>
      <c r="I4" s="211">
        <v>2</v>
      </c>
      <c r="J4" s="211">
        <f>女子申込書!$K$10</f>
        <v>0</v>
      </c>
      <c r="K4" s="211">
        <f>女子申込書!$F$10</f>
        <v>0</v>
      </c>
      <c r="L4" s="214"/>
      <c r="M4" s="215">
        <f>女子申込書!$D$2</f>
        <v>0</v>
      </c>
      <c r="N4" s="211">
        <f>女子申込書!$L$10</f>
        <v>0</v>
      </c>
      <c r="O4" s="215" t="str">
        <f>IF(N4=0,"",VLOOKUP(N4,女子!$AJ$3:$AK$16,2,0))</f>
        <v/>
      </c>
      <c r="P4" s="216" t="str">
        <f>女子申込書!$V$10</f>
        <v/>
      </c>
      <c r="Q4" s="211">
        <f>女子申込書!$AD$10</f>
        <v>0</v>
      </c>
      <c r="R4" s="211">
        <f>女子申込書!$L$11</f>
        <v>0</v>
      </c>
      <c r="S4" s="215" t="str">
        <f>IF(R4=0,"",VLOOKUP(R4,女子!$AJ$3:$AK$16,2,0))</f>
        <v/>
      </c>
      <c r="T4" s="216" t="str">
        <f>女子申込書!$V$11</f>
        <v/>
      </c>
      <c r="U4" s="216">
        <f>女子申込書!$AD$11</f>
        <v>0</v>
      </c>
      <c r="V4" s="211">
        <f>女子申込書!$N$10</f>
        <v>0</v>
      </c>
      <c r="W4" s="215" t="str">
        <f>IF(V4=0,"",VLOOKUP(V4,女子!$AJ$3:$AK$16,2,0))</f>
        <v/>
      </c>
      <c r="X4" s="216">
        <f>女子申込書!$V$51</f>
        <v>0</v>
      </c>
      <c r="Y4" s="217"/>
      <c r="Z4" s="211" t="str">
        <f>IF(AA4=0,"",VLOOKUP(AA4,女子!$AJ$3:$AK$69,2,0))</f>
        <v/>
      </c>
      <c r="AA4" s="215"/>
      <c r="AB4" s="216"/>
      <c r="AC4" s="211"/>
      <c r="AD4" s="211" t="str">
        <f>IF(AE4=0,"",VLOOKUP(AE4,女子!$AJ$3:$AK$69,2,0))</f>
        <v/>
      </c>
      <c r="AE4" s="215"/>
      <c r="AF4" s="216"/>
      <c r="AG4" s="211"/>
      <c r="AH4" s="218"/>
      <c r="AJ4" s="208" t="s">
        <v>0</v>
      </c>
      <c r="AK4" s="208">
        <v>21</v>
      </c>
      <c r="AL4" s="208"/>
      <c r="AN4" s="219" t="s">
        <v>195</v>
      </c>
      <c r="AO4" s="219">
        <v>49</v>
      </c>
      <c r="AQ4" s="211" t="s">
        <v>184</v>
      </c>
      <c r="AS4" s="211">
        <v>1</v>
      </c>
      <c r="AU4" s="220"/>
      <c r="AV4" s="220"/>
      <c r="AX4" s="211">
        <v>2</v>
      </c>
      <c r="AY4" s="211" t="s">
        <v>113</v>
      </c>
    </row>
    <row r="5" spans="1:51" s="207" customFormat="1" ht="12.75" x14ac:dyDescent="0.25">
      <c r="A5" s="212">
        <v>3</v>
      </c>
      <c r="B5" s="212" t="str">
        <f t="shared" si="0"/>
        <v/>
      </c>
      <c r="C5" s="211">
        <f>女子申込書!$K$4</f>
        <v>0</v>
      </c>
      <c r="D5" s="213"/>
      <c r="E5" s="211"/>
      <c r="F5" s="211" t="str">
        <f>CONCATENATE(女子申込書!D13,"  ",女子申込書!E13)</f>
        <v xml:space="preserve">  </v>
      </c>
      <c r="G5" s="211" t="str">
        <f>CONCATENATE(女子申込書!D12,"  ",女子申込書!E12)</f>
        <v xml:space="preserve">  </v>
      </c>
      <c r="H5" s="211" t="str">
        <f>IF(I5=0,"",VLOOKUP(I5,女子!$AX$3:$AY$4,2,0))</f>
        <v>女</v>
      </c>
      <c r="I5" s="211">
        <v>2</v>
      </c>
      <c r="J5" s="211">
        <f>女子申込書!$K$12</f>
        <v>0</v>
      </c>
      <c r="K5" s="211">
        <f>女子申込書!$F$12</f>
        <v>0</v>
      </c>
      <c r="L5" s="214"/>
      <c r="M5" s="215">
        <f>女子申込書!$D$2</f>
        <v>0</v>
      </c>
      <c r="N5" s="211">
        <f>女子申込書!$L$12</f>
        <v>0</v>
      </c>
      <c r="O5" s="215" t="str">
        <f>IF(N5=0,"",VLOOKUP(N5,女子!$AJ$3:$AK$16,2,0))</f>
        <v/>
      </c>
      <c r="P5" s="216" t="str">
        <f>女子申込書!$V$12</f>
        <v/>
      </c>
      <c r="Q5" s="211">
        <f>女子申込書!$AD$12</f>
        <v>0</v>
      </c>
      <c r="R5" s="211">
        <f>女子申込書!$L$13</f>
        <v>0</v>
      </c>
      <c r="S5" s="215" t="str">
        <f>IF(R5=0,"",VLOOKUP(R5,女子!$AJ$3:$AK$16,2,0))</f>
        <v/>
      </c>
      <c r="T5" s="216" t="str">
        <f>女子申込書!$V$13</f>
        <v/>
      </c>
      <c r="U5" s="216">
        <f>女子申込書!$AD$13</f>
        <v>0</v>
      </c>
      <c r="V5" s="211">
        <f>女子申込書!$N$12</f>
        <v>0</v>
      </c>
      <c r="W5" s="215" t="str">
        <f>IF(V5=0,"",VLOOKUP(V5,女子!$AJ$3:$AK$16,2,0))</f>
        <v/>
      </c>
      <c r="X5" s="216">
        <f>女子申込書!$V$51</f>
        <v>0</v>
      </c>
      <c r="Y5" s="217"/>
      <c r="Z5" s="211" t="str">
        <f>IF(AA5=0,"",VLOOKUP(AA5,女子!$AJ$3:$AK$69,2,0))</f>
        <v/>
      </c>
      <c r="AA5" s="215"/>
      <c r="AB5" s="216"/>
      <c r="AC5" s="211"/>
      <c r="AD5" s="211" t="str">
        <f>IF(AE5=0,"",VLOOKUP(AE5,女子!$AJ$3:$AK$69,2,0))</f>
        <v/>
      </c>
      <c r="AE5" s="215"/>
      <c r="AF5" s="216"/>
      <c r="AG5" s="211"/>
      <c r="AH5" s="218"/>
      <c r="AJ5" s="221" t="s">
        <v>276</v>
      </c>
      <c r="AK5" s="221">
        <v>22</v>
      </c>
      <c r="AL5" s="221"/>
      <c r="AN5" s="219" t="s">
        <v>197</v>
      </c>
      <c r="AO5" s="219">
        <v>50</v>
      </c>
      <c r="AQ5" s="211" t="s">
        <v>187</v>
      </c>
      <c r="AS5" s="211">
        <v>2</v>
      </c>
      <c r="AU5" s="220"/>
      <c r="AV5" s="220"/>
    </row>
    <row r="6" spans="1:51" s="207" customFormat="1" ht="12.75" x14ac:dyDescent="0.25">
      <c r="A6" s="212">
        <v>4</v>
      </c>
      <c r="B6" s="212" t="str">
        <f t="shared" si="0"/>
        <v/>
      </c>
      <c r="C6" s="211">
        <f>女子申込書!$K$4</f>
        <v>0</v>
      </c>
      <c r="D6" s="213"/>
      <c r="E6" s="211"/>
      <c r="F6" s="211" t="str">
        <f>CONCATENATE(女子申込書!D15,"  ",女子申込書!E15)</f>
        <v xml:space="preserve">  </v>
      </c>
      <c r="G6" s="211" t="str">
        <f>CONCATENATE(女子申込書!D14,"  ",女子申込書!E14)</f>
        <v xml:space="preserve">  </v>
      </c>
      <c r="H6" s="211" t="str">
        <f>IF(I6=0,"",VLOOKUP(I6,女子!$AX$3:$AY$4,2,0))</f>
        <v>女</v>
      </c>
      <c r="I6" s="211">
        <v>2</v>
      </c>
      <c r="J6" s="211">
        <f>女子申込書!$K$14</f>
        <v>0</v>
      </c>
      <c r="K6" s="211">
        <f>女子申込書!$F$14</f>
        <v>0</v>
      </c>
      <c r="L6" s="214"/>
      <c r="M6" s="215">
        <f>女子申込書!$D$2</f>
        <v>0</v>
      </c>
      <c r="N6" s="211">
        <f>女子申込書!$L$14</f>
        <v>0</v>
      </c>
      <c r="O6" s="215" t="str">
        <f>IF(N6=0,"",VLOOKUP(N6,女子!$AJ$3:$AK$16,2,0))</f>
        <v/>
      </c>
      <c r="P6" s="216" t="str">
        <f>女子申込書!$V$14</f>
        <v/>
      </c>
      <c r="Q6" s="211">
        <f>女子申込書!$AD$14</f>
        <v>0</v>
      </c>
      <c r="R6" s="211">
        <f>女子申込書!$L$15</f>
        <v>0</v>
      </c>
      <c r="S6" s="215" t="str">
        <f>IF(R6=0,"",VLOOKUP(R6,女子!$AJ$3:$AK$16,2,0))</f>
        <v/>
      </c>
      <c r="T6" s="216" t="str">
        <f>女子申込書!$V$15</f>
        <v/>
      </c>
      <c r="U6" s="216">
        <f>女子申込書!$AD$15</f>
        <v>0</v>
      </c>
      <c r="V6" s="211">
        <f>女子申込書!$N$14</f>
        <v>0</v>
      </c>
      <c r="W6" s="215" t="str">
        <f>IF(V6=0,"",VLOOKUP(V6,女子!$AJ$3:$AK$16,2,0))</f>
        <v/>
      </c>
      <c r="X6" s="216">
        <f>女子申込書!$V$51</f>
        <v>0</v>
      </c>
      <c r="Y6" s="217"/>
      <c r="Z6" s="211" t="str">
        <f>IF(AA6=0,"",VLOOKUP(AA6,女子!$AJ$3:$AK$69,2,0))</f>
        <v/>
      </c>
      <c r="AA6" s="215"/>
      <c r="AB6" s="216"/>
      <c r="AC6" s="211"/>
      <c r="AD6" s="211" t="str">
        <f>IF(AE6=0,"",VLOOKUP(AE6,女子!$AJ$3:$AK$69,2,0))</f>
        <v/>
      </c>
      <c r="AE6" s="215"/>
      <c r="AF6" s="216"/>
      <c r="AG6" s="211"/>
      <c r="AH6" s="218"/>
      <c r="AJ6" s="221" t="s">
        <v>277</v>
      </c>
      <c r="AK6" s="208">
        <v>23</v>
      </c>
      <c r="AL6" s="221"/>
      <c r="AN6" s="219" t="s">
        <v>199</v>
      </c>
      <c r="AO6" s="219">
        <v>51</v>
      </c>
      <c r="AQ6" s="211" t="s">
        <v>200</v>
      </c>
      <c r="AS6" s="211">
        <v>3</v>
      </c>
      <c r="AU6" s="220"/>
      <c r="AV6" s="220"/>
    </row>
    <row r="7" spans="1:51" s="207" customFormat="1" ht="12.75" x14ac:dyDescent="0.25">
      <c r="A7" s="212">
        <v>5</v>
      </c>
      <c r="B7" s="212" t="str">
        <f t="shared" si="0"/>
        <v/>
      </c>
      <c r="C7" s="211">
        <f>女子申込書!$K$4</f>
        <v>0</v>
      </c>
      <c r="D7" s="213"/>
      <c r="E7" s="211"/>
      <c r="F7" s="211" t="str">
        <f>CONCATENATE(女子申込書!D17,"  ",女子申込書!E17)</f>
        <v xml:space="preserve">  </v>
      </c>
      <c r="G7" s="211" t="str">
        <f>CONCATENATE(女子申込書!D16,"  ",女子申込書!E16)</f>
        <v xml:space="preserve">  </v>
      </c>
      <c r="H7" s="211" t="str">
        <f>IF(I7=0,"",VLOOKUP(I7,女子!$AX$3:$AY$4,2,0))</f>
        <v>女</v>
      </c>
      <c r="I7" s="211">
        <v>2</v>
      </c>
      <c r="J7" s="211">
        <f>女子申込書!$K$16</f>
        <v>0</v>
      </c>
      <c r="K7" s="211">
        <f>女子申込書!$F$16</f>
        <v>0</v>
      </c>
      <c r="L7" s="214"/>
      <c r="M7" s="215">
        <f>女子申込書!$D$2</f>
        <v>0</v>
      </c>
      <c r="N7" s="211">
        <f>女子申込書!$L$16</f>
        <v>0</v>
      </c>
      <c r="O7" s="215" t="str">
        <f>IF(N7=0,"",VLOOKUP(N7,女子!$AJ$3:$AK$16,2,0))</f>
        <v/>
      </c>
      <c r="P7" s="216" t="str">
        <f>女子申込書!$V$16</f>
        <v/>
      </c>
      <c r="Q7" s="211">
        <f>女子申込書!$AD$16</f>
        <v>0</v>
      </c>
      <c r="R7" s="211">
        <f>女子申込書!$L$17</f>
        <v>0</v>
      </c>
      <c r="S7" s="215" t="str">
        <f>IF(R7=0,"",VLOOKUP(R7,女子!$AJ$3:$AK$16,2,0))</f>
        <v/>
      </c>
      <c r="T7" s="216" t="str">
        <f>女子申込書!$V$17</f>
        <v/>
      </c>
      <c r="U7" s="216">
        <f>女子申込書!$AD$17</f>
        <v>0</v>
      </c>
      <c r="V7" s="211">
        <f>女子申込書!$N$16</f>
        <v>0</v>
      </c>
      <c r="W7" s="215" t="str">
        <f>IF(V7=0,"",VLOOKUP(V7,女子!$AJ$3:$AK$16,2,0))</f>
        <v/>
      </c>
      <c r="X7" s="216">
        <f>女子申込書!$V$51</f>
        <v>0</v>
      </c>
      <c r="Y7" s="217"/>
      <c r="Z7" s="211" t="str">
        <f>IF(AA7=0,"",VLOOKUP(AA7,女子!$AJ$3:$AK$69,2,0))</f>
        <v/>
      </c>
      <c r="AA7" s="215"/>
      <c r="AB7" s="216"/>
      <c r="AC7" s="211"/>
      <c r="AD7" s="211" t="str">
        <f>IF(AE7=0,"",VLOOKUP(AE7,女子!$AJ$3:$AK$69,2,0))</f>
        <v/>
      </c>
      <c r="AE7" s="215"/>
      <c r="AF7" s="216"/>
      <c r="AG7" s="211"/>
      <c r="AH7" s="218"/>
      <c r="AJ7" s="221" t="s">
        <v>41</v>
      </c>
      <c r="AK7" s="221">
        <v>24</v>
      </c>
      <c r="AL7" s="221"/>
      <c r="AN7" s="219" t="s">
        <v>202</v>
      </c>
      <c r="AO7" s="219">
        <v>52</v>
      </c>
      <c r="AS7" s="211">
        <v>4</v>
      </c>
      <c r="AU7" s="220"/>
      <c r="AV7" s="220"/>
    </row>
    <row r="8" spans="1:51" s="207" customFormat="1" ht="12.75" x14ac:dyDescent="0.25">
      <c r="A8" s="212">
        <v>6</v>
      </c>
      <c r="B8" s="212" t="str">
        <f t="shared" si="0"/>
        <v/>
      </c>
      <c r="C8" s="211">
        <f>女子申込書!$K$4</f>
        <v>0</v>
      </c>
      <c r="D8" s="213"/>
      <c r="E8" s="211"/>
      <c r="F8" s="211" t="str">
        <f>CONCATENATE(女子申込書!D19,"  ",女子申込書!E19)</f>
        <v xml:space="preserve">  </v>
      </c>
      <c r="G8" s="211" t="str">
        <f>CONCATENATE(女子申込書!D18,"  ",女子申込書!E18)</f>
        <v xml:space="preserve">  </v>
      </c>
      <c r="H8" s="211" t="str">
        <f>IF(I8=0,"",VLOOKUP(I8,女子!$AX$3:$AY$4,2,0))</f>
        <v>女</v>
      </c>
      <c r="I8" s="211">
        <v>2</v>
      </c>
      <c r="J8" s="211">
        <f>女子申込書!$K$18</f>
        <v>0</v>
      </c>
      <c r="K8" s="211">
        <f>女子申込書!$F$18</f>
        <v>0</v>
      </c>
      <c r="L8" s="214"/>
      <c r="M8" s="215">
        <f>女子申込書!$D$2</f>
        <v>0</v>
      </c>
      <c r="N8" s="211">
        <f>女子申込書!$L$18</f>
        <v>0</v>
      </c>
      <c r="O8" s="215" t="str">
        <f>IF(N8=0,"",VLOOKUP(N8,女子!$AJ$3:$AK$16,2,0))</f>
        <v/>
      </c>
      <c r="P8" s="216" t="str">
        <f>女子申込書!$V$18</f>
        <v/>
      </c>
      <c r="Q8" s="211">
        <f>女子申込書!$AD$18</f>
        <v>0</v>
      </c>
      <c r="R8" s="211">
        <f>女子申込書!$L$19</f>
        <v>0</v>
      </c>
      <c r="S8" s="215" t="str">
        <f>IF(R8=0,"",VLOOKUP(R8,女子!$AJ$3:$AK$16,2,0))</f>
        <v/>
      </c>
      <c r="T8" s="216" t="str">
        <f>女子申込書!$V$19</f>
        <v/>
      </c>
      <c r="U8" s="216">
        <f>女子申込書!$AD$19</f>
        <v>0</v>
      </c>
      <c r="V8" s="211">
        <f>女子申込書!$N$18</f>
        <v>0</v>
      </c>
      <c r="W8" s="215" t="str">
        <f>IF(V8=0,"",VLOOKUP(V8,女子!$AJ$3:$AK$16,2,0))</f>
        <v/>
      </c>
      <c r="X8" s="216">
        <f>女子申込書!$V$51</f>
        <v>0</v>
      </c>
      <c r="Y8" s="217"/>
      <c r="Z8" s="211" t="str">
        <f>IF(AA8=0,"",VLOOKUP(AA8,女子!$AJ$3:$AK$69,2,0))</f>
        <v/>
      </c>
      <c r="AA8" s="215"/>
      <c r="AB8" s="216"/>
      <c r="AC8" s="211"/>
      <c r="AD8" s="211" t="str">
        <f>IF(AE8=0,"",VLOOKUP(AE8,女子!$AJ$3:$AK$69,2,0))</f>
        <v/>
      </c>
      <c r="AE8" s="215"/>
      <c r="AF8" s="216"/>
      <c r="AG8" s="211"/>
      <c r="AH8" s="218"/>
      <c r="AJ8" s="221" t="s">
        <v>288</v>
      </c>
      <c r="AK8" s="208">
        <v>25</v>
      </c>
      <c r="AL8" s="221"/>
      <c r="AN8" s="219" t="s">
        <v>203</v>
      </c>
      <c r="AO8" s="219">
        <v>53</v>
      </c>
      <c r="AS8" s="211">
        <v>5</v>
      </c>
      <c r="AU8" s="220"/>
      <c r="AV8" s="220"/>
    </row>
    <row r="9" spans="1:51" s="207" customFormat="1" ht="12.75" x14ac:dyDescent="0.25">
      <c r="A9" s="212">
        <v>7</v>
      </c>
      <c r="B9" s="212" t="str">
        <f t="shared" si="0"/>
        <v/>
      </c>
      <c r="C9" s="211">
        <f>女子申込書!$K$4</f>
        <v>0</v>
      </c>
      <c r="D9" s="213"/>
      <c r="E9" s="211"/>
      <c r="F9" s="211" t="str">
        <f>CONCATENATE(女子申込書!D21,"  ",女子申込書!E21)</f>
        <v xml:space="preserve">  </v>
      </c>
      <c r="G9" s="211" t="str">
        <f>CONCATENATE(女子申込書!D20,"  ",女子申込書!E20)</f>
        <v xml:space="preserve">  </v>
      </c>
      <c r="H9" s="211" t="str">
        <f>IF(I9=0,"",VLOOKUP(I9,女子!$AX$3:$AY$4,2,0))</f>
        <v>女</v>
      </c>
      <c r="I9" s="211">
        <v>2</v>
      </c>
      <c r="J9" s="211">
        <f>女子申込書!$K$20</f>
        <v>0</v>
      </c>
      <c r="K9" s="211">
        <f>女子申込書!$F$20</f>
        <v>0</v>
      </c>
      <c r="L9" s="214"/>
      <c r="M9" s="215">
        <f>女子申込書!$D$2</f>
        <v>0</v>
      </c>
      <c r="N9" s="211">
        <f>女子申込書!$L$20</f>
        <v>0</v>
      </c>
      <c r="O9" s="215" t="str">
        <f>IF(N9=0,"",VLOOKUP(N9,女子!$AJ$3:$AK$16,2,0))</f>
        <v/>
      </c>
      <c r="P9" s="216" t="str">
        <f>女子申込書!$V$20</f>
        <v/>
      </c>
      <c r="Q9" s="211">
        <f>女子申込書!$AD$20</f>
        <v>0</v>
      </c>
      <c r="R9" s="211">
        <f>女子申込書!$L$21</f>
        <v>0</v>
      </c>
      <c r="S9" s="215" t="str">
        <f>IF(R9=0,"",VLOOKUP(R9,女子!$AJ$3:$AK$16,2,0))</f>
        <v/>
      </c>
      <c r="T9" s="216" t="str">
        <f>女子申込書!$V$21</f>
        <v/>
      </c>
      <c r="U9" s="216">
        <f>女子申込書!$AD$21</f>
        <v>0</v>
      </c>
      <c r="V9" s="211">
        <f>女子申込書!$N$20</f>
        <v>0</v>
      </c>
      <c r="W9" s="215" t="str">
        <f>IF(V9=0,"",VLOOKUP(V9,女子!$AJ$3:$AK$16,2,0))</f>
        <v/>
      </c>
      <c r="X9" s="216">
        <f>女子申込書!$V$51</f>
        <v>0</v>
      </c>
      <c r="Y9" s="217"/>
      <c r="Z9" s="211" t="str">
        <f>IF(AA9=0,"",VLOOKUP(AA9,女子!$AJ$3:$AK$69,2,0))</f>
        <v/>
      </c>
      <c r="AA9" s="215"/>
      <c r="AB9" s="216"/>
      <c r="AC9" s="211"/>
      <c r="AD9" s="211" t="str">
        <f>IF(AE9=0,"",VLOOKUP(AE9,女子!$AJ$3:$AK$69,2,0))</f>
        <v/>
      </c>
      <c r="AE9" s="215"/>
      <c r="AF9" s="216"/>
      <c r="AG9" s="211"/>
      <c r="AH9" s="218"/>
      <c r="AJ9" s="208" t="s">
        <v>34</v>
      </c>
      <c r="AK9" s="221">
        <v>26</v>
      </c>
      <c r="AL9" s="208"/>
      <c r="AN9" s="219" t="s">
        <v>204</v>
      </c>
      <c r="AO9" s="219">
        <v>54</v>
      </c>
      <c r="AS9" s="211">
        <v>6</v>
      </c>
      <c r="AU9" s="220"/>
      <c r="AV9" s="220"/>
    </row>
    <row r="10" spans="1:51" s="207" customFormat="1" ht="12.75" x14ac:dyDescent="0.25">
      <c r="A10" s="212">
        <v>8</v>
      </c>
      <c r="B10" s="212" t="str">
        <f t="shared" si="0"/>
        <v/>
      </c>
      <c r="C10" s="211">
        <f>女子申込書!$K$4</f>
        <v>0</v>
      </c>
      <c r="D10" s="213"/>
      <c r="E10" s="211"/>
      <c r="F10" s="211" t="str">
        <f>CONCATENATE(女子申込書!D23,"  ",女子申込書!E23)</f>
        <v xml:space="preserve">  </v>
      </c>
      <c r="G10" s="211" t="str">
        <f>CONCATENATE(女子申込書!D22,"  ",女子申込書!E22)</f>
        <v xml:space="preserve">  </v>
      </c>
      <c r="H10" s="211" t="str">
        <f>IF(I10=0,"",VLOOKUP(I10,女子!$AX$3:$AY$4,2,0))</f>
        <v>女</v>
      </c>
      <c r="I10" s="211">
        <v>2</v>
      </c>
      <c r="J10" s="211">
        <f>女子申込書!$K$22</f>
        <v>0</v>
      </c>
      <c r="K10" s="211">
        <f>女子申込書!$F$22</f>
        <v>0</v>
      </c>
      <c r="L10" s="214"/>
      <c r="M10" s="215">
        <f>女子申込書!$D$2</f>
        <v>0</v>
      </c>
      <c r="N10" s="211">
        <f>女子申込書!$L$22</f>
        <v>0</v>
      </c>
      <c r="O10" s="215" t="str">
        <f>IF(N10=0,"",VLOOKUP(N10,女子!$AJ$3:$AK$16,2,0))</f>
        <v/>
      </c>
      <c r="P10" s="216" t="str">
        <f>女子申込書!$V$22</f>
        <v/>
      </c>
      <c r="Q10" s="211">
        <f>女子申込書!$AD$22</f>
        <v>0</v>
      </c>
      <c r="R10" s="211">
        <f>女子申込書!$L$23</f>
        <v>0</v>
      </c>
      <c r="S10" s="215" t="str">
        <f>IF(R10=0,"",VLOOKUP(R10,女子!$AJ$3:$AK$16,2,0))</f>
        <v/>
      </c>
      <c r="T10" s="216" t="str">
        <f>女子申込書!$V$23</f>
        <v/>
      </c>
      <c r="U10" s="216">
        <f>女子申込書!$AD$23</f>
        <v>0</v>
      </c>
      <c r="V10" s="211">
        <f>女子申込書!$N$22</f>
        <v>0</v>
      </c>
      <c r="W10" s="215" t="str">
        <f>IF(V10=0,"",VLOOKUP(V10,女子!$AJ$3:$AK$16,2,0))</f>
        <v/>
      </c>
      <c r="X10" s="216">
        <f>女子申込書!$V$51</f>
        <v>0</v>
      </c>
      <c r="Y10" s="217"/>
      <c r="Z10" s="211" t="str">
        <f>IF(AA10=0,"",VLOOKUP(AA10,女子!$AJ$3:$AK$69,2,0))</f>
        <v/>
      </c>
      <c r="AA10" s="215"/>
      <c r="AB10" s="216"/>
      <c r="AC10" s="211"/>
      <c r="AD10" s="211" t="str">
        <f>IF(AE10=0,"",VLOOKUP(AE10,女子!$AJ$3:$AK$69,2,0))</f>
        <v/>
      </c>
      <c r="AE10" s="215"/>
      <c r="AF10" s="216"/>
      <c r="AG10" s="211"/>
      <c r="AH10" s="218"/>
      <c r="AJ10" s="208" t="s">
        <v>280</v>
      </c>
      <c r="AK10" s="208">
        <v>27</v>
      </c>
      <c r="AL10" s="208"/>
      <c r="AN10" s="219" t="s">
        <v>205</v>
      </c>
      <c r="AO10" s="219">
        <v>55</v>
      </c>
      <c r="AS10" s="211" t="s">
        <v>206</v>
      </c>
      <c r="AU10" s="220"/>
      <c r="AV10" s="220"/>
    </row>
    <row r="11" spans="1:51" s="207" customFormat="1" ht="12.75" x14ac:dyDescent="0.25">
      <c r="A11" s="212">
        <v>9</v>
      </c>
      <c r="B11" s="212" t="str">
        <f t="shared" si="0"/>
        <v/>
      </c>
      <c r="C11" s="211">
        <f>女子申込書!$K$4</f>
        <v>0</v>
      </c>
      <c r="D11" s="213"/>
      <c r="E11" s="211"/>
      <c r="F11" s="211" t="str">
        <f>CONCATENATE(女子申込書!D25,"  ",女子申込書!E25)</f>
        <v xml:space="preserve">  </v>
      </c>
      <c r="G11" s="211" t="str">
        <f>CONCATENATE(女子申込書!D24,"  ",女子申込書!E24)</f>
        <v xml:space="preserve">  </v>
      </c>
      <c r="H11" s="211" t="str">
        <f>IF(I11=0,"",VLOOKUP(I11,女子!$AX$3:$AY$4,2,0))</f>
        <v>女</v>
      </c>
      <c r="I11" s="211">
        <v>2</v>
      </c>
      <c r="J11" s="211">
        <f>女子申込書!$K$24</f>
        <v>0</v>
      </c>
      <c r="K11" s="211">
        <f>女子申込書!$F$24</f>
        <v>0</v>
      </c>
      <c r="L11" s="214"/>
      <c r="M11" s="215">
        <f>女子申込書!$D$2</f>
        <v>0</v>
      </c>
      <c r="N11" s="211">
        <f>女子申込書!$L$24</f>
        <v>0</v>
      </c>
      <c r="O11" s="215" t="str">
        <f>IF(N11=0,"",VLOOKUP(N11,女子!$AJ$3:$AK$16,2,0))</f>
        <v/>
      </c>
      <c r="P11" s="216" t="str">
        <f>女子申込書!$V$24</f>
        <v/>
      </c>
      <c r="Q11" s="211">
        <f>女子申込書!$AD$24</f>
        <v>0</v>
      </c>
      <c r="R11" s="211">
        <f>女子申込書!$L$25</f>
        <v>0</v>
      </c>
      <c r="S11" s="215" t="str">
        <f>IF(R11=0,"",VLOOKUP(R11,女子!$AJ$3:$AK$16,2,0))</f>
        <v/>
      </c>
      <c r="T11" s="216" t="str">
        <f>女子申込書!$V$25</f>
        <v/>
      </c>
      <c r="U11" s="216">
        <f>女子申込書!$AD$25</f>
        <v>0</v>
      </c>
      <c r="V11" s="211">
        <f>女子申込書!$N$24</f>
        <v>0</v>
      </c>
      <c r="W11" s="215" t="str">
        <f>IF(V11=0,"",VLOOKUP(V11,女子!$AJ$3:$AK$16,2,0))</f>
        <v/>
      </c>
      <c r="X11" s="216">
        <f>女子申込書!$V$51</f>
        <v>0</v>
      </c>
      <c r="Y11" s="217"/>
      <c r="Z11" s="211" t="str">
        <f>IF(AA11=0,"",VLOOKUP(AA11,女子!$AJ$3:$AK$69,2,0))</f>
        <v/>
      </c>
      <c r="AA11" s="215"/>
      <c r="AB11" s="216"/>
      <c r="AC11" s="211"/>
      <c r="AD11" s="211" t="str">
        <f>IF(AE11=0,"",VLOOKUP(AE11,女子!$AJ$3:$AK$69,2,0))</f>
        <v/>
      </c>
      <c r="AE11" s="215"/>
      <c r="AF11" s="216"/>
      <c r="AG11" s="211"/>
      <c r="AH11" s="218"/>
      <c r="AJ11" s="208" t="s">
        <v>282</v>
      </c>
      <c r="AK11" s="221">
        <v>28</v>
      </c>
      <c r="AL11" s="208"/>
      <c r="AN11" s="219" t="s">
        <v>208</v>
      </c>
      <c r="AO11" s="219">
        <v>56</v>
      </c>
      <c r="AS11" s="211" t="s">
        <v>209</v>
      </c>
      <c r="AU11" s="220"/>
      <c r="AV11" s="220"/>
    </row>
    <row r="12" spans="1:51" s="207" customFormat="1" ht="12.75" x14ac:dyDescent="0.25">
      <c r="A12" s="212">
        <v>10</v>
      </c>
      <c r="B12" s="212" t="str">
        <f t="shared" si="0"/>
        <v/>
      </c>
      <c r="C12" s="211">
        <f>女子申込書!$K$4</f>
        <v>0</v>
      </c>
      <c r="D12" s="213"/>
      <c r="E12" s="211"/>
      <c r="F12" s="211" t="str">
        <f>CONCATENATE(女子申込書!D27,"  ",女子申込書!E27)</f>
        <v xml:space="preserve">  </v>
      </c>
      <c r="G12" s="211" t="str">
        <f>CONCATENATE(女子申込書!D26,"  ",女子申込書!E26)</f>
        <v xml:space="preserve">  </v>
      </c>
      <c r="H12" s="211" t="str">
        <f>IF(I12=0,"",VLOOKUP(I12,女子!$AX$3:$AY$4,2,0))</f>
        <v>女</v>
      </c>
      <c r="I12" s="211">
        <v>2</v>
      </c>
      <c r="J12" s="211">
        <f>女子申込書!$K$26</f>
        <v>0</v>
      </c>
      <c r="K12" s="211">
        <f>女子申込書!$F$26</f>
        <v>0</v>
      </c>
      <c r="L12" s="214"/>
      <c r="M12" s="215">
        <f>女子申込書!$D$2</f>
        <v>0</v>
      </c>
      <c r="N12" s="211">
        <f>女子申込書!$L$26</f>
        <v>0</v>
      </c>
      <c r="O12" s="215" t="str">
        <f>IF(N12=0,"",VLOOKUP(N12,女子!$AJ$3:$AK$16,2,0))</f>
        <v/>
      </c>
      <c r="P12" s="216" t="str">
        <f>女子申込書!$V$26</f>
        <v/>
      </c>
      <c r="Q12" s="211">
        <f>女子申込書!$AD$26</f>
        <v>0</v>
      </c>
      <c r="R12" s="211">
        <f>女子申込書!$L$27</f>
        <v>0</v>
      </c>
      <c r="S12" s="215" t="str">
        <f>IF(R12=0,"",VLOOKUP(R12,女子!$AJ$3:$AK$16,2,0))</f>
        <v/>
      </c>
      <c r="T12" s="216" t="str">
        <f>女子申込書!$V$27</f>
        <v/>
      </c>
      <c r="U12" s="216">
        <f>女子申込書!$AD$27</f>
        <v>0</v>
      </c>
      <c r="V12" s="211">
        <f>女子申込書!$N$26</f>
        <v>0</v>
      </c>
      <c r="W12" s="215" t="str">
        <f>IF(V12=0,"",VLOOKUP(V12,女子!$AJ$3:$AK$16,2,0))</f>
        <v/>
      </c>
      <c r="X12" s="216">
        <f>女子申込書!$V$51</f>
        <v>0</v>
      </c>
      <c r="Y12" s="217"/>
      <c r="Z12" s="211" t="str">
        <f>IF(AA12=0,"",VLOOKUP(AA12,女子!$AJ$3:$AK$69,2,0))</f>
        <v/>
      </c>
      <c r="AA12" s="215"/>
      <c r="AB12" s="216"/>
      <c r="AC12" s="211"/>
      <c r="AD12" s="211" t="str">
        <f>IF(AE12=0,"",VLOOKUP(AE12,女子!$AJ$3:$AK$69,2,0))</f>
        <v/>
      </c>
      <c r="AE12" s="215"/>
      <c r="AF12" s="216"/>
      <c r="AG12" s="211"/>
      <c r="AH12" s="218"/>
      <c r="AJ12" s="208" t="s">
        <v>39</v>
      </c>
      <c r="AK12" s="208">
        <v>29</v>
      </c>
      <c r="AL12" s="208"/>
      <c r="AN12" s="219" t="s">
        <v>211</v>
      </c>
      <c r="AO12" s="219">
        <v>57</v>
      </c>
      <c r="AS12" s="211" t="s">
        <v>212</v>
      </c>
      <c r="AU12" s="220"/>
      <c r="AV12" s="220"/>
    </row>
    <row r="13" spans="1:51" s="207" customFormat="1" ht="12.75" x14ac:dyDescent="0.25">
      <c r="A13" s="212">
        <v>11</v>
      </c>
      <c r="B13" s="212" t="str">
        <f t="shared" si="0"/>
        <v/>
      </c>
      <c r="C13" s="211">
        <f>女子申込書!$K$4</f>
        <v>0</v>
      </c>
      <c r="D13" s="213"/>
      <c r="E13" s="211"/>
      <c r="F13" s="211" t="str">
        <f>CONCATENATE(女子申込書!D29,"  ",女子申込書!E29)</f>
        <v xml:space="preserve">  </v>
      </c>
      <c r="G13" s="211" t="str">
        <f>CONCATENATE(女子申込書!D28,"  ",女子申込書!E28)</f>
        <v xml:space="preserve">  </v>
      </c>
      <c r="H13" s="211" t="str">
        <f>IF(I13=0,"",VLOOKUP(I13,女子!$AX$3:$AY$4,2,0))</f>
        <v>女</v>
      </c>
      <c r="I13" s="211">
        <v>2</v>
      </c>
      <c r="J13" s="211">
        <f>女子申込書!$K$28</f>
        <v>0</v>
      </c>
      <c r="K13" s="211">
        <f>女子申込書!$F$28</f>
        <v>0</v>
      </c>
      <c r="L13" s="214"/>
      <c r="M13" s="215">
        <f>女子申込書!$D$2</f>
        <v>0</v>
      </c>
      <c r="N13" s="211">
        <f>女子申込書!$L$28</f>
        <v>0</v>
      </c>
      <c r="O13" s="215" t="str">
        <f>IF(N13=0,"",VLOOKUP(N13,女子!$AJ$3:$AK$16,2,0))</f>
        <v/>
      </c>
      <c r="P13" s="216" t="str">
        <f>女子申込書!$V$28</f>
        <v/>
      </c>
      <c r="Q13" s="211">
        <f>女子申込書!$AD$28</f>
        <v>0</v>
      </c>
      <c r="R13" s="211">
        <f>女子申込書!$L$29</f>
        <v>0</v>
      </c>
      <c r="S13" s="215" t="str">
        <f>IF(R13=0,"",VLOOKUP(R13,女子!$AJ$3:$AK$16,2,0))</f>
        <v/>
      </c>
      <c r="T13" s="216" t="str">
        <f>女子申込書!$V$29</f>
        <v/>
      </c>
      <c r="U13" s="216">
        <f>女子申込書!$AD$29</f>
        <v>0</v>
      </c>
      <c r="V13" s="211">
        <f>女子申込書!$N$28</f>
        <v>0</v>
      </c>
      <c r="W13" s="215" t="str">
        <f>IF(V13=0,"",VLOOKUP(V13,女子!$AJ$3:$AK$16,2,0))</f>
        <v/>
      </c>
      <c r="X13" s="216">
        <f>女子申込書!$V$51</f>
        <v>0</v>
      </c>
      <c r="Y13" s="217"/>
      <c r="Z13" s="211" t="str">
        <f>IF(AA13=0,"",VLOOKUP(AA13,女子!$AJ$3:$AK$69,2,0))</f>
        <v/>
      </c>
      <c r="AA13" s="215"/>
      <c r="AB13" s="216"/>
      <c r="AC13" s="211"/>
      <c r="AD13" s="211" t="str">
        <f>IF(AE13=0,"",VLOOKUP(AE13,女子!$AJ$3:$AK$69,2,0))</f>
        <v/>
      </c>
      <c r="AE13" s="215"/>
      <c r="AF13" s="216"/>
      <c r="AG13" s="211"/>
      <c r="AH13" s="218"/>
      <c r="AJ13" s="220" t="s">
        <v>52</v>
      </c>
      <c r="AK13" s="221">
        <v>30</v>
      </c>
      <c r="AL13" s="208"/>
      <c r="AN13" s="219" t="s">
        <v>214</v>
      </c>
      <c r="AO13" s="219">
        <v>58</v>
      </c>
      <c r="AU13" s="220"/>
      <c r="AV13" s="220"/>
    </row>
    <row r="14" spans="1:51" s="207" customFormat="1" ht="12.75" x14ac:dyDescent="0.25">
      <c r="A14" s="212">
        <v>12</v>
      </c>
      <c r="B14" s="212" t="str">
        <f t="shared" si="0"/>
        <v/>
      </c>
      <c r="C14" s="211">
        <f>女子申込書!$K$4</f>
        <v>0</v>
      </c>
      <c r="D14" s="213"/>
      <c r="E14" s="211"/>
      <c r="F14" s="211" t="str">
        <f>CONCATENATE(女子申込書!D31,"  ",女子申込書!E31)</f>
        <v xml:space="preserve">  </v>
      </c>
      <c r="G14" s="211" t="str">
        <f>CONCATENATE(女子申込書!D30,"  ",女子申込書!E30)</f>
        <v xml:space="preserve">  </v>
      </c>
      <c r="H14" s="211" t="str">
        <f>IF(I14=0,"",VLOOKUP(I14,女子!$AX$3:$AY$4,2,0))</f>
        <v>女</v>
      </c>
      <c r="I14" s="211">
        <v>2</v>
      </c>
      <c r="J14" s="211">
        <f>女子申込書!$K$30</f>
        <v>0</v>
      </c>
      <c r="K14" s="211">
        <f>女子申込書!$F$30</f>
        <v>0</v>
      </c>
      <c r="L14" s="214"/>
      <c r="M14" s="215">
        <f>女子申込書!$D$2</f>
        <v>0</v>
      </c>
      <c r="N14" s="211">
        <f>女子申込書!$L$30</f>
        <v>0</v>
      </c>
      <c r="O14" s="215" t="str">
        <f>IF(N14=0,"",VLOOKUP(N14,女子!$AJ$3:$AK$16,2,0))</f>
        <v/>
      </c>
      <c r="P14" s="216" t="str">
        <f>女子申込書!$V$30</f>
        <v/>
      </c>
      <c r="Q14" s="211">
        <f>女子申込書!$AD$30</f>
        <v>0</v>
      </c>
      <c r="R14" s="211">
        <f>女子申込書!$L$31</f>
        <v>0</v>
      </c>
      <c r="S14" s="215" t="str">
        <f>IF(R14=0,"",VLOOKUP(R14,女子!$AJ$3:$AK$16,2,0))</f>
        <v/>
      </c>
      <c r="T14" s="216" t="str">
        <f>女子申込書!$V$31</f>
        <v/>
      </c>
      <c r="U14" s="216">
        <f>女子申込書!$AD$31</f>
        <v>0</v>
      </c>
      <c r="V14" s="211">
        <f>女子申込書!$N$30</f>
        <v>0</v>
      </c>
      <c r="W14" s="215" t="str">
        <f>IF(V14=0,"",VLOOKUP(V14,女子!$AJ$3:$AK$16,2,0))</f>
        <v/>
      </c>
      <c r="X14" s="216">
        <f>女子申込書!$V$51</f>
        <v>0</v>
      </c>
      <c r="Y14" s="217"/>
      <c r="Z14" s="211" t="str">
        <f>IF(AA14=0,"",VLOOKUP(AA14,女子!$AJ$3:$AK$69,2,0))</f>
        <v/>
      </c>
      <c r="AA14" s="215"/>
      <c r="AB14" s="216"/>
      <c r="AC14" s="211"/>
      <c r="AD14" s="211" t="str">
        <f>IF(AE14=0,"",VLOOKUP(AE14,女子!$AJ$3:$AK$69,2,0))</f>
        <v/>
      </c>
      <c r="AE14" s="215"/>
      <c r="AF14" s="216"/>
      <c r="AG14" s="211"/>
      <c r="AH14" s="218"/>
      <c r="AJ14" s="220"/>
      <c r="AK14" s="208"/>
      <c r="AL14" s="208"/>
      <c r="AN14" s="219" t="s">
        <v>215</v>
      </c>
      <c r="AO14" s="219">
        <v>2</v>
      </c>
      <c r="AR14" s="207">
        <v>1</v>
      </c>
      <c r="AS14" s="207" t="s">
        <v>194</v>
      </c>
      <c r="AT14" s="207" t="s">
        <v>432</v>
      </c>
      <c r="AU14" s="220" t="s">
        <v>433</v>
      </c>
      <c r="AV14" s="220">
        <v>100</v>
      </c>
    </row>
    <row r="15" spans="1:51" s="207" customFormat="1" ht="12.75" x14ac:dyDescent="0.25">
      <c r="A15" s="212">
        <v>13</v>
      </c>
      <c r="B15" s="212" t="str">
        <f t="shared" si="0"/>
        <v/>
      </c>
      <c r="C15" s="211">
        <f>女子申込書!$K$4</f>
        <v>0</v>
      </c>
      <c r="D15" s="213"/>
      <c r="E15" s="211"/>
      <c r="F15" s="211" t="str">
        <f>CONCATENATE(女子申込書!D33,"  ",女子申込書!E33)</f>
        <v xml:space="preserve">  </v>
      </c>
      <c r="G15" s="211" t="str">
        <f>CONCATENATE(女子申込書!D32,"  ",女子申込書!E32)</f>
        <v xml:space="preserve">  </v>
      </c>
      <c r="H15" s="211" t="str">
        <f>IF(I15=0,"",VLOOKUP(I15,女子!$AX$3:$AY$4,2,0))</f>
        <v>女</v>
      </c>
      <c r="I15" s="211">
        <v>2</v>
      </c>
      <c r="J15" s="211">
        <f>女子申込書!$K$32</f>
        <v>0</v>
      </c>
      <c r="K15" s="211">
        <f>女子申込書!$F$32</f>
        <v>0</v>
      </c>
      <c r="L15" s="214"/>
      <c r="M15" s="215">
        <f>女子申込書!$D$2</f>
        <v>0</v>
      </c>
      <c r="N15" s="211">
        <f>女子申込書!$L$32</f>
        <v>0</v>
      </c>
      <c r="O15" s="215" t="str">
        <f>IF(N15=0,"",VLOOKUP(N15,女子!$AJ$3:$AK$16,2,0))</f>
        <v/>
      </c>
      <c r="P15" s="216" t="str">
        <f>女子申込書!$V$32</f>
        <v/>
      </c>
      <c r="Q15" s="211">
        <f>女子申込書!$AD$32</f>
        <v>0</v>
      </c>
      <c r="R15" s="211">
        <f>女子申込書!$L$33</f>
        <v>0</v>
      </c>
      <c r="S15" s="215" t="str">
        <f>IF(R15=0,"",VLOOKUP(R15,女子!$AJ$3:$AK$16,2,0))</f>
        <v/>
      </c>
      <c r="T15" s="216" t="str">
        <f>女子申込書!$V$33</f>
        <v/>
      </c>
      <c r="U15" s="216">
        <f>女子申込書!$AD$33</f>
        <v>0</v>
      </c>
      <c r="V15" s="211">
        <f>女子申込書!$N$32</f>
        <v>0</v>
      </c>
      <c r="W15" s="215" t="str">
        <f>IF(V15=0,"",VLOOKUP(V15,女子!$AJ$3:$AK$16,2,0))</f>
        <v/>
      </c>
      <c r="X15" s="216">
        <f>女子申込書!$V$51</f>
        <v>0</v>
      </c>
      <c r="Y15" s="217"/>
      <c r="Z15" s="211" t="str">
        <f>IF(AA15=0,"",VLOOKUP(AA15,女子!$AJ$3:$AK$69,2,0))</f>
        <v/>
      </c>
      <c r="AA15" s="215"/>
      <c r="AB15" s="216"/>
      <c r="AC15" s="211"/>
      <c r="AD15" s="211" t="str">
        <f>IF(AE15=0,"",VLOOKUP(AE15,女子!$AJ$3:$AK$69,2,0))</f>
        <v/>
      </c>
      <c r="AE15" s="215"/>
      <c r="AF15" s="216"/>
      <c r="AG15" s="211"/>
      <c r="AH15" s="218"/>
      <c r="AJ15" s="208"/>
      <c r="AK15" s="221"/>
      <c r="AL15" s="208"/>
      <c r="AN15" s="219" t="s">
        <v>216</v>
      </c>
      <c r="AO15" s="219">
        <v>3</v>
      </c>
      <c r="AR15" s="207">
        <v>1</v>
      </c>
      <c r="AS15" s="207" t="s">
        <v>194</v>
      </c>
      <c r="AT15" s="207" t="s">
        <v>432</v>
      </c>
      <c r="AU15" s="220" t="s">
        <v>434</v>
      </c>
      <c r="AV15" s="220">
        <v>101</v>
      </c>
    </row>
    <row r="16" spans="1:51" s="207" customFormat="1" ht="12.75" x14ac:dyDescent="0.25">
      <c r="A16" s="212">
        <v>14</v>
      </c>
      <c r="B16" s="212" t="str">
        <f t="shared" si="0"/>
        <v/>
      </c>
      <c r="C16" s="211">
        <f>女子申込書!$K$4</f>
        <v>0</v>
      </c>
      <c r="D16" s="213"/>
      <c r="E16" s="211"/>
      <c r="F16" s="211" t="str">
        <f>CONCATENATE(女子申込書!D35,"  ",女子申込書!E35)</f>
        <v xml:space="preserve">  </v>
      </c>
      <c r="G16" s="211" t="str">
        <f>CONCATENATE(女子申込書!D34,"  ",女子申込書!E34)</f>
        <v xml:space="preserve">  </v>
      </c>
      <c r="H16" s="211" t="str">
        <f>IF(I16=0,"",VLOOKUP(I16,女子!$AX$3:$AY$4,2,0))</f>
        <v>女</v>
      </c>
      <c r="I16" s="211">
        <v>2</v>
      </c>
      <c r="J16" s="211">
        <f>女子申込書!$K$34</f>
        <v>0</v>
      </c>
      <c r="K16" s="211">
        <f>女子申込書!$F$34</f>
        <v>0</v>
      </c>
      <c r="L16" s="214"/>
      <c r="M16" s="215">
        <f>女子申込書!$D$2</f>
        <v>0</v>
      </c>
      <c r="N16" s="211">
        <f>女子申込書!$L$34</f>
        <v>0</v>
      </c>
      <c r="O16" s="215" t="str">
        <f>IF(N16=0,"",VLOOKUP(N16,女子!$AJ$3:$AK$16,2,0))</f>
        <v/>
      </c>
      <c r="P16" s="216" t="str">
        <f>女子申込書!$V$34</f>
        <v/>
      </c>
      <c r="Q16" s="211">
        <f>女子申込書!$AD$34</f>
        <v>0</v>
      </c>
      <c r="R16" s="211">
        <f>女子申込書!$L$35</f>
        <v>0</v>
      </c>
      <c r="S16" s="215" t="str">
        <f>IF(R16=0,"",VLOOKUP(R16,女子!$AJ$3:$AK$16,2,0))</f>
        <v/>
      </c>
      <c r="T16" s="216" t="str">
        <f>女子申込書!$V$35</f>
        <v/>
      </c>
      <c r="U16" s="216">
        <f>女子申込書!$AD$35</f>
        <v>0</v>
      </c>
      <c r="V16" s="211">
        <f>女子申込書!$N$34</f>
        <v>0</v>
      </c>
      <c r="W16" s="215" t="str">
        <f>IF(V16=0,"",VLOOKUP(V16,女子!$AJ$3:$AK$16,2,0))</f>
        <v/>
      </c>
      <c r="X16" s="216">
        <f>女子申込書!$V$51</f>
        <v>0</v>
      </c>
      <c r="Y16" s="217"/>
      <c r="Z16" s="211" t="str">
        <f>IF(AA16=0,"",VLOOKUP(AA16,女子!$AJ$3:$AK$69,2,0))</f>
        <v/>
      </c>
      <c r="AA16" s="215"/>
      <c r="AB16" s="216"/>
      <c r="AC16" s="211"/>
      <c r="AD16" s="211" t="str">
        <f>IF(AE16=0,"",VLOOKUP(AE16,女子!$AJ$3:$AK$69,2,0))</f>
        <v/>
      </c>
      <c r="AE16" s="215"/>
      <c r="AF16" s="216"/>
      <c r="AG16" s="211"/>
      <c r="AH16" s="218"/>
      <c r="AJ16" s="220"/>
      <c r="AK16" s="208"/>
      <c r="AL16" s="208"/>
      <c r="AN16" s="219" t="s">
        <v>217</v>
      </c>
      <c r="AO16" s="219">
        <v>4</v>
      </c>
      <c r="AR16" s="207">
        <v>1</v>
      </c>
      <c r="AS16" s="207" t="s">
        <v>194</v>
      </c>
      <c r="AT16" s="207" t="s">
        <v>432</v>
      </c>
      <c r="AU16" s="220" t="s">
        <v>435</v>
      </c>
      <c r="AV16" s="220">
        <v>102</v>
      </c>
    </row>
    <row r="17" spans="1:48" s="207" customFormat="1" ht="12.75" x14ac:dyDescent="0.25">
      <c r="A17" s="212">
        <v>15</v>
      </c>
      <c r="B17" s="212" t="str">
        <f t="shared" si="0"/>
        <v/>
      </c>
      <c r="C17" s="211">
        <f>女子申込書!$K$4</f>
        <v>0</v>
      </c>
      <c r="D17" s="213"/>
      <c r="E17" s="211"/>
      <c r="F17" s="211" t="str">
        <f>CONCATENATE(女子申込書!D37,"  ",女子申込書!E37)</f>
        <v xml:space="preserve">  </v>
      </c>
      <c r="G17" s="211" t="str">
        <f>CONCATENATE(女子申込書!D36,"  ",女子申込書!E36)</f>
        <v xml:space="preserve">  </v>
      </c>
      <c r="H17" s="211" t="str">
        <f>IF(I17=0,"",VLOOKUP(I17,女子!$AX$3:$AY$4,2,0))</f>
        <v>女</v>
      </c>
      <c r="I17" s="211">
        <v>2</v>
      </c>
      <c r="J17" s="211">
        <f>女子申込書!$K$36</f>
        <v>0</v>
      </c>
      <c r="K17" s="211">
        <f>女子申込書!$F$36</f>
        <v>0</v>
      </c>
      <c r="L17" s="214"/>
      <c r="M17" s="215">
        <f>女子申込書!$D$2</f>
        <v>0</v>
      </c>
      <c r="N17" s="211">
        <f>女子申込書!$L$36</f>
        <v>0</v>
      </c>
      <c r="O17" s="215" t="str">
        <f>IF(N17=0,"",VLOOKUP(N17,女子!$AJ$3:$AK$16,2,0))</f>
        <v/>
      </c>
      <c r="P17" s="216" t="str">
        <f>女子申込書!$V$36</f>
        <v/>
      </c>
      <c r="Q17" s="211">
        <f>女子申込書!$AD$36</f>
        <v>0</v>
      </c>
      <c r="R17" s="211">
        <f>女子申込書!$L$37</f>
        <v>0</v>
      </c>
      <c r="S17" s="215" t="str">
        <f>IF(R17=0,"",VLOOKUP(R17,女子!$AJ$3:$AK$16,2,0))</f>
        <v/>
      </c>
      <c r="T17" s="216" t="str">
        <f>女子申込書!$V$37</f>
        <v/>
      </c>
      <c r="U17" s="216">
        <f>女子申込書!$AD$37</f>
        <v>0</v>
      </c>
      <c r="V17" s="211">
        <f>女子申込書!$N$36</f>
        <v>0</v>
      </c>
      <c r="W17" s="215" t="str">
        <f>IF(V17=0,"",VLOOKUP(V17,女子!$AJ$3:$AK$16,2,0))</f>
        <v/>
      </c>
      <c r="X17" s="216">
        <f>女子申込書!$V$51</f>
        <v>0</v>
      </c>
      <c r="Y17" s="217"/>
      <c r="Z17" s="211" t="str">
        <f>IF(AA17=0,"",VLOOKUP(AA17,女子!$AJ$3:$AK$69,2,0))</f>
        <v/>
      </c>
      <c r="AA17" s="215"/>
      <c r="AB17" s="216"/>
      <c r="AC17" s="211"/>
      <c r="AD17" s="211" t="str">
        <f>IF(AE17=0,"",VLOOKUP(AE17,女子!$AJ$3:$AK$69,2,0))</f>
        <v/>
      </c>
      <c r="AE17" s="215"/>
      <c r="AF17" s="216"/>
      <c r="AG17" s="211"/>
      <c r="AH17" s="218"/>
      <c r="AJ17" s="222"/>
      <c r="AK17" s="208"/>
      <c r="AL17" s="208"/>
      <c r="AN17" s="219" t="s">
        <v>218</v>
      </c>
      <c r="AO17" s="219">
        <v>5</v>
      </c>
      <c r="AR17" s="207">
        <v>1</v>
      </c>
      <c r="AS17" s="207" t="s">
        <v>194</v>
      </c>
      <c r="AT17" s="207" t="s">
        <v>432</v>
      </c>
      <c r="AU17" s="220" t="s">
        <v>436</v>
      </c>
      <c r="AV17" s="220">
        <v>103</v>
      </c>
    </row>
    <row r="18" spans="1:48" s="207" customFormat="1" ht="12.75" x14ac:dyDescent="0.25">
      <c r="A18" s="212">
        <v>16</v>
      </c>
      <c r="B18" s="212" t="str">
        <f t="shared" si="0"/>
        <v/>
      </c>
      <c r="C18" s="211">
        <f>女子申込書!$K$4</f>
        <v>0</v>
      </c>
      <c r="D18" s="213"/>
      <c r="E18" s="211"/>
      <c r="F18" s="211" t="str">
        <f>CONCATENATE(女子申込書!D39,"  ",女子申込書!E39)</f>
        <v xml:space="preserve">  </v>
      </c>
      <c r="G18" s="211" t="str">
        <f>CONCATENATE(女子申込書!D38,"  ",女子申込書!E38)</f>
        <v xml:space="preserve">  </v>
      </c>
      <c r="H18" s="211" t="str">
        <f>IF(I18=0,"",VLOOKUP(I18,女子!$AX$3:$AY$4,2,0))</f>
        <v>女</v>
      </c>
      <c r="I18" s="211">
        <v>2</v>
      </c>
      <c r="J18" s="211">
        <f>女子申込書!$K$38</f>
        <v>0</v>
      </c>
      <c r="K18" s="211">
        <f>女子申込書!$F$38</f>
        <v>0</v>
      </c>
      <c r="L18" s="214"/>
      <c r="M18" s="215">
        <f>女子申込書!$D$2</f>
        <v>0</v>
      </c>
      <c r="N18" s="211">
        <f>女子申込書!$L$38</f>
        <v>0</v>
      </c>
      <c r="O18" s="215" t="str">
        <f>IF(N18=0,"",VLOOKUP(N18,女子!$AJ$3:$AK$16,2,0))</f>
        <v/>
      </c>
      <c r="P18" s="216" t="str">
        <f>女子申込書!$V$38</f>
        <v/>
      </c>
      <c r="Q18" s="211">
        <f>女子申込書!$AD$38</f>
        <v>0</v>
      </c>
      <c r="R18" s="211">
        <f>女子申込書!$L$39</f>
        <v>0</v>
      </c>
      <c r="S18" s="215" t="str">
        <f>IF(R18=0,"",VLOOKUP(R18,女子!$AJ$3:$AK$16,2,0))</f>
        <v/>
      </c>
      <c r="T18" s="216" t="str">
        <f>女子申込書!$V$39</f>
        <v/>
      </c>
      <c r="U18" s="216">
        <f>女子申込書!$AD$39</f>
        <v>0</v>
      </c>
      <c r="V18" s="211">
        <f>女子申込書!$N$38</f>
        <v>0</v>
      </c>
      <c r="W18" s="215" t="str">
        <f>IF(V18=0,"",VLOOKUP(V18,女子!$AJ$3:$AK$16,2,0))</f>
        <v/>
      </c>
      <c r="X18" s="216">
        <f>女子申込書!$V$51</f>
        <v>0</v>
      </c>
      <c r="Y18" s="217"/>
      <c r="Z18" s="211" t="str">
        <f>IF(AA18=0,"",VLOOKUP(AA18,女子!$AJ$3:$AK$69,2,0))</f>
        <v/>
      </c>
      <c r="AA18" s="215"/>
      <c r="AB18" s="216"/>
      <c r="AC18" s="211"/>
      <c r="AD18" s="211" t="str">
        <f>IF(AE18=0,"",VLOOKUP(AE18,女子!$AJ$3:$AK$69,2,0))</f>
        <v/>
      </c>
      <c r="AE18" s="215"/>
      <c r="AF18" s="216"/>
      <c r="AG18" s="211"/>
      <c r="AH18" s="218"/>
      <c r="AJ18" s="222"/>
      <c r="AK18" s="208"/>
      <c r="AL18" s="208"/>
      <c r="AN18" s="219" t="s">
        <v>219</v>
      </c>
      <c r="AO18" s="219">
        <v>6</v>
      </c>
      <c r="AR18" s="207">
        <v>1</v>
      </c>
      <c r="AS18" s="207" t="s">
        <v>194</v>
      </c>
      <c r="AT18" s="207" t="s">
        <v>432</v>
      </c>
      <c r="AU18" s="220" t="s">
        <v>437</v>
      </c>
      <c r="AV18" s="220">
        <v>104</v>
      </c>
    </row>
    <row r="19" spans="1:48" s="207" customFormat="1" ht="12.75" x14ac:dyDescent="0.25">
      <c r="A19" s="212">
        <v>17</v>
      </c>
      <c r="B19" s="212" t="str">
        <f t="shared" si="0"/>
        <v/>
      </c>
      <c r="C19" s="211">
        <f>女子申込書!$K$4</f>
        <v>0</v>
      </c>
      <c r="D19" s="213"/>
      <c r="E19" s="211"/>
      <c r="F19" s="211" t="str">
        <f>CONCATENATE(女子申込書!D41,"  ",女子申込書!E41)</f>
        <v xml:space="preserve">  </v>
      </c>
      <c r="G19" s="211" t="str">
        <f>CONCATENATE(女子申込書!D40,"  ",女子申込書!E40)</f>
        <v xml:space="preserve">  </v>
      </c>
      <c r="H19" s="211" t="str">
        <f>IF(I19=0,"",VLOOKUP(I19,女子!$AX$3:$AY$4,2,0))</f>
        <v>女</v>
      </c>
      <c r="I19" s="211">
        <v>2</v>
      </c>
      <c r="J19" s="211">
        <f>女子申込書!$K$40</f>
        <v>0</v>
      </c>
      <c r="K19" s="211">
        <f>女子申込書!$F$40</f>
        <v>0</v>
      </c>
      <c r="L19" s="214"/>
      <c r="M19" s="215">
        <f>女子申込書!$D$2</f>
        <v>0</v>
      </c>
      <c r="N19" s="211">
        <f>女子申込書!$L$40</f>
        <v>0</v>
      </c>
      <c r="O19" s="215" t="str">
        <f>IF(N19=0,"",VLOOKUP(N19,女子!$AJ$3:$AK$16,2,0))</f>
        <v/>
      </c>
      <c r="P19" s="216" t="str">
        <f>女子申込書!$V$40</f>
        <v/>
      </c>
      <c r="Q19" s="211">
        <f>女子申込書!$AD$40</f>
        <v>0</v>
      </c>
      <c r="R19" s="211">
        <f>女子申込書!$L$41</f>
        <v>0</v>
      </c>
      <c r="S19" s="215" t="str">
        <f>IF(R19=0,"",VLOOKUP(R19,女子!$AJ$3:$AK$16,2,0))</f>
        <v/>
      </c>
      <c r="T19" s="216" t="str">
        <f>女子申込書!$V$41</f>
        <v/>
      </c>
      <c r="U19" s="216">
        <f>女子申込書!$AD$41</f>
        <v>0</v>
      </c>
      <c r="V19" s="211">
        <f>女子申込書!$N$40</f>
        <v>0</v>
      </c>
      <c r="W19" s="215" t="str">
        <f>IF(V19=0,"",VLOOKUP(V19,女子!$AJ$3:$AK$16,2,0))</f>
        <v/>
      </c>
      <c r="X19" s="216">
        <f>女子申込書!$V$51</f>
        <v>0</v>
      </c>
      <c r="Y19" s="217"/>
      <c r="Z19" s="211" t="str">
        <f>IF(AA19=0,"",VLOOKUP(AA19,女子!$AJ$3:$AK$69,2,0))</f>
        <v/>
      </c>
      <c r="AA19" s="215"/>
      <c r="AB19" s="216"/>
      <c r="AC19" s="211"/>
      <c r="AD19" s="211" t="str">
        <f>IF(AE19=0,"",VLOOKUP(AE19,女子!$AJ$3:$AK$69,2,0))</f>
        <v/>
      </c>
      <c r="AE19" s="215"/>
      <c r="AF19" s="216"/>
      <c r="AG19" s="211"/>
      <c r="AH19" s="218"/>
      <c r="AJ19" s="222"/>
      <c r="AK19" s="208"/>
      <c r="AL19" s="208"/>
      <c r="AN19" s="219" t="s">
        <v>220</v>
      </c>
      <c r="AO19" s="219">
        <v>7</v>
      </c>
      <c r="AR19" s="207">
        <v>1</v>
      </c>
      <c r="AS19" s="207" t="s">
        <v>194</v>
      </c>
      <c r="AT19" s="207" t="s">
        <v>432</v>
      </c>
      <c r="AU19" s="220" t="s">
        <v>438</v>
      </c>
      <c r="AV19" s="220">
        <v>105</v>
      </c>
    </row>
    <row r="20" spans="1:48" s="207" customFormat="1" ht="12.75" x14ac:dyDescent="0.25">
      <c r="A20" s="212">
        <v>18</v>
      </c>
      <c r="B20" s="212" t="str">
        <f t="shared" si="0"/>
        <v/>
      </c>
      <c r="C20" s="211">
        <f>女子申込書!$K$4</f>
        <v>0</v>
      </c>
      <c r="D20" s="213"/>
      <c r="E20" s="211"/>
      <c r="F20" s="211" t="str">
        <f>CONCATENATE(女子申込書!D43,"  ",女子申込書!E43)</f>
        <v xml:space="preserve">  </v>
      </c>
      <c r="G20" s="211" t="str">
        <f>CONCATENATE(女子申込書!D42,"  ",女子申込書!E42)</f>
        <v xml:space="preserve">  </v>
      </c>
      <c r="H20" s="211" t="str">
        <f>IF(I20=0,"",VLOOKUP(I20,女子!$AX$3:$AY$4,2,0))</f>
        <v>女</v>
      </c>
      <c r="I20" s="211">
        <v>2</v>
      </c>
      <c r="J20" s="211">
        <f>女子申込書!$K$42</f>
        <v>0</v>
      </c>
      <c r="K20" s="211">
        <f>女子申込書!$F$42</f>
        <v>0</v>
      </c>
      <c r="L20" s="214"/>
      <c r="M20" s="215">
        <f>女子申込書!$D$2</f>
        <v>0</v>
      </c>
      <c r="N20" s="211">
        <f>女子申込書!$L$42</f>
        <v>0</v>
      </c>
      <c r="O20" s="215" t="str">
        <f>IF(N20=0,"",VLOOKUP(N20,女子!$AJ$3:$AK$16,2,0))</f>
        <v/>
      </c>
      <c r="P20" s="216" t="str">
        <f>女子申込書!$V$42</f>
        <v/>
      </c>
      <c r="Q20" s="211">
        <f>女子申込書!$AD$42</f>
        <v>0</v>
      </c>
      <c r="R20" s="211">
        <f>女子申込書!$L$43</f>
        <v>0</v>
      </c>
      <c r="S20" s="215" t="str">
        <f>IF(R20=0,"",VLOOKUP(R20,女子!$AJ$3:$AK$16,2,0))</f>
        <v/>
      </c>
      <c r="T20" s="216" t="str">
        <f>女子申込書!$V$43</f>
        <v/>
      </c>
      <c r="U20" s="216">
        <f>女子申込書!$AD$43</f>
        <v>0</v>
      </c>
      <c r="V20" s="211">
        <f>女子申込書!$N$42</f>
        <v>0</v>
      </c>
      <c r="W20" s="215" t="str">
        <f>IF(V20=0,"",VLOOKUP(V20,女子!$AJ$3:$AK$16,2,0))</f>
        <v/>
      </c>
      <c r="X20" s="216">
        <f>女子申込書!$V$51</f>
        <v>0</v>
      </c>
      <c r="Y20" s="217"/>
      <c r="Z20" s="211" t="str">
        <f>IF(AA20=0,"",VLOOKUP(AA20,女子!$AJ$3:$AK$69,2,0))</f>
        <v/>
      </c>
      <c r="AA20" s="215"/>
      <c r="AB20" s="216"/>
      <c r="AC20" s="211"/>
      <c r="AD20" s="211" t="str">
        <f>IF(AE20=0,"",VLOOKUP(AE20,女子!$AJ$3:$AK$69,2,0))</f>
        <v/>
      </c>
      <c r="AE20" s="215"/>
      <c r="AF20" s="216"/>
      <c r="AG20" s="211"/>
      <c r="AH20" s="218"/>
      <c r="AJ20" s="222"/>
      <c r="AK20" s="208"/>
      <c r="AL20" s="208"/>
      <c r="AN20" s="219" t="s">
        <v>221</v>
      </c>
      <c r="AO20" s="219">
        <v>8</v>
      </c>
      <c r="AR20" s="207">
        <v>1</v>
      </c>
      <c r="AS20" s="207" t="s">
        <v>194</v>
      </c>
      <c r="AT20" s="207" t="s">
        <v>432</v>
      </c>
      <c r="AU20" s="220" t="s">
        <v>439</v>
      </c>
      <c r="AV20" s="220">
        <v>106</v>
      </c>
    </row>
    <row r="21" spans="1:48" s="207" customFormat="1" ht="12.75" x14ac:dyDescent="0.25">
      <c r="A21" s="212">
        <v>19</v>
      </c>
      <c r="B21" s="212" t="str">
        <f t="shared" si="0"/>
        <v/>
      </c>
      <c r="C21" s="211">
        <f>女子申込書!$K$4</f>
        <v>0</v>
      </c>
      <c r="D21" s="213"/>
      <c r="E21" s="211"/>
      <c r="F21" s="211" t="str">
        <f>CONCATENATE(女子申込書!D45,"  ",女子申込書!E45)</f>
        <v xml:space="preserve">  </v>
      </c>
      <c r="G21" s="211" t="str">
        <f>CONCATENATE(女子申込書!D44,"  ",女子申込書!E44)</f>
        <v xml:space="preserve">  </v>
      </c>
      <c r="H21" s="211" t="str">
        <f>IF(I21=0,"",VLOOKUP(I21,女子!$AX$3:$AY$4,2,0))</f>
        <v>女</v>
      </c>
      <c r="I21" s="211">
        <v>2</v>
      </c>
      <c r="J21" s="211">
        <f>女子申込書!$K$44</f>
        <v>0</v>
      </c>
      <c r="K21" s="211">
        <f>女子申込書!$F$44</f>
        <v>0</v>
      </c>
      <c r="L21" s="214"/>
      <c r="M21" s="215">
        <f>女子申込書!$D$2</f>
        <v>0</v>
      </c>
      <c r="N21" s="211">
        <f>女子申込書!$L$44</f>
        <v>0</v>
      </c>
      <c r="O21" s="215" t="str">
        <f>IF(N21=0,"",VLOOKUP(N21,女子!$AJ$3:$AK$16,2,0))</f>
        <v/>
      </c>
      <c r="P21" s="216" t="str">
        <f>女子申込書!$V$44</f>
        <v/>
      </c>
      <c r="Q21" s="211">
        <f>女子申込書!$AD$44</f>
        <v>0</v>
      </c>
      <c r="R21" s="211">
        <f>女子申込書!$L$45</f>
        <v>0</v>
      </c>
      <c r="S21" s="215" t="str">
        <f>IF(R21=0,"",VLOOKUP(R21,女子!$AJ$3:$AK$16,2,0))</f>
        <v/>
      </c>
      <c r="T21" s="216" t="str">
        <f>女子申込書!$V$45</f>
        <v/>
      </c>
      <c r="U21" s="216">
        <f>女子申込書!$AD$45</f>
        <v>0</v>
      </c>
      <c r="V21" s="211">
        <f>女子申込書!$N$44</f>
        <v>0</v>
      </c>
      <c r="W21" s="215" t="str">
        <f>IF(V21=0,"",VLOOKUP(V21,女子!$AJ$3:$AK$16,2,0))</f>
        <v/>
      </c>
      <c r="X21" s="216">
        <f>女子申込書!$V$51</f>
        <v>0</v>
      </c>
      <c r="Y21" s="217"/>
      <c r="Z21" s="211" t="str">
        <f>IF(AA21=0,"",VLOOKUP(AA21,女子!$AJ$3:$AK$69,2,0))</f>
        <v/>
      </c>
      <c r="AA21" s="215"/>
      <c r="AB21" s="216"/>
      <c r="AC21" s="211"/>
      <c r="AD21" s="211" t="str">
        <f>IF(AE21=0,"",VLOOKUP(AE21,女子!$AJ$3:$AK$69,2,0))</f>
        <v/>
      </c>
      <c r="AE21" s="215"/>
      <c r="AF21" s="216"/>
      <c r="AG21" s="211"/>
      <c r="AH21" s="218"/>
      <c r="AJ21" s="222"/>
      <c r="AK21" s="208"/>
      <c r="AL21" s="208"/>
      <c r="AN21" s="219" t="s">
        <v>222</v>
      </c>
      <c r="AO21" s="219">
        <v>9</v>
      </c>
      <c r="AR21" s="207">
        <v>1</v>
      </c>
      <c r="AS21" s="207" t="s">
        <v>194</v>
      </c>
      <c r="AT21" s="207" t="s">
        <v>432</v>
      </c>
      <c r="AU21" s="220" t="s">
        <v>440</v>
      </c>
      <c r="AV21" s="220">
        <v>107</v>
      </c>
    </row>
    <row r="22" spans="1:48" s="207" customFormat="1" ht="12.75" x14ac:dyDescent="0.25">
      <c r="A22" s="212">
        <v>20</v>
      </c>
      <c r="B22" s="212" t="str">
        <f t="shared" si="0"/>
        <v/>
      </c>
      <c r="C22" s="211">
        <f>女子申込書!$K$4</f>
        <v>0</v>
      </c>
      <c r="D22" s="213"/>
      <c r="E22" s="211"/>
      <c r="F22" s="211" t="str">
        <f>CONCATENATE(女子申込書!D47,"  ",女子申込書!E47)</f>
        <v xml:space="preserve">  </v>
      </c>
      <c r="G22" s="211" t="str">
        <f>CONCATENATE(女子申込書!D46,"  ",女子申込書!E46)</f>
        <v xml:space="preserve">  </v>
      </c>
      <c r="H22" s="211" t="str">
        <f>IF(I22=0,"",VLOOKUP(I22,女子!$AX$3:$AY$4,2,0))</f>
        <v>女</v>
      </c>
      <c r="I22" s="211">
        <v>2</v>
      </c>
      <c r="J22" s="211">
        <f>女子申込書!$K$46</f>
        <v>0</v>
      </c>
      <c r="K22" s="211">
        <f>女子申込書!$F$46</f>
        <v>0</v>
      </c>
      <c r="L22" s="214"/>
      <c r="M22" s="215">
        <f>女子申込書!$D$2</f>
        <v>0</v>
      </c>
      <c r="N22" s="211">
        <f>女子申込書!$L$46</f>
        <v>0</v>
      </c>
      <c r="O22" s="215" t="str">
        <f>IF(N22=0,"",VLOOKUP(N22,女子!$AJ$3:$AK$16,2,0))</f>
        <v/>
      </c>
      <c r="P22" s="216" t="str">
        <f>女子申込書!$V$46</f>
        <v/>
      </c>
      <c r="Q22" s="211">
        <f>女子申込書!$AD$46</f>
        <v>0</v>
      </c>
      <c r="R22" s="211">
        <f>女子申込書!$L$47</f>
        <v>0</v>
      </c>
      <c r="S22" s="215" t="str">
        <f>IF(R22=0,"",VLOOKUP(R22,女子!$AJ$3:$AK$16,2,0))</f>
        <v/>
      </c>
      <c r="T22" s="216" t="str">
        <f>女子申込書!$V$47</f>
        <v/>
      </c>
      <c r="U22" s="216">
        <f>女子申込書!$AD$47</f>
        <v>0</v>
      </c>
      <c r="V22" s="211">
        <f>女子申込書!$N$46</f>
        <v>0</v>
      </c>
      <c r="W22" s="215" t="str">
        <f>IF(V22=0,"",VLOOKUP(V22,女子!$AJ$3:$AK$16,2,0))</f>
        <v/>
      </c>
      <c r="X22" s="216">
        <f>女子申込書!$V$51</f>
        <v>0</v>
      </c>
      <c r="Y22" s="217"/>
      <c r="Z22" s="211" t="str">
        <f>IF(AA22=0,"",VLOOKUP(AA22,女子!$AJ$3:$AK$69,2,0))</f>
        <v/>
      </c>
      <c r="AA22" s="215"/>
      <c r="AB22" s="216"/>
      <c r="AC22" s="211"/>
      <c r="AD22" s="211" t="str">
        <f>IF(AE22=0,"",VLOOKUP(AE22,女子!$AJ$3:$AK$69,2,0))</f>
        <v/>
      </c>
      <c r="AE22" s="215"/>
      <c r="AF22" s="216"/>
      <c r="AG22" s="211"/>
      <c r="AH22" s="218"/>
      <c r="AJ22" s="222"/>
      <c r="AK22" s="208"/>
      <c r="AL22" s="208"/>
      <c r="AN22" s="219" t="s">
        <v>223</v>
      </c>
      <c r="AO22" s="219">
        <v>10</v>
      </c>
      <c r="AR22" s="207">
        <v>1</v>
      </c>
      <c r="AS22" s="207" t="s">
        <v>194</v>
      </c>
      <c r="AT22" s="207" t="s">
        <v>432</v>
      </c>
      <c r="AU22" s="220" t="s">
        <v>441</v>
      </c>
      <c r="AV22" s="220">
        <v>108</v>
      </c>
    </row>
    <row r="23" spans="1:48" s="207" customFormat="1" ht="12.75" hidden="1" x14ac:dyDescent="0.25">
      <c r="A23" s="212">
        <v>21</v>
      </c>
      <c r="B23" s="212" t="str">
        <f t="shared" si="0"/>
        <v/>
      </c>
      <c r="C23" s="211"/>
      <c r="D23" s="213"/>
      <c r="E23" s="211"/>
      <c r="G23" s="223"/>
      <c r="H23" s="211" t="str">
        <f>IF(I23=0,"",VLOOKUP(I23,女子!$AX$3:$AY$4,2,0))</f>
        <v>女</v>
      </c>
      <c r="I23" s="211">
        <v>2</v>
      </c>
      <c r="J23" s="211"/>
      <c r="K23" s="224"/>
      <c r="L23" s="214"/>
      <c r="M23" s="215">
        <f>男子申込書!$D$2</f>
        <v>0</v>
      </c>
      <c r="N23" s="211">
        <f>男子申込書!$L$8</f>
        <v>0</v>
      </c>
      <c r="O23" s="215"/>
      <c r="P23" s="211"/>
      <c r="Q23" s="211"/>
      <c r="R23" s="211" t="str">
        <f>IF(S23=0,"",VLOOKUP(S23,女子!$AJ$3:$AK$69,2,0))</f>
        <v/>
      </c>
      <c r="S23" s="215"/>
      <c r="T23" s="216"/>
      <c r="U23" s="216"/>
      <c r="V23" s="211" t="str">
        <f>IF(W23=0,"",VLOOKUP(W23,女子!$AJ$3:$AK$69,2,0))</f>
        <v/>
      </c>
      <c r="W23" s="215"/>
      <c r="X23" s="216">
        <f>男子申込書!$V$51</f>
        <v>0</v>
      </c>
      <c r="Y23" s="217"/>
      <c r="Z23" s="211" t="str">
        <f>IF(AA23=0,"",VLOOKUP(AA23,女子!$AJ$3:$AK$69,2,0))</f>
        <v/>
      </c>
      <c r="AA23" s="215"/>
      <c r="AB23" s="216"/>
      <c r="AC23" s="211"/>
      <c r="AD23" s="211" t="str">
        <f>IF(AE23=0,"",VLOOKUP(AE23,女子!$AJ$3:$AK$69,2,0))</f>
        <v/>
      </c>
      <c r="AE23" s="215"/>
      <c r="AF23" s="216"/>
      <c r="AG23" s="211"/>
      <c r="AH23" s="218"/>
      <c r="AJ23" s="222"/>
      <c r="AK23" s="208"/>
      <c r="AL23" s="208"/>
      <c r="AN23" s="219" t="s">
        <v>224</v>
      </c>
      <c r="AO23" s="219">
        <v>11</v>
      </c>
      <c r="AR23" s="207">
        <v>1</v>
      </c>
      <c r="AS23" s="207" t="s">
        <v>194</v>
      </c>
      <c r="AT23" s="207" t="s">
        <v>432</v>
      </c>
      <c r="AU23" s="220" t="s">
        <v>442</v>
      </c>
      <c r="AV23" s="220">
        <v>109</v>
      </c>
    </row>
    <row r="24" spans="1:48" s="207" customFormat="1" ht="12.75" hidden="1" x14ac:dyDescent="0.25">
      <c r="A24" s="212">
        <v>22</v>
      </c>
      <c r="B24" s="212" t="str">
        <f t="shared" si="0"/>
        <v/>
      </c>
      <c r="C24" s="211"/>
      <c r="D24" s="213"/>
      <c r="E24" s="211"/>
      <c r="F24" s="225"/>
      <c r="G24" s="211"/>
      <c r="H24" s="211" t="str">
        <f>IF(I24=0,"",VLOOKUP(I24,女子!$AX$3:$AY$4,2,0))</f>
        <v>女</v>
      </c>
      <c r="I24" s="211">
        <v>2</v>
      </c>
      <c r="J24" s="211"/>
      <c r="K24" s="224"/>
      <c r="L24" s="214"/>
      <c r="M24" s="215">
        <f>男子申込書!$D$2</f>
        <v>0</v>
      </c>
      <c r="N24" s="211">
        <f>男子申込書!$L$10</f>
        <v>0</v>
      </c>
      <c r="O24" s="215"/>
      <c r="P24" s="211"/>
      <c r="Q24" s="211"/>
      <c r="R24" s="211" t="str">
        <f>IF(S24=0,"",VLOOKUP(S24,女子!$AJ$3:$AK$69,2,0))</f>
        <v/>
      </c>
      <c r="S24" s="215"/>
      <c r="T24" s="216"/>
      <c r="U24" s="216"/>
      <c r="V24" s="211" t="str">
        <f>IF(W24=0,"",VLOOKUP(W24,女子!$AJ$3:$AK$69,2,0))</f>
        <v/>
      </c>
      <c r="W24" s="215"/>
      <c r="X24" s="216">
        <f>男子申込書!$V$51</f>
        <v>0</v>
      </c>
      <c r="Y24" s="217"/>
      <c r="Z24" s="211" t="str">
        <f>IF(AA24=0,"",VLOOKUP(AA24,女子!$AJ$3:$AK$69,2,0))</f>
        <v/>
      </c>
      <c r="AA24" s="215"/>
      <c r="AB24" s="216"/>
      <c r="AC24" s="211"/>
      <c r="AD24" s="211" t="str">
        <f>IF(AE24=0,"",VLOOKUP(AE24,女子!$AJ$3:$AK$69,2,0))</f>
        <v/>
      </c>
      <c r="AE24" s="215"/>
      <c r="AF24" s="216"/>
      <c r="AG24" s="211"/>
      <c r="AH24" s="218"/>
      <c r="AJ24" s="222"/>
      <c r="AK24" s="208"/>
      <c r="AL24" s="208"/>
      <c r="AN24" s="219" t="s">
        <v>225</v>
      </c>
      <c r="AO24" s="219">
        <v>12</v>
      </c>
      <c r="AR24" s="207">
        <v>1</v>
      </c>
      <c r="AS24" s="207" t="s">
        <v>194</v>
      </c>
      <c r="AT24" s="207" t="s">
        <v>432</v>
      </c>
      <c r="AU24" s="220" t="s">
        <v>443</v>
      </c>
      <c r="AV24" s="220">
        <v>110</v>
      </c>
    </row>
    <row r="25" spans="1:48" s="207" customFormat="1" ht="12.75" hidden="1" x14ac:dyDescent="0.25">
      <c r="A25" s="212">
        <v>23</v>
      </c>
      <c r="B25" s="212" t="str">
        <f t="shared" si="0"/>
        <v/>
      </c>
      <c r="C25" s="211"/>
      <c r="D25" s="213"/>
      <c r="E25" s="211"/>
      <c r="G25" s="226"/>
      <c r="H25" s="211" t="str">
        <f>IF(I25=0,"",VLOOKUP(I25,女子!$AX$3:$AY$4,2,0))</f>
        <v>女</v>
      </c>
      <c r="I25" s="211">
        <v>2</v>
      </c>
      <c r="J25" s="211"/>
      <c r="K25" s="224"/>
      <c r="L25" s="214"/>
      <c r="M25" s="215">
        <f>男子申込書!$D$2</f>
        <v>0</v>
      </c>
      <c r="N25" s="211">
        <f>男子申込書!$L$8</f>
        <v>0</v>
      </c>
      <c r="O25" s="215"/>
      <c r="P25" s="211"/>
      <c r="Q25" s="211"/>
      <c r="R25" s="211" t="str">
        <f>IF(S25=0,"",VLOOKUP(S25,女子!$AJ$3:$AK$69,2,0))</f>
        <v/>
      </c>
      <c r="S25" s="215"/>
      <c r="T25" s="216"/>
      <c r="U25" s="216"/>
      <c r="V25" s="211" t="str">
        <f>IF(W25=0,"",VLOOKUP(W25,女子!$AJ$3:$AK$69,2,0))</f>
        <v/>
      </c>
      <c r="W25" s="215"/>
      <c r="X25" s="216">
        <f>男子申込書!$V$51</f>
        <v>0</v>
      </c>
      <c r="Y25" s="217"/>
      <c r="Z25" s="211" t="str">
        <f>IF(AA25=0,"",VLOOKUP(AA25,女子!$AJ$3:$AK$69,2,0))</f>
        <v/>
      </c>
      <c r="AA25" s="215"/>
      <c r="AB25" s="216"/>
      <c r="AC25" s="211"/>
      <c r="AD25" s="211" t="str">
        <f>IF(AE25=0,"",VLOOKUP(AE25,女子!$AJ$3:$AK$69,2,0))</f>
        <v/>
      </c>
      <c r="AE25" s="215"/>
      <c r="AF25" s="216"/>
      <c r="AG25" s="211"/>
      <c r="AH25" s="218"/>
      <c r="AJ25" s="222"/>
      <c r="AK25" s="208"/>
      <c r="AL25" s="208"/>
      <c r="AN25" s="219" t="s">
        <v>226</v>
      </c>
      <c r="AO25" s="219">
        <v>13</v>
      </c>
      <c r="AR25" s="207">
        <v>1</v>
      </c>
      <c r="AS25" s="207" t="s">
        <v>194</v>
      </c>
      <c r="AT25" s="207" t="s">
        <v>432</v>
      </c>
      <c r="AU25" s="220" t="s">
        <v>444</v>
      </c>
      <c r="AV25" s="220">
        <v>111</v>
      </c>
    </row>
    <row r="26" spans="1:48" s="207" customFormat="1" ht="12.75" hidden="1" x14ac:dyDescent="0.25">
      <c r="A26" s="212">
        <v>24</v>
      </c>
      <c r="B26" s="212" t="str">
        <f t="shared" si="0"/>
        <v/>
      </c>
      <c r="C26" s="211"/>
      <c r="D26" s="213"/>
      <c r="E26" s="211"/>
      <c r="F26" s="225"/>
      <c r="G26" s="211"/>
      <c r="H26" s="211" t="str">
        <f>IF(I26=0,"",VLOOKUP(I26,女子!$AX$3:$AY$4,2,0))</f>
        <v>女</v>
      </c>
      <c r="I26" s="211">
        <v>2</v>
      </c>
      <c r="J26" s="211"/>
      <c r="K26" s="224"/>
      <c r="L26" s="214"/>
      <c r="M26" s="215">
        <f>男子申込書!$D$2</f>
        <v>0</v>
      </c>
      <c r="N26" s="211">
        <f>男子申込書!$L$10</f>
        <v>0</v>
      </c>
      <c r="O26" s="215"/>
      <c r="P26" s="211"/>
      <c r="Q26" s="211"/>
      <c r="R26" s="211" t="str">
        <f>IF(S26=0,"",VLOOKUP(S26,女子!$AJ$3:$AK$69,2,0))</f>
        <v/>
      </c>
      <c r="S26" s="215"/>
      <c r="T26" s="216"/>
      <c r="U26" s="216"/>
      <c r="V26" s="211" t="str">
        <f>IF(W26=0,"",VLOOKUP(W26,女子!$AJ$3:$AK$69,2,0))</f>
        <v/>
      </c>
      <c r="W26" s="215"/>
      <c r="X26" s="216">
        <f>男子申込書!$V$51</f>
        <v>0</v>
      </c>
      <c r="Y26" s="217"/>
      <c r="Z26" s="211" t="str">
        <f>IF(AA26=0,"",VLOOKUP(AA26,女子!$AJ$3:$AK$69,2,0))</f>
        <v/>
      </c>
      <c r="AA26" s="215"/>
      <c r="AB26" s="216"/>
      <c r="AC26" s="211"/>
      <c r="AD26" s="211" t="str">
        <f>IF(AE26=0,"",VLOOKUP(AE26,女子!$AJ$3:$AK$69,2,0))</f>
        <v/>
      </c>
      <c r="AE26" s="215"/>
      <c r="AF26" s="216"/>
      <c r="AG26" s="211"/>
      <c r="AH26" s="218"/>
      <c r="AJ26" s="222"/>
      <c r="AK26" s="208"/>
      <c r="AL26" s="208"/>
      <c r="AN26" s="219" t="s">
        <v>227</v>
      </c>
      <c r="AO26" s="219">
        <v>14</v>
      </c>
      <c r="AR26" s="207">
        <v>1</v>
      </c>
      <c r="AS26" s="207" t="s">
        <v>194</v>
      </c>
      <c r="AT26" s="207" t="s">
        <v>432</v>
      </c>
      <c r="AU26" s="220" t="s">
        <v>445</v>
      </c>
      <c r="AV26" s="220">
        <v>112</v>
      </c>
    </row>
    <row r="27" spans="1:48" s="207" customFormat="1" ht="12.75" hidden="1" x14ac:dyDescent="0.25">
      <c r="A27" s="212">
        <v>25</v>
      </c>
      <c r="B27" s="212" t="str">
        <f t="shared" si="0"/>
        <v/>
      </c>
      <c r="C27" s="211"/>
      <c r="D27" s="213"/>
      <c r="E27" s="211"/>
      <c r="G27" s="226"/>
      <c r="H27" s="211" t="str">
        <f>IF(I27=0,"",VLOOKUP(I27,女子!$AX$3:$AY$4,2,0))</f>
        <v>女</v>
      </c>
      <c r="I27" s="211">
        <v>2</v>
      </c>
      <c r="J27" s="211"/>
      <c r="K27" s="224"/>
      <c r="L27" s="214"/>
      <c r="M27" s="215">
        <f>男子申込書!$D$2</f>
        <v>0</v>
      </c>
      <c r="N27" s="211">
        <f>男子申込書!$L$8</f>
        <v>0</v>
      </c>
      <c r="O27" s="215"/>
      <c r="P27" s="211"/>
      <c r="Q27" s="211"/>
      <c r="R27" s="211" t="str">
        <f>IF(S27=0,"",VLOOKUP(S27,女子!$AJ$3:$AK$69,2,0))</f>
        <v/>
      </c>
      <c r="S27" s="215"/>
      <c r="T27" s="216"/>
      <c r="U27" s="216"/>
      <c r="V27" s="211" t="str">
        <f>IF(W27=0,"",VLOOKUP(W27,女子!$AJ$3:$AK$69,2,0))</f>
        <v/>
      </c>
      <c r="W27" s="215"/>
      <c r="X27" s="216">
        <f>男子申込書!$V$51</f>
        <v>0</v>
      </c>
      <c r="Y27" s="217"/>
      <c r="Z27" s="211" t="str">
        <f>IF(AA27=0,"",VLOOKUP(AA27,女子!$AJ$3:$AK$69,2,0))</f>
        <v/>
      </c>
      <c r="AA27" s="215"/>
      <c r="AB27" s="216"/>
      <c r="AC27" s="211"/>
      <c r="AD27" s="211" t="str">
        <f>IF(AE27=0,"",VLOOKUP(AE27,女子!$AJ$3:$AK$69,2,0))</f>
        <v/>
      </c>
      <c r="AE27" s="215"/>
      <c r="AF27" s="216"/>
      <c r="AG27" s="211"/>
      <c r="AH27" s="218"/>
      <c r="AJ27" s="222"/>
      <c r="AK27" s="208"/>
      <c r="AL27" s="208"/>
      <c r="AN27" s="219" t="s">
        <v>228</v>
      </c>
      <c r="AO27" s="219">
        <v>15</v>
      </c>
      <c r="AR27" s="207">
        <v>1</v>
      </c>
      <c r="AS27" s="207" t="s">
        <v>194</v>
      </c>
      <c r="AT27" s="207" t="s">
        <v>432</v>
      </c>
      <c r="AU27" s="220" t="s">
        <v>446</v>
      </c>
      <c r="AV27" s="220">
        <v>113</v>
      </c>
    </row>
    <row r="28" spans="1:48" s="207" customFormat="1" ht="12.75" hidden="1" x14ac:dyDescent="0.25">
      <c r="A28" s="212">
        <v>26</v>
      </c>
      <c r="B28" s="212" t="str">
        <f t="shared" si="0"/>
        <v/>
      </c>
      <c r="C28" s="211"/>
      <c r="D28" s="213"/>
      <c r="E28" s="211"/>
      <c r="F28" s="225"/>
      <c r="G28" s="211"/>
      <c r="H28" s="211" t="str">
        <f>IF(I28=0,"",VLOOKUP(I28,女子!$AX$3:$AY$4,2,0))</f>
        <v>女</v>
      </c>
      <c r="I28" s="211">
        <v>2</v>
      </c>
      <c r="J28" s="211"/>
      <c r="K28" s="224"/>
      <c r="L28" s="214"/>
      <c r="M28" s="215">
        <f>男子申込書!$D$2</f>
        <v>0</v>
      </c>
      <c r="N28" s="211">
        <f>男子申込書!$L$10</f>
        <v>0</v>
      </c>
      <c r="O28" s="215"/>
      <c r="P28" s="211"/>
      <c r="Q28" s="211"/>
      <c r="R28" s="211" t="str">
        <f>IF(S28=0,"",VLOOKUP(S28,女子!$AJ$3:$AK$69,2,0))</f>
        <v/>
      </c>
      <c r="S28" s="215"/>
      <c r="T28" s="216"/>
      <c r="U28" s="216"/>
      <c r="V28" s="211" t="str">
        <f>IF(W28=0,"",VLOOKUP(W28,女子!$AJ$3:$AK$69,2,0))</f>
        <v/>
      </c>
      <c r="W28" s="215"/>
      <c r="X28" s="216">
        <f>男子申込書!$V$51</f>
        <v>0</v>
      </c>
      <c r="Y28" s="217"/>
      <c r="Z28" s="211" t="str">
        <f>IF(AA28=0,"",VLOOKUP(AA28,女子!$AJ$3:$AK$69,2,0))</f>
        <v/>
      </c>
      <c r="AA28" s="215"/>
      <c r="AB28" s="216"/>
      <c r="AC28" s="211"/>
      <c r="AD28" s="211" t="str">
        <f>IF(AE28=0,"",VLOOKUP(AE28,女子!$AJ$3:$AK$69,2,0))</f>
        <v/>
      </c>
      <c r="AE28" s="215"/>
      <c r="AF28" s="216"/>
      <c r="AG28" s="211"/>
      <c r="AH28" s="218"/>
      <c r="AJ28" s="222"/>
      <c r="AK28" s="208"/>
      <c r="AL28" s="208"/>
      <c r="AN28" s="219" t="s">
        <v>229</v>
      </c>
      <c r="AO28" s="219">
        <v>16</v>
      </c>
      <c r="AR28" s="207">
        <v>1</v>
      </c>
      <c r="AS28" s="207" t="s">
        <v>194</v>
      </c>
      <c r="AT28" s="207" t="s">
        <v>432</v>
      </c>
      <c r="AU28" s="220" t="s">
        <v>447</v>
      </c>
      <c r="AV28" s="220">
        <v>114</v>
      </c>
    </row>
    <row r="29" spans="1:48" s="207" customFormat="1" ht="12.75" hidden="1" x14ac:dyDescent="0.25">
      <c r="A29" s="212">
        <v>27</v>
      </c>
      <c r="B29" s="212" t="str">
        <f t="shared" si="0"/>
        <v/>
      </c>
      <c r="C29" s="211"/>
      <c r="D29" s="213"/>
      <c r="E29" s="211"/>
      <c r="F29" s="225"/>
      <c r="G29" s="211"/>
      <c r="H29" s="211" t="str">
        <f>IF(I29=0,"",VLOOKUP(I29,女子!$AX$3:$AY$4,2,0))</f>
        <v>女</v>
      </c>
      <c r="I29" s="211">
        <v>2</v>
      </c>
      <c r="J29" s="211"/>
      <c r="K29" s="224"/>
      <c r="L29" s="214"/>
      <c r="M29" s="215">
        <f>男子申込書!$D$2</f>
        <v>0</v>
      </c>
      <c r="N29" s="211">
        <f>男子申込書!$L$8</f>
        <v>0</v>
      </c>
      <c r="O29" s="215"/>
      <c r="P29" s="211"/>
      <c r="Q29" s="211"/>
      <c r="R29" s="211" t="str">
        <f>IF(S29=0,"",VLOOKUP(S29,女子!$AJ$3:$AK$69,2,0))</f>
        <v/>
      </c>
      <c r="S29" s="215"/>
      <c r="T29" s="216"/>
      <c r="U29" s="216"/>
      <c r="V29" s="211" t="str">
        <f>IF(W29=0,"",VLOOKUP(W29,女子!$AJ$3:$AK$69,2,0))</f>
        <v/>
      </c>
      <c r="W29" s="215"/>
      <c r="X29" s="216">
        <f>男子申込書!$V$51</f>
        <v>0</v>
      </c>
      <c r="Y29" s="217"/>
      <c r="Z29" s="211" t="str">
        <f>IF(AA29=0,"",VLOOKUP(AA29,女子!$AJ$3:$AK$69,2,0))</f>
        <v/>
      </c>
      <c r="AA29" s="215"/>
      <c r="AB29" s="216"/>
      <c r="AC29" s="211"/>
      <c r="AD29" s="211" t="str">
        <f>IF(AE29=0,"",VLOOKUP(AE29,女子!$AJ$3:$AK$69,2,0))</f>
        <v/>
      </c>
      <c r="AE29" s="215"/>
      <c r="AF29" s="216"/>
      <c r="AG29" s="211"/>
      <c r="AH29" s="218"/>
      <c r="AJ29" s="222"/>
      <c r="AK29" s="208"/>
      <c r="AL29" s="208"/>
      <c r="AN29" s="219" t="s">
        <v>230</v>
      </c>
      <c r="AO29" s="219">
        <v>17</v>
      </c>
      <c r="AR29" s="207">
        <v>1</v>
      </c>
      <c r="AS29" s="207" t="s">
        <v>194</v>
      </c>
      <c r="AT29" s="207" t="s">
        <v>432</v>
      </c>
      <c r="AU29" s="220" t="s">
        <v>448</v>
      </c>
      <c r="AV29" s="220">
        <v>115</v>
      </c>
    </row>
    <row r="30" spans="1:48" s="207" customFormat="1" ht="12.75" hidden="1" x14ac:dyDescent="0.25">
      <c r="A30" s="212">
        <v>28</v>
      </c>
      <c r="B30" s="212" t="str">
        <f t="shared" si="0"/>
        <v/>
      </c>
      <c r="C30" s="211"/>
      <c r="D30" s="213"/>
      <c r="E30" s="211"/>
      <c r="F30" s="225"/>
      <c r="G30" s="211"/>
      <c r="H30" s="211" t="str">
        <f>IF(I30=0,"",VLOOKUP(I30,女子!$AX$3:$AY$4,2,0))</f>
        <v>女</v>
      </c>
      <c r="I30" s="211">
        <v>2</v>
      </c>
      <c r="J30" s="211"/>
      <c r="K30" s="224"/>
      <c r="L30" s="214"/>
      <c r="M30" s="215">
        <f>男子申込書!$D$2</f>
        <v>0</v>
      </c>
      <c r="N30" s="211">
        <f>男子申込書!$L$10</f>
        <v>0</v>
      </c>
      <c r="O30" s="215"/>
      <c r="P30" s="211"/>
      <c r="Q30" s="211"/>
      <c r="R30" s="211" t="str">
        <f>IF(S30=0,"",VLOOKUP(S30,女子!$AJ$3:$AK$69,2,0))</f>
        <v/>
      </c>
      <c r="S30" s="215"/>
      <c r="T30" s="216"/>
      <c r="U30" s="216"/>
      <c r="V30" s="211" t="str">
        <f>IF(W30=0,"",VLOOKUP(W30,女子!$AJ$3:$AK$69,2,0))</f>
        <v/>
      </c>
      <c r="W30" s="215"/>
      <c r="X30" s="216">
        <f>男子申込書!$V$51</f>
        <v>0</v>
      </c>
      <c r="Y30" s="217"/>
      <c r="Z30" s="211" t="str">
        <f>IF(AA30=0,"",VLOOKUP(AA30,女子!$AJ$3:$AK$69,2,0))</f>
        <v/>
      </c>
      <c r="AA30" s="215"/>
      <c r="AB30" s="216"/>
      <c r="AC30" s="211"/>
      <c r="AD30" s="211" t="str">
        <f>IF(AE30=0,"",VLOOKUP(AE30,女子!$AJ$3:$AK$69,2,0))</f>
        <v/>
      </c>
      <c r="AE30" s="215"/>
      <c r="AF30" s="216"/>
      <c r="AG30" s="211"/>
      <c r="AH30" s="218"/>
      <c r="AJ30" s="222"/>
      <c r="AK30" s="208"/>
      <c r="AL30" s="208"/>
      <c r="AN30" s="219" t="s">
        <v>231</v>
      </c>
      <c r="AO30" s="219">
        <v>18</v>
      </c>
      <c r="AR30" s="207">
        <v>1</v>
      </c>
      <c r="AS30" s="207" t="s">
        <v>194</v>
      </c>
      <c r="AT30" s="207" t="s">
        <v>432</v>
      </c>
      <c r="AU30" s="220" t="s">
        <v>449</v>
      </c>
      <c r="AV30" s="220">
        <v>116</v>
      </c>
    </row>
    <row r="31" spans="1:48" s="207" customFormat="1" ht="12.75" hidden="1" x14ac:dyDescent="0.25">
      <c r="A31" s="212">
        <v>29</v>
      </c>
      <c r="B31" s="212" t="str">
        <f t="shared" si="0"/>
        <v/>
      </c>
      <c r="C31" s="211"/>
      <c r="D31" s="213"/>
      <c r="E31" s="211"/>
      <c r="F31" s="225"/>
      <c r="G31" s="211"/>
      <c r="H31" s="211" t="str">
        <f>IF(I31=0,"",VLOOKUP(I31,女子!$AX$3:$AY$4,2,0))</f>
        <v>女</v>
      </c>
      <c r="I31" s="211">
        <v>2</v>
      </c>
      <c r="J31" s="211"/>
      <c r="K31" s="224"/>
      <c r="L31" s="214"/>
      <c r="M31" s="215">
        <f>男子申込書!$D$2</f>
        <v>0</v>
      </c>
      <c r="N31" s="211">
        <f>男子申込書!$L$8</f>
        <v>0</v>
      </c>
      <c r="O31" s="215"/>
      <c r="P31" s="211"/>
      <c r="Q31" s="211"/>
      <c r="R31" s="211" t="str">
        <f>IF(S31=0,"",VLOOKUP(S31,女子!$AJ$3:$AK$69,2,0))</f>
        <v/>
      </c>
      <c r="S31" s="215"/>
      <c r="T31" s="216"/>
      <c r="U31" s="216"/>
      <c r="V31" s="211" t="str">
        <f>IF(W31=0,"",VLOOKUP(W31,女子!$AJ$3:$AK$69,2,0))</f>
        <v/>
      </c>
      <c r="W31" s="215"/>
      <c r="X31" s="216">
        <f>男子申込書!$V$51</f>
        <v>0</v>
      </c>
      <c r="Y31" s="217"/>
      <c r="Z31" s="211" t="str">
        <f>IF(AA31=0,"",VLOOKUP(AA31,女子!$AJ$3:$AK$69,2,0))</f>
        <v/>
      </c>
      <c r="AA31" s="215"/>
      <c r="AB31" s="216"/>
      <c r="AC31" s="211"/>
      <c r="AD31" s="211" t="str">
        <f>IF(AE31=0,"",VLOOKUP(AE31,女子!$AJ$3:$AK$69,2,0))</f>
        <v/>
      </c>
      <c r="AE31" s="215"/>
      <c r="AF31" s="216"/>
      <c r="AG31" s="211"/>
      <c r="AH31" s="218"/>
      <c r="AJ31" s="222"/>
      <c r="AK31" s="208"/>
      <c r="AL31" s="208"/>
      <c r="AN31" s="219" t="s">
        <v>232</v>
      </c>
      <c r="AO31" s="219">
        <v>19</v>
      </c>
      <c r="AR31" s="207">
        <v>1</v>
      </c>
      <c r="AS31" s="207" t="s">
        <v>194</v>
      </c>
      <c r="AT31" s="207" t="s">
        <v>432</v>
      </c>
      <c r="AU31" s="220" t="s">
        <v>450</v>
      </c>
      <c r="AV31" s="220">
        <v>117</v>
      </c>
    </row>
    <row r="32" spans="1:48" s="207" customFormat="1" ht="12.75" hidden="1" x14ac:dyDescent="0.25">
      <c r="A32" s="212">
        <v>30</v>
      </c>
      <c r="B32" s="212" t="str">
        <f t="shared" si="0"/>
        <v/>
      </c>
      <c r="C32" s="211"/>
      <c r="D32" s="213"/>
      <c r="E32" s="211"/>
      <c r="F32" s="225"/>
      <c r="G32" s="211"/>
      <c r="H32" s="211" t="str">
        <f>IF(I32=0,"",VLOOKUP(I32,女子!$AX$3:$AY$4,2,0))</f>
        <v>女</v>
      </c>
      <c r="I32" s="211">
        <v>2</v>
      </c>
      <c r="J32" s="211"/>
      <c r="K32" s="224"/>
      <c r="L32" s="214"/>
      <c r="M32" s="215">
        <f>男子申込書!$D$2</f>
        <v>0</v>
      </c>
      <c r="N32" s="211">
        <f>男子申込書!$L$10</f>
        <v>0</v>
      </c>
      <c r="O32" s="215"/>
      <c r="P32" s="211"/>
      <c r="Q32" s="211"/>
      <c r="R32" s="211" t="str">
        <f>IF(S32=0,"",VLOOKUP(S32,女子!$AJ$3:$AK$69,2,0))</f>
        <v/>
      </c>
      <c r="S32" s="215"/>
      <c r="T32" s="216"/>
      <c r="U32" s="216"/>
      <c r="V32" s="211" t="str">
        <f>IF(W32=0,"",VLOOKUP(W32,女子!$AJ$3:$AK$69,2,0))</f>
        <v/>
      </c>
      <c r="W32" s="215"/>
      <c r="X32" s="216">
        <f>男子申込書!$V$51</f>
        <v>0</v>
      </c>
      <c r="Y32" s="217"/>
      <c r="Z32" s="211" t="str">
        <f>IF(AA32=0,"",VLOOKUP(AA32,女子!$AJ$3:$AK$69,2,0))</f>
        <v/>
      </c>
      <c r="AA32" s="215"/>
      <c r="AB32" s="216"/>
      <c r="AC32" s="211"/>
      <c r="AD32" s="211" t="str">
        <f>IF(AE32=0,"",VLOOKUP(AE32,女子!$AJ$3:$AK$69,2,0))</f>
        <v/>
      </c>
      <c r="AE32" s="215"/>
      <c r="AF32" s="216"/>
      <c r="AG32" s="211"/>
      <c r="AH32" s="218"/>
      <c r="AJ32" s="221"/>
      <c r="AK32" s="221"/>
      <c r="AL32" s="221"/>
      <c r="AN32" s="219" t="s">
        <v>233</v>
      </c>
      <c r="AO32" s="219">
        <v>20</v>
      </c>
      <c r="AR32" s="207">
        <v>1</v>
      </c>
      <c r="AS32" s="207" t="s">
        <v>194</v>
      </c>
      <c r="AT32" s="207" t="s">
        <v>432</v>
      </c>
      <c r="AU32" s="220" t="s">
        <v>451</v>
      </c>
      <c r="AV32" s="220">
        <v>118</v>
      </c>
    </row>
    <row r="33" spans="1:48" s="207" customFormat="1" ht="12.75" x14ac:dyDescent="0.25">
      <c r="A33" s="212" t="s">
        <v>234</v>
      </c>
      <c r="B33" s="212" t="str">
        <f t="shared" si="0"/>
        <v/>
      </c>
      <c r="C33" s="211"/>
      <c r="D33" s="213"/>
      <c r="E33" s="211"/>
      <c r="F33" s="211"/>
      <c r="G33" s="211"/>
      <c r="H33" s="211" t="str">
        <f>IF(I33=0,"",VLOOKUP(I33,女子!$AX$3:$AY$4,2,0))</f>
        <v/>
      </c>
      <c r="I33" s="211"/>
      <c r="J33" s="211"/>
      <c r="K33" s="224"/>
      <c r="L33" s="214"/>
      <c r="M33" s="215"/>
      <c r="N33" s="211" t="str">
        <f>IF(O33=0,"",VLOOKUP(O33,女子!$AJ$3:$AK$69,2,0))</f>
        <v/>
      </c>
      <c r="O33" s="215"/>
      <c r="P33" s="211"/>
      <c r="Q33" s="211"/>
      <c r="R33" s="211" t="str">
        <f>IF(S33=0,"",VLOOKUP(S33,女子!$AJ$3:$AK$69,2,0))</f>
        <v/>
      </c>
      <c r="S33" s="215"/>
      <c r="T33" s="216"/>
      <c r="U33" s="216"/>
      <c r="V33" s="211" t="str">
        <f>IF(W33=0,"",VLOOKUP(W33,女子!$AJ$3:$AK$69,2,0))</f>
        <v/>
      </c>
      <c r="W33" s="215"/>
      <c r="X33" s="216"/>
      <c r="Y33" s="217"/>
      <c r="Z33" s="211" t="str">
        <f>IF(AA33=0,"",VLOOKUP(AA33,女子!$AJ$3:$AK$69,2,0))</f>
        <v/>
      </c>
      <c r="AA33" s="215"/>
      <c r="AB33" s="216"/>
      <c r="AC33" s="211"/>
      <c r="AD33" s="211" t="str">
        <f>IF(AE33=0,"",VLOOKUP(AE33,女子!$AJ$3:$AK$69,2,0))</f>
        <v/>
      </c>
      <c r="AE33" s="215"/>
      <c r="AF33" s="216"/>
      <c r="AG33" s="211"/>
      <c r="AJ33" s="221"/>
      <c r="AK33" s="221"/>
      <c r="AL33" s="221"/>
      <c r="AN33" s="219" t="s">
        <v>236</v>
      </c>
      <c r="AO33" s="219">
        <v>21</v>
      </c>
      <c r="AR33" s="207">
        <v>1</v>
      </c>
      <c r="AS33" s="207" t="s">
        <v>194</v>
      </c>
      <c r="AT33" s="207" t="s">
        <v>432</v>
      </c>
      <c r="AU33" s="220" t="s">
        <v>452</v>
      </c>
      <c r="AV33" s="220">
        <v>119</v>
      </c>
    </row>
    <row r="34" spans="1:48" s="207" customFormat="1" ht="12.75" x14ac:dyDescent="0.25">
      <c r="A34" s="218"/>
      <c r="AJ34" s="221"/>
      <c r="AK34" s="221"/>
      <c r="AL34" s="221"/>
      <c r="AN34" s="219" t="s">
        <v>237</v>
      </c>
      <c r="AO34" s="219">
        <v>22</v>
      </c>
      <c r="AR34" s="207">
        <v>1</v>
      </c>
      <c r="AS34" s="207" t="s">
        <v>194</v>
      </c>
      <c r="AT34" s="207" t="s">
        <v>432</v>
      </c>
      <c r="AU34" s="220" t="s">
        <v>453</v>
      </c>
      <c r="AV34" s="220">
        <v>120</v>
      </c>
    </row>
    <row r="35" spans="1:48" s="207" customFormat="1" ht="12.75" x14ac:dyDescent="0.25">
      <c r="A35" s="218"/>
      <c r="AJ35" s="221"/>
      <c r="AK35" s="221"/>
      <c r="AL35" s="221"/>
      <c r="AN35" s="219" t="s">
        <v>238</v>
      </c>
      <c r="AO35" s="219">
        <v>23</v>
      </c>
      <c r="AR35" s="207">
        <v>1</v>
      </c>
      <c r="AS35" s="207" t="s">
        <v>194</v>
      </c>
      <c r="AT35" s="207" t="s">
        <v>432</v>
      </c>
      <c r="AU35" s="220" t="s">
        <v>454</v>
      </c>
      <c r="AV35" s="220">
        <v>121</v>
      </c>
    </row>
    <row r="36" spans="1:48" s="207" customFormat="1" ht="12.75" x14ac:dyDescent="0.25">
      <c r="A36" s="218"/>
      <c r="AJ36" s="221"/>
      <c r="AK36" s="221"/>
      <c r="AL36" s="221"/>
      <c r="AN36" s="219" t="s">
        <v>239</v>
      </c>
      <c r="AO36" s="219">
        <v>24</v>
      </c>
      <c r="AR36" s="207">
        <v>1</v>
      </c>
      <c r="AS36" s="207" t="s">
        <v>194</v>
      </c>
      <c r="AT36" s="207" t="s">
        <v>432</v>
      </c>
      <c r="AU36" s="220" t="s">
        <v>455</v>
      </c>
      <c r="AV36" s="220">
        <v>122</v>
      </c>
    </row>
    <row r="37" spans="1:48" s="207" customFormat="1" ht="12.75" x14ac:dyDescent="0.25">
      <c r="A37" s="218"/>
      <c r="AJ37" s="221"/>
      <c r="AK37" s="221"/>
      <c r="AL37" s="221"/>
      <c r="AN37" s="219" t="s">
        <v>240</v>
      </c>
      <c r="AO37" s="219">
        <v>25</v>
      </c>
      <c r="AR37" s="207">
        <v>1</v>
      </c>
      <c r="AS37" s="207" t="s">
        <v>194</v>
      </c>
      <c r="AT37" s="207" t="s">
        <v>432</v>
      </c>
      <c r="AU37" s="220" t="s">
        <v>456</v>
      </c>
      <c r="AV37" s="220">
        <v>123</v>
      </c>
    </row>
    <row r="38" spans="1:48" s="207" customFormat="1" ht="12.75" x14ac:dyDescent="0.25">
      <c r="A38" s="218"/>
      <c r="AJ38" s="221"/>
      <c r="AK38" s="221"/>
      <c r="AL38" s="221"/>
      <c r="AN38" s="219" t="s">
        <v>241</v>
      </c>
      <c r="AO38" s="219">
        <v>26</v>
      </c>
      <c r="AR38" s="207">
        <v>1</v>
      </c>
      <c r="AS38" s="207" t="s">
        <v>194</v>
      </c>
      <c r="AT38" s="207" t="s">
        <v>432</v>
      </c>
      <c r="AU38" s="220" t="s">
        <v>194</v>
      </c>
      <c r="AV38" s="220">
        <v>124</v>
      </c>
    </row>
    <row r="39" spans="1:48" s="207" customFormat="1" ht="12.75" x14ac:dyDescent="0.25">
      <c r="A39" s="218"/>
      <c r="AJ39" s="221"/>
      <c r="AK39" s="221"/>
      <c r="AL39" s="221"/>
      <c r="AN39" s="219" t="s">
        <v>242</v>
      </c>
      <c r="AO39" s="219">
        <v>27</v>
      </c>
      <c r="AR39" s="207">
        <v>1</v>
      </c>
      <c r="AS39" s="207" t="s">
        <v>194</v>
      </c>
      <c r="AT39" s="207" t="s">
        <v>432</v>
      </c>
      <c r="AU39" s="220" t="s">
        <v>457</v>
      </c>
      <c r="AV39" s="220">
        <v>125</v>
      </c>
    </row>
    <row r="40" spans="1:48" s="207" customFormat="1" ht="12.75" x14ac:dyDescent="0.25">
      <c r="A40" s="218"/>
      <c r="AJ40" s="221"/>
      <c r="AK40" s="221"/>
      <c r="AL40" s="221"/>
      <c r="AN40" s="219" t="s">
        <v>243</v>
      </c>
      <c r="AO40" s="219">
        <v>28</v>
      </c>
      <c r="AR40" s="207">
        <v>1</v>
      </c>
      <c r="AS40" s="207" t="s">
        <v>194</v>
      </c>
      <c r="AT40" s="207" t="s">
        <v>432</v>
      </c>
      <c r="AU40" s="220" t="s">
        <v>458</v>
      </c>
      <c r="AV40" s="220">
        <v>126</v>
      </c>
    </row>
    <row r="41" spans="1:48" s="207" customFormat="1" ht="12.75" x14ac:dyDescent="0.25">
      <c r="A41" s="218"/>
      <c r="AJ41" s="221"/>
      <c r="AK41" s="221"/>
      <c r="AL41" s="221"/>
      <c r="AN41" s="219" t="s">
        <v>244</v>
      </c>
      <c r="AO41" s="219">
        <v>29</v>
      </c>
      <c r="AR41" s="207">
        <v>1</v>
      </c>
      <c r="AS41" s="207" t="s">
        <v>194</v>
      </c>
      <c r="AT41" s="207" t="s">
        <v>432</v>
      </c>
      <c r="AU41" s="220" t="s">
        <v>459</v>
      </c>
      <c r="AV41" s="220">
        <v>127</v>
      </c>
    </row>
    <row r="42" spans="1:48" s="207" customFormat="1" ht="12.75" x14ac:dyDescent="0.25">
      <c r="A42" s="218"/>
      <c r="AJ42" s="221"/>
      <c r="AK42" s="221"/>
      <c r="AL42" s="221"/>
      <c r="AN42" s="219" t="s">
        <v>245</v>
      </c>
      <c r="AO42" s="219">
        <v>30</v>
      </c>
      <c r="AR42" s="207">
        <v>1</v>
      </c>
      <c r="AS42" s="207" t="s">
        <v>194</v>
      </c>
      <c r="AT42" s="207" t="s">
        <v>432</v>
      </c>
      <c r="AU42" s="220" t="s">
        <v>460</v>
      </c>
      <c r="AV42" s="220">
        <v>128</v>
      </c>
    </row>
    <row r="43" spans="1:48" s="207" customFormat="1" ht="12.75" x14ac:dyDescent="0.25">
      <c r="A43" s="218"/>
      <c r="AJ43" s="221"/>
      <c r="AK43" s="221"/>
      <c r="AL43" s="221"/>
      <c r="AN43" s="219" t="s">
        <v>246</v>
      </c>
      <c r="AO43" s="219">
        <v>31</v>
      </c>
      <c r="AR43" s="207">
        <v>1</v>
      </c>
      <c r="AS43" s="207" t="s">
        <v>194</v>
      </c>
      <c r="AT43" s="207" t="s">
        <v>432</v>
      </c>
      <c r="AU43" s="220" t="s">
        <v>461</v>
      </c>
      <c r="AV43" s="220">
        <v>129</v>
      </c>
    </row>
    <row r="44" spans="1:48" s="207" customFormat="1" ht="12.75" x14ac:dyDescent="0.25">
      <c r="A44" s="218"/>
      <c r="AJ44" s="221"/>
      <c r="AK44" s="221"/>
      <c r="AL44" s="221"/>
      <c r="AN44" s="219" t="s">
        <v>247</v>
      </c>
      <c r="AO44" s="219">
        <v>32</v>
      </c>
      <c r="AR44" s="207">
        <v>1</v>
      </c>
      <c r="AS44" s="207" t="s">
        <v>194</v>
      </c>
      <c r="AT44" s="207" t="s">
        <v>432</v>
      </c>
      <c r="AU44" s="220" t="s">
        <v>462</v>
      </c>
      <c r="AV44" s="220">
        <v>130</v>
      </c>
    </row>
    <row r="45" spans="1:48" s="207" customFormat="1" ht="12.75" x14ac:dyDescent="0.25">
      <c r="A45" s="218"/>
      <c r="AJ45" s="221"/>
      <c r="AK45" s="221"/>
      <c r="AL45" s="221"/>
      <c r="AN45" s="219" t="s">
        <v>248</v>
      </c>
      <c r="AO45" s="219">
        <v>33</v>
      </c>
      <c r="AR45" s="207">
        <v>1</v>
      </c>
      <c r="AS45" s="207" t="s">
        <v>194</v>
      </c>
      <c r="AT45" s="207" t="s">
        <v>432</v>
      </c>
      <c r="AU45" s="220" t="s">
        <v>463</v>
      </c>
      <c r="AV45" s="220">
        <v>131</v>
      </c>
    </row>
    <row r="46" spans="1:48" s="207" customFormat="1" ht="12.75" x14ac:dyDescent="0.25">
      <c r="A46" s="218"/>
      <c r="AJ46" s="221"/>
      <c r="AK46" s="221"/>
      <c r="AL46" s="221"/>
      <c r="AN46" s="219" t="s">
        <v>249</v>
      </c>
      <c r="AO46" s="219">
        <v>34</v>
      </c>
      <c r="AR46" s="207">
        <v>1</v>
      </c>
      <c r="AS46" s="207" t="s">
        <v>194</v>
      </c>
      <c r="AT46" s="207" t="s">
        <v>432</v>
      </c>
      <c r="AU46" s="220" t="s">
        <v>464</v>
      </c>
      <c r="AV46" s="220">
        <v>132</v>
      </c>
    </row>
    <row r="47" spans="1:48" s="207" customFormat="1" ht="12.75" x14ac:dyDescent="0.25">
      <c r="A47" s="218"/>
      <c r="AJ47" s="221"/>
      <c r="AK47" s="221"/>
      <c r="AL47" s="221"/>
      <c r="AN47" s="219" t="s">
        <v>250</v>
      </c>
      <c r="AO47" s="219">
        <v>35</v>
      </c>
      <c r="AR47" s="207">
        <v>1</v>
      </c>
      <c r="AS47" s="207" t="s">
        <v>194</v>
      </c>
      <c r="AT47" s="207" t="s">
        <v>432</v>
      </c>
      <c r="AU47" s="220" t="s">
        <v>465</v>
      </c>
      <c r="AV47" s="220">
        <v>133</v>
      </c>
    </row>
    <row r="48" spans="1:48" s="207" customFormat="1" ht="12.75" x14ac:dyDescent="0.25">
      <c r="A48" s="218"/>
      <c r="AJ48" s="221"/>
      <c r="AK48" s="221"/>
      <c r="AL48" s="221"/>
      <c r="AN48" s="219" t="s">
        <v>251</v>
      </c>
      <c r="AO48" s="219">
        <v>36</v>
      </c>
      <c r="AR48" s="207">
        <v>1</v>
      </c>
      <c r="AS48" s="207" t="s">
        <v>194</v>
      </c>
      <c r="AT48" s="207" t="s">
        <v>432</v>
      </c>
      <c r="AU48" s="220" t="s">
        <v>466</v>
      </c>
      <c r="AV48" s="220">
        <v>134</v>
      </c>
    </row>
    <row r="49" spans="1:48" s="207" customFormat="1" ht="12.75" x14ac:dyDescent="0.25">
      <c r="A49" s="218"/>
      <c r="AJ49" s="221"/>
      <c r="AK49" s="221"/>
      <c r="AL49" s="221"/>
      <c r="AN49" s="219" t="s">
        <v>252</v>
      </c>
      <c r="AO49" s="219">
        <v>37</v>
      </c>
      <c r="AR49" s="207">
        <v>1</v>
      </c>
      <c r="AS49" s="207" t="s">
        <v>194</v>
      </c>
      <c r="AT49" s="207" t="s">
        <v>432</v>
      </c>
      <c r="AU49" s="220" t="s">
        <v>467</v>
      </c>
      <c r="AV49" s="220">
        <v>135</v>
      </c>
    </row>
    <row r="50" spans="1:48" s="207" customFormat="1" ht="12.75" x14ac:dyDescent="0.25">
      <c r="A50" s="218"/>
      <c r="AJ50" s="221"/>
      <c r="AK50" s="221"/>
      <c r="AL50" s="221"/>
      <c r="AN50" s="219" t="s">
        <v>253</v>
      </c>
      <c r="AO50" s="219">
        <v>38</v>
      </c>
      <c r="AR50" s="207">
        <v>1</v>
      </c>
      <c r="AS50" s="207" t="s">
        <v>194</v>
      </c>
      <c r="AT50" s="207" t="s">
        <v>432</v>
      </c>
      <c r="AU50" s="220" t="s">
        <v>468</v>
      </c>
      <c r="AV50" s="220">
        <v>136</v>
      </c>
    </row>
    <row r="51" spans="1:48" s="207" customFormat="1" ht="12.75" x14ac:dyDescent="0.25">
      <c r="A51" s="218"/>
      <c r="AJ51" s="221"/>
      <c r="AK51" s="221"/>
      <c r="AL51" s="221"/>
      <c r="AN51" s="219" t="s">
        <v>254</v>
      </c>
      <c r="AO51" s="219">
        <v>39</v>
      </c>
      <c r="AR51" s="207">
        <v>1</v>
      </c>
      <c r="AS51" s="207" t="s">
        <v>194</v>
      </c>
      <c r="AT51" s="207" t="s">
        <v>432</v>
      </c>
      <c r="AU51" s="220" t="s">
        <v>469</v>
      </c>
      <c r="AV51" s="220">
        <v>137</v>
      </c>
    </row>
    <row r="52" spans="1:48" s="207" customFormat="1" ht="12.75" x14ac:dyDescent="0.25">
      <c r="A52" s="218"/>
      <c r="AJ52" s="221"/>
      <c r="AK52" s="221"/>
      <c r="AL52" s="221"/>
      <c r="AN52" s="219" t="s">
        <v>255</v>
      </c>
      <c r="AO52" s="219">
        <v>40</v>
      </c>
      <c r="AR52" s="207">
        <v>1</v>
      </c>
      <c r="AS52" s="207" t="s">
        <v>194</v>
      </c>
      <c r="AT52" s="207" t="s">
        <v>432</v>
      </c>
      <c r="AU52" s="220" t="s">
        <v>470</v>
      </c>
      <c r="AV52" s="220">
        <v>138</v>
      </c>
    </row>
    <row r="53" spans="1:48" s="207" customFormat="1" ht="12.75" x14ac:dyDescent="0.25">
      <c r="A53" s="218"/>
      <c r="AJ53" s="221"/>
      <c r="AK53" s="221"/>
      <c r="AL53" s="221"/>
      <c r="AN53" s="219" t="s">
        <v>256</v>
      </c>
      <c r="AO53" s="219">
        <v>41</v>
      </c>
      <c r="AR53" s="207">
        <v>1</v>
      </c>
      <c r="AS53" s="207" t="s">
        <v>194</v>
      </c>
      <c r="AT53" s="207" t="s">
        <v>432</v>
      </c>
      <c r="AU53" s="220" t="s">
        <v>471</v>
      </c>
      <c r="AV53" s="220">
        <v>139</v>
      </c>
    </row>
    <row r="54" spans="1:48" s="207" customFormat="1" ht="12.75" x14ac:dyDescent="0.25">
      <c r="A54" s="218"/>
      <c r="AJ54" s="221"/>
      <c r="AK54" s="221"/>
      <c r="AL54" s="221"/>
      <c r="AN54" s="219" t="s">
        <v>257</v>
      </c>
      <c r="AO54" s="219">
        <v>42</v>
      </c>
      <c r="AR54" s="207">
        <v>1</v>
      </c>
      <c r="AS54" s="207" t="s">
        <v>194</v>
      </c>
      <c r="AT54" s="207" t="s">
        <v>432</v>
      </c>
      <c r="AU54" s="220" t="s">
        <v>472</v>
      </c>
      <c r="AV54" s="220">
        <v>140</v>
      </c>
    </row>
    <row r="55" spans="1:48" s="207" customFormat="1" ht="12.75" x14ac:dyDescent="0.25">
      <c r="A55" s="218"/>
      <c r="AJ55" s="221"/>
      <c r="AK55" s="221"/>
      <c r="AL55" s="221"/>
      <c r="AN55" s="219" t="s">
        <v>258</v>
      </c>
      <c r="AO55" s="219">
        <v>43</v>
      </c>
      <c r="AR55" s="207">
        <v>1</v>
      </c>
      <c r="AS55" s="207" t="s">
        <v>194</v>
      </c>
      <c r="AT55" s="207" t="s">
        <v>432</v>
      </c>
      <c r="AU55" s="220" t="s">
        <v>473</v>
      </c>
      <c r="AV55" s="220">
        <v>141</v>
      </c>
    </row>
    <row r="56" spans="1:48" s="207" customFormat="1" ht="12.75" x14ac:dyDescent="0.25">
      <c r="A56" s="218"/>
      <c r="AJ56" s="221"/>
      <c r="AK56" s="221"/>
      <c r="AL56" s="221"/>
      <c r="AN56" s="219" t="s">
        <v>259</v>
      </c>
      <c r="AO56" s="219">
        <v>44</v>
      </c>
      <c r="AR56" s="207">
        <v>1</v>
      </c>
      <c r="AS56" s="207" t="s">
        <v>194</v>
      </c>
      <c r="AT56" s="207" t="s">
        <v>432</v>
      </c>
      <c r="AU56" s="220" t="s">
        <v>474</v>
      </c>
      <c r="AV56" s="220">
        <v>142</v>
      </c>
    </row>
    <row r="57" spans="1:48" s="207" customFormat="1" ht="12.75" x14ac:dyDescent="0.25">
      <c r="A57" s="218"/>
      <c r="AJ57" s="221"/>
      <c r="AK57" s="221"/>
      <c r="AL57" s="221"/>
      <c r="AN57" s="219" t="s">
        <v>260</v>
      </c>
      <c r="AO57" s="219">
        <v>45</v>
      </c>
      <c r="AR57" s="207">
        <v>1</v>
      </c>
      <c r="AS57" s="207" t="s">
        <v>194</v>
      </c>
      <c r="AT57" s="207" t="s">
        <v>432</v>
      </c>
      <c r="AU57" s="220" t="s">
        <v>475</v>
      </c>
      <c r="AV57" s="220">
        <v>143</v>
      </c>
    </row>
    <row r="58" spans="1:48" s="207" customFormat="1" ht="12.75" x14ac:dyDescent="0.25">
      <c r="A58" s="218"/>
      <c r="AJ58" s="221"/>
      <c r="AK58" s="221"/>
      <c r="AL58" s="221"/>
      <c r="AN58" s="219" t="s">
        <v>261</v>
      </c>
      <c r="AO58" s="219">
        <v>46</v>
      </c>
      <c r="AR58" s="207">
        <v>1</v>
      </c>
      <c r="AS58" s="207" t="s">
        <v>194</v>
      </c>
      <c r="AT58" s="207" t="s">
        <v>432</v>
      </c>
      <c r="AU58" s="220" t="s">
        <v>476</v>
      </c>
      <c r="AV58" s="220">
        <v>144</v>
      </c>
    </row>
    <row r="59" spans="1:48" s="207" customFormat="1" ht="12.75" x14ac:dyDescent="0.25">
      <c r="A59" s="218"/>
      <c r="AJ59" s="221"/>
      <c r="AK59" s="221"/>
      <c r="AL59" s="221"/>
      <c r="AN59" s="219" t="s">
        <v>262</v>
      </c>
      <c r="AO59" s="219">
        <v>47</v>
      </c>
      <c r="AR59" s="207">
        <v>1</v>
      </c>
      <c r="AS59" s="207" t="s">
        <v>194</v>
      </c>
      <c r="AT59" s="207" t="s">
        <v>432</v>
      </c>
      <c r="AU59" s="220" t="s">
        <v>477</v>
      </c>
      <c r="AV59" s="220">
        <v>145</v>
      </c>
    </row>
    <row r="60" spans="1:48" s="207" customFormat="1" ht="12.75" x14ac:dyDescent="0.25">
      <c r="A60" s="218"/>
      <c r="AJ60" s="221"/>
      <c r="AK60" s="221"/>
      <c r="AL60" s="221"/>
      <c r="AR60" s="207">
        <v>1</v>
      </c>
      <c r="AS60" s="207" t="s">
        <v>194</v>
      </c>
      <c r="AT60" s="207" t="s">
        <v>432</v>
      </c>
      <c r="AU60" s="220" t="s">
        <v>478</v>
      </c>
      <c r="AV60" s="220">
        <v>146</v>
      </c>
    </row>
    <row r="61" spans="1:48" s="207" customFormat="1" ht="12.75" x14ac:dyDescent="0.25">
      <c r="A61" s="218"/>
      <c r="AJ61" s="221"/>
      <c r="AK61" s="221"/>
      <c r="AL61" s="221"/>
      <c r="AR61" s="207">
        <v>1</v>
      </c>
      <c r="AS61" s="207" t="s">
        <v>194</v>
      </c>
      <c r="AT61" s="207" t="s">
        <v>432</v>
      </c>
      <c r="AU61" s="220" t="s">
        <v>479</v>
      </c>
      <c r="AV61" s="220">
        <v>147</v>
      </c>
    </row>
    <row r="62" spans="1:48" s="207" customFormat="1" ht="12.75" x14ac:dyDescent="0.25">
      <c r="A62" s="218"/>
      <c r="AJ62" s="221"/>
      <c r="AK62" s="221"/>
      <c r="AL62" s="221"/>
      <c r="AR62" s="207">
        <v>1</v>
      </c>
      <c r="AS62" s="207" t="s">
        <v>194</v>
      </c>
      <c r="AT62" s="207" t="s">
        <v>432</v>
      </c>
      <c r="AU62" s="220" t="s">
        <v>480</v>
      </c>
      <c r="AV62" s="220">
        <v>148</v>
      </c>
    </row>
    <row r="63" spans="1:48" s="207" customFormat="1" ht="12.75" x14ac:dyDescent="0.25">
      <c r="A63" s="218"/>
      <c r="AJ63" s="221"/>
      <c r="AK63" s="221"/>
      <c r="AL63" s="221"/>
      <c r="AR63" s="207">
        <v>1</v>
      </c>
      <c r="AS63" s="207" t="s">
        <v>194</v>
      </c>
      <c r="AT63" s="207" t="s">
        <v>432</v>
      </c>
      <c r="AU63" s="220" t="s">
        <v>481</v>
      </c>
      <c r="AV63" s="220">
        <v>149</v>
      </c>
    </row>
    <row r="64" spans="1:48" s="207" customFormat="1" ht="12.75" x14ac:dyDescent="0.25">
      <c r="A64" s="218"/>
      <c r="AJ64" s="221"/>
      <c r="AK64" s="221"/>
      <c r="AL64" s="221"/>
      <c r="AR64" s="207">
        <v>1</v>
      </c>
      <c r="AS64" s="207" t="s">
        <v>194</v>
      </c>
      <c r="AT64" s="207" t="s">
        <v>432</v>
      </c>
      <c r="AU64" s="220" t="s">
        <v>482</v>
      </c>
      <c r="AV64" s="220">
        <v>150</v>
      </c>
    </row>
    <row r="65" spans="1:48" s="207" customFormat="1" ht="12.75" x14ac:dyDescent="0.25">
      <c r="A65" s="218"/>
      <c r="AJ65" s="221"/>
      <c r="AK65" s="221"/>
      <c r="AL65" s="221"/>
      <c r="AR65" s="207">
        <v>1</v>
      </c>
      <c r="AS65" s="207" t="s">
        <v>194</v>
      </c>
      <c r="AT65" s="207" t="s">
        <v>432</v>
      </c>
      <c r="AU65" s="220" t="s">
        <v>483</v>
      </c>
      <c r="AV65" s="220">
        <v>151</v>
      </c>
    </row>
    <row r="66" spans="1:48" s="207" customFormat="1" ht="12.75" x14ac:dyDescent="0.25">
      <c r="A66" s="218"/>
      <c r="AJ66" s="221"/>
      <c r="AK66" s="221"/>
      <c r="AL66" s="221"/>
      <c r="AR66" s="207">
        <v>1</v>
      </c>
      <c r="AS66" s="207" t="s">
        <v>194</v>
      </c>
      <c r="AT66" s="207" t="s">
        <v>432</v>
      </c>
      <c r="AU66" s="220" t="s">
        <v>484</v>
      </c>
      <c r="AV66" s="220">
        <v>152</v>
      </c>
    </row>
    <row r="67" spans="1:48" s="207" customFormat="1" ht="12.75" x14ac:dyDescent="0.25">
      <c r="A67" s="218"/>
      <c r="AJ67" s="221"/>
      <c r="AK67" s="221"/>
      <c r="AL67" s="221"/>
      <c r="AR67" s="207">
        <v>1</v>
      </c>
      <c r="AS67" s="207" t="s">
        <v>194</v>
      </c>
      <c r="AT67" s="207" t="s">
        <v>432</v>
      </c>
      <c r="AU67" s="220" t="s">
        <v>485</v>
      </c>
      <c r="AV67" s="220">
        <v>153</v>
      </c>
    </row>
    <row r="68" spans="1:48" s="207" customFormat="1" ht="12.75" x14ac:dyDescent="0.25">
      <c r="A68" s="218"/>
      <c r="AJ68" s="211"/>
      <c r="AK68" s="221"/>
      <c r="AL68" s="211"/>
      <c r="AR68" s="207">
        <v>1</v>
      </c>
      <c r="AS68" s="207" t="s">
        <v>194</v>
      </c>
      <c r="AT68" s="207" t="s">
        <v>432</v>
      </c>
      <c r="AU68" s="220" t="s">
        <v>486</v>
      </c>
      <c r="AV68" s="220">
        <v>154</v>
      </c>
    </row>
    <row r="69" spans="1:48" s="207" customFormat="1" ht="12.75" x14ac:dyDescent="0.25">
      <c r="A69" s="218"/>
      <c r="AJ69" s="211"/>
      <c r="AK69" s="208"/>
      <c r="AL69" s="211"/>
      <c r="AR69" s="207">
        <v>1</v>
      </c>
      <c r="AS69" s="207" t="s">
        <v>194</v>
      </c>
      <c r="AT69" s="207" t="s">
        <v>432</v>
      </c>
      <c r="AU69" s="220" t="s">
        <v>487</v>
      </c>
      <c r="AV69" s="220">
        <v>155</v>
      </c>
    </row>
    <row r="70" spans="1:48" s="207" customFormat="1" ht="12.75" x14ac:dyDescent="0.25">
      <c r="A70" s="218"/>
      <c r="AR70" s="207">
        <v>1</v>
      </c>
      <c r="AS70" s="207" t="s">
        <v>194</v>
      </c>
      <c r="AT70" s="207" t="s">
        <v>432</v>
      </c>
      <c r="AU70" s="220" t="s">
        <v>488</v>
      </c>
      <c r="AV70" s="220">
        <v>156</v>
      </c>
    </row>
    <row r="71" spans="1:48" s="207" customFormat="1" ht="12.75" x14ac:dyDescent="0.25">
      <c r="A71" s="218"/>
      <c r="AR71" s="207">
        <v>1</v>
      </c>
      <c r="AS71" s="207" t="s">
        <v>194</v>
      </c>
      <c r="AT71" s="207" t="s">
        <v>432</v>
      </c>
      <c r="AU71" s="220" t="s">
        <v>489</v>
      </c>
      <c r="AV71" s="220">
        <v>157</v>
      </c>
    </row>
    <row r="72" spans="1:48" s="207" customFormat="1" ht="12.75" x14ac:dyDescent="0.25">
      <c r="A72" s="218"/>
      <c r="AR72" s="207">
        <v>1</v>
      </c>
      <c r="AS72" s="207" t="s">
        <v>194</v>
      </c>
      <c r="AT72" s="207" t="s">
        <v>432</v>
      </c>
      <c r="AU72" s="220" t="s">
        <v>490</v>
      </c>
      <c r="AV72" s="220">
        <v>158</v>
      </c>
    </row>
    <row r="73" spans="1:48" s="207" customFormat="1" ht="12.75" x14ac:dyDescent="0.25">
      <c r="A73" s="218"/>
      <c r="AR73" s="207">
        <v>1</v>
      </c>
      <c r="AS73" s="207" t="s">
        <v>194</v>
      </c>
      <c r="AT73" s="207" t="s">
        <v>432</v>
      </c>
      <c r="AU73" s="220" t="s">
        <v>491</v>
      </c>
      <c r="AV73" s="220">
        <v>159</v>
      </c>
    </row>
    <row r="74" spans="1:48" s="207" customFormat="1" ht="12.75" x14ac:dyDescent="0.25">
      <c r="A74" s="218"/>
      <c r="AR74" s="207">
        <v>1</v>
      </c>
      <c r="AS74" s="207" t="s">
        <v>194</v>
      </c>
      <c r="AT74" s="207" t="s">
        <v>432</v>
      </c>
      <c r="AU74" s="220" t="s">
        <v>492</v>
      </c>
      <c r="AV74" s="220">
        <v>160</v>
      </c>
    </row>
    <row r="75" spans="1:48" s="207" customFormat="1" ht="12.75" x14ac:dyDescent="0.25">
      <c r="A75" s="218"/>
      <c r="AR75" s="207">
        <v>1</v>
      </c>
      <c r="AS75" s="207" t="s">
        <v>194</v>
      </c>
      <c r="AT75" s="207" t="s">
        <v>432</v>
      </c>
      <c r="AU75" s="220" t="s">
        <v>493</v>
      </c>
      <c r="AV75" s="220">
        <v>161</v>
      </c>
    </row>
    <row r="76" spans="1:48" s="207" customFormat="1" ht="12.75" x14ac:dyDescent="0.25">
      <c r="A76" s="218"/>
      <c r="AR76" s="207">
        <v>1</v>
      </c>
      <c r="AS76" s="207" t="s">
        <v>194</v>
      </c>
      <c r="AT76" s="207" t="s">
        <v>432</v>
      </c>
      <c r="AU76" s="220" t="s">
        <v>494</v>
      </c>
      <c r="AV76" s="220">
        <v>162</v>
      </c>
    </row>
    <row r="77" spans="1:48" s="207" customFormat="1" ht="12.75" x14ac:dyDescent="0.25">
      <c r="A77" s="218"/>
      <c r="AR77" s="207">
        <v>1</v>
      </c>
      <c r="AS77" s="207" t="s">
        <v>194</v>
      </c>
      <c r="AT77" s="207" t="s">
        <v>432</v>
      </c>
      <c r="AU77" s="220" t="s">
        <v>495</v>
      </c>
      <c r="AV77" s="220">
        <v>163</v>
      </c>
    </row>
    <row r="78" spans="1:48" s="207" customFormat="1" ht="12.75" x14ac:dyDescent="0.25">
      <c r="A78" s="218"/>
      <c r="AJ78" s="227"/>
      <c r="AK78" s="227"/>
      <c r="AL78" s="227"/>
      <c r="AR78" s="207">
        <v>1</v>
      </c>
      <c r="AS78" s="207" t="s">
        <v>194</v>
      </c>
      <c r="AT78" s="207" t="s">
        <v>432</v>
      </c>
      <c r="AU78" s="220" t="s">
        <v>496</v>
      </c>
      <c r="AV78" s="220">
        <v>164</v>
      </c>
    </row>
    <row r="79" spans="1:48" s="207" customFormat="1" ht="12.75" x14ac:dyDescent="0.25">
      <c r="A79" s="218"/>
      <c r="AJ79" s="227"/>
      <c r="AK79" s="227"/>
      <c r="AL79" s="227"/>
      <c r="AR79" s="207">
        <v>1</v>
      </c>
      <c r="AS79" s="207" t="s">
        <v>194</v>
      </c>
      <c r="AT79" s="207" t="s">
        <v>432</v>
      </c>
      <c r="AU79" s="220" t="s">
        <v>497</v>
      </c>
      <c r="AV79" s="220">
        <v>165</v>
      </c>
    </row>
    <row r="80" spans="1:48" s="207" customFormat="1" ht="12.75" x14ac:dyDescent="0.25">
      <c r="A80" s="218"/>
      <c r="AJ80" s="227"/>
      <c r="AK80" s="227"/>
      <c r="AL80" s="227"/>
      <c r="AR80" s="207">
        <v>1</v>
      </c>
      <c r="AS80" s="207" t="s">
        <v>194</v>
      </c>
      <c r="AT80" s="207" t="s">
        <v>432</v>
      </c>
      <c r="AU80" s="220" t="s">
        <v>498</v>
      </c>
      <c r="AV80" s="220">
        <v>166</v>
      </c>
    </row>
    <row r="81" spans="1:48" s="207" customFormat="1" ht="12.75" x14ac:dyDescent="0.25">
      <c r="A81" s="218"/>
      <c r="AJ81" s="227"/>
      <c r="AK81" s="227"/>
      <c r="AL81" s="227"/>
      <c r="AR81" s="207">
        <v>1</v>
      </c>
      <c r="AS81" s="207" t="s">
        <v>194</v>
      </c>
      <c r="AT81" s="207" t="s">
        <v>432</v>
      </c>
      <c r="AU81" s="220" t="s">
        <v>499</v>
      </c>
      <c r="AV81" s="220">
        <v>167</v>
      </c>
    </row>
    <row r="82" spans="1:48" s="207" customFormat="1" ht="12.75" x14ac:dyDescent="0.25">
      <c r="A82" s="218"/>
      <c r="AJ82" s="227"/>
      <c r="AK82" s="227"/>
      <c r="AL82" s="227"/>
      <c r="AR82" s="207">
        <v>1</v>
      </c>
      <c r="AS82" s="207" t="s">
        <v>194</v>
      </c>
      <c r="AT82" s="207" t="s">
        <v>432</v>
      </c>
      <c r="AU82" s="220" t="s">
        <v>500</v>
      </c>
      <c r="AV82" s="220">
        <v>168</v>
      </c>
    </row>
    <row r="83" spans="1:48" s="207" customFormat="1" ht="12.75" x14ac:dyDescent="0.25">
      <c r="A83" s="218"/>
      <c r="AJ83" s="227"/>
      <c r="AK83" s="227"/>
      <c r="AL83" s="227"/>
      <c r="AR83" s="207">
        <v>1</v>
      </c>
      <c r="AS83" s="207" t="s">
        <v>194</v>
      </c>
      <c r="AT83" s="207" t="s">
        <v>432</v>
      </c>
      <c r="AU83" s="220" t="s">
        <v>501</v>
      </c>
      <c r="AV83" s="220">
        <v>169</v>
      </c>
    </row>
    <row r="84" spans="1:48" s="207" customFormat="1" ht="12.75" x14ac:dyDescent="0.25">
      <c r="A84" s="218"/>
      <c r="AJ84" s="227"/>
      <c r="AK84" s="227"/>
      <c r="AL84" s="227"/>
      <c r="AR84" s="207">
        <v>1</v>
      </c>
      <c r="AS84" s="207" t="s">
        <v>194</v>
      </c>
      <c r="AT84" s="207" t="s">
        <v>432</v>
      </c>
      <c r="AU84" s="220" t="s">
        <v>502</v>
      </c>
      <c r="AV84" s="220">
        <v>170</v>
      </c>
    </row>
    <row r="85" spans="1:48" s="207" customFormat="1" ht="12.75" x14ac:dyDescent="0.25">
      <c r="A85" s="218"/>
      <c r="AJ85" s="227"/>
      <c r="AK85" s="227"/>
      <c r="AL85" s="227"/>
      <c r="AR85" s="207">
        <v>1</v>
      </c>
      <c r="AS85" s="207" t="s">
        <v>194</v>
      </c>
      <c r="AT85" s="207" t="s">
        <v>432</v>
      </c>
      <c r="AU85" s="220" t="s">
        <v>503</v>
      </c>
      <c r="AV85" s="220">
        <v>171</v>
      </c>
    </row>
    <row r="86" spans="1:48" s="207" customFormat="1" ht="12.75" x14ac:dyDescent="0.25">
      <c r="A86" s="218"/>
      <c r="AJ86" s="227"/>
      <c r="AK86" s="227"/>
      <c r="AL86" s="227"/>
      <c r="AR86" s="207">
        <v>1</v>
      </c>
      <c r="AS86" s="207" t="s">
        <v>194</v>
      </c>
      <c r="AT86" s="207" t="s">
        <v>432</v>
      </c>
      <c r="AU86" s="220" t="s">
        <v>504</v>
      </c>
      <c r="AV86" s="220">
        <v>172</v>
      </c>
    </row>
    <row r="87" spans="1:48" s="207" customFormat="1" ht="12.75" x14ac:dyDescent="0.25">
      <c r="A87" s="218"/>
      <c r="AJ87" s="227"/>
      <c r="AK87" s="227"/>
      <c r="AL87" s="227"/>
      <c r="AR87" s="207">
        <v>1</v>
      </c>
      <c r="AS87" s="207" t="s">
        <v>194</v>
      </c>
      <c r="AT87" s="207" t="s">
        <v>432</v>
      </c>
      <c r="AU87" s="220" t="s">
        <v>505</v>
      </c>
      <c r="AV87" s="220">
        <v>173</v>
      </c>
    </row>
    <row r="88" spans="1:48" s="207" customFormat="1" ht="12.75" x14ac:dyDescent="0.25">
      <c r="A88" s="218"/>
      <c r="AJ88" s="227"/>
      <c r="AK88" s="227"/>
      <c r="AL88" s="227"/>
      <c r="AR88" s="207">
        <v>1</v>
      </c>
      <c r="AS88" s="207" t="s">
        <v>194</v>
      </c>
      <c r="AT88" s="207" t="s">
        <v>432</v>
      </c>
      <c r="AU88" s="220" t="s">
        <v>506</v>
      </c>
      <c r="AV88" s="220">
        <v>174</v>
      </c>
    </row>
    <row r="89" spans="1:48" s="207" customFormat="1" ht="12.75" x14ac:dyDescent="0.25">
      <c r="A89" s="218"/>
      <c r="AJ89" s="227"/>
      <c r="AK89" s="227"/>
      <c r="AL89" s="227"/>
      <c r="AR89" s="207">
        <v>1</v>
      </c>
      <c r="AS89" s="207" t="s">
        <v>194</v>
      </c>
      <c r="AT89" s="207" t="s">
        <v>432</v>
      </c>
      <c r="AU89" s="220" t="s">
        <v>507</v>
      </c>
      <c r="AV89" s="220">
        <v>175</v>
      </c>
    </row>
    <row r="90" spans="1:48" s="207" customFormat="1" ht="12.75" x14ac:dyDescent="0.25">
      <c r="A90" s="218"/>
      <c r="AJ90" s="227"/>
      <c r="AK90" s="227"/>
      <c r="AL90" s="227"/>
      <c r="AR90" s="207">
        <v>1</v>
      </c>
      <c r="AS90" s="207" t="s">
        <v>194</v>
      </c>
      <c r="AT90" s="207" t="s">
        <v>432</v>
      </c>
      <c r="AU90" s="220" t="s">
        <v>508</v>
      </c>
      <c r="AV90" s="220">
        <v>176</v>
      </c>
    </row>
    <row r="91" spans="1:48" s="207" customFormat="1" ht="12.75" x14ac:dyDescent="0.25">
      <c r="A91" s="218"/>
      <c r="AJ91" s="227"/>
      <c r="AK91" s="227"/>
      <c r="AL91" s="227"/>
      <c r="AR91" s="207">
        <v>1</v>
      </c>
      <c r="AS91" s="207" t="s">
        <v>194</v>
      </c>
      <c r="AT91" s="207" t="s">
        <v>432</v>
      </c>
      <c r="AU91" s="220" t="s">
        <v>509</v>
      </c>
      <c r="AV91" s="220">
        <v>177</v>
      </c>
    </row>
    <row r="92" spans="1:48" s="207" customFormat="1" ht="12.75" x14ac:dyDescent="0.25">
      <c r="A92" s="218"/>
      <c r="AJ92" s="227"/>
      <c r="AK92" s="227"/>
      <c r="AL92" s="227"/>
      <c r="AR92" s="207">
        <v>1</v>
      </c>
      <c r="AS92" s="207" t="s">
        <v>194</v>
      </c>
      <c r="AT92" s="207" t="s">
        <v>432</v>
      </c>
      <c r="AU92" s="220" t="s">
        <v>510</v>
      </c>
      <c r="AV92" s="220">
        <v>178</v>
      </c>
    </row>
    <row r="93" spans="1:48" s="207" customFormat="1" ht="12.75" x14ac:dyDescent="0.25">
      <c r="A93" s="218"/>
      <c r="AJ93" s="227"/>
      <c r="AK93" s="227"/>
      <c r="AL93" s="227"/>
      <c r="AR93" s="207">
        <v>1</v>
      </c>
      <c r="AS93" s="207" t="s">
        <v>194</v>
      </c>
      <c r="AT93" s="207" t="s">
        <v>432</v>
      </c>
      <c r="AU93" s="220" t="s">
        <v>511</v>
      </c>
      <c r="AV93" s="220">
        <v>179</v>
      </c>
    </row>
    <row r="94" spans="1:48" s="207" customFormat="1" ht="12.75" x14ac:dyDescent="0.25">
      <c r="A94" s="218"/>
      <c r="AJ94" s="227"/>
      <c r="AK94" s="227"/>
      <c r="AL94" s="227"/>
      <c r="AR94" s="207">
        <v>1</v>
      </c>
      <c r="AS94" s="207" t="s">
        <v>194</v>
      </c>
      <c r="AT94" s="207" t="s">
        <v>432</v>
      </c>
      <c r="AU94" s="220" t="s">
        <v>512</v>
      </c>
      <c r="AV94" s="220">
        <v>180</v>
      </c>
    </row>
    <row r="95" spans="1:48" s="207" customFormat="1" ht="12.75" x14ac:dyDescent="0.25">
      <c r="A95" s="218"/>
      <c r="AJ95" s="227"/>
      <c r="AK95" s="227"/>
      <c r="AL95" s="227"/>
      <c r="AR95" s="207">
        <v>1</v>
      </c>
      <c r="AS95" s="207" t="s">
        <v>194</v>
      </c>
      <c r="AT95" s="207" t="s">
        <v>432</v>
      </c>
      <c r="AU95" s="220" t="s">
        <v>513</v>
      </c>
      <c r="AV95" s="220">
        <v>181</v>
      </c>
    </row>
    <row r="96" spans="1:48" s="207" customFormat="1" ht="12.75" x14ac:dyDescent="0.25">
      <c r="A96" s="218"/>
      <c r="AJ96" s="227"/>
      <c r="AK96" s="227"/>
      <c r="AL96" s="227"/>
      <c r="AR96" s="207">
        <v>1</v>
      </c>
      <c r="AS96" s="207" t="s">
        <v>194</v>
      </c>
      <c r="AT96" s="207" t="s">
        <v>432</v>
      </c>
      <c r="AU96" s="220" t="s">
        <v>514</v>
      </c>
      <c r="AV96" s="220">
        <v>182</v>
      </c>
    </row>
    <row r="97" spans="1:48" s="207" customFormat="1" ht="12.75" x14ac:dyDescent="0.25">
      <c r="A97" s="218"/>
      <c r="AJ97" s="227"/>
      <c r="AK97" s="227"/>
      <c r="AL97" s="227"/>
      <c r="AR97" s="207">
        <v>1</v>
      </c>
      <c r="AS97" s="207" t="s">
        <v>194</v>
      </c>
      <c r="AT97" s="207" t="s">
        <v>432</v>
      </c>
      <c r="AU97" s="220" t="s">
        <v>515</v>
      </c>
      <c r="AV97" s="220">
        <v>183</v>
      </c>
    </row>
    <row r="98" spans="1:48" s="207" customFormat="1" ht="12.75" x14ac:dyDescent="0.25">
      <c r="A98" s="218"/>
      <c r="AJ98" s="218"/>
      <c r="AK98" s="218"/>
      <c r="AL98" s="218"/>
      <c r="AR98" s="207">
        <v>1</v>
      </c>
      <c r="AS98" s="207" t="s">
        <v>194</v>
      </c>
      <c r="AT98" s="207" t="s">
        <v>432</v>
      </c>
      <c r="AU98" s="220" t="s">
        <v>516</v>
      </c>
      <c r="AV98" s="220">
        <v>184</v>
      </c>
    </row>
    <row r="99" spans="1:48" s="207" customFormat="1" ht="12.75" x14ac:dyDescent="0.25">
      <c r="A99" s="218"/>
      <c r="AJ99" s="218"/>
      <c r="AK99" s="218"/>
      <c r="AL99" s="218"/>
      <c r="AR99" s="207">
        <v>1</v>
      </c>
      <c r="AS99" s="207" t="s">
        <v>194</v>
      </c>
      <c r="AT99" s="207" t="s">
        <v>432</v>
      </c>
      <c r="AU99" s="220" t="s">
        <v>517</v>
      </c>
      <c r="AV99" s="220">
        <v>185</v>
      </c>
    </row>
    <row r="100" spans="1:48" s="207" customFormat="1" ht="12.75" x14ac:dyDescent="0.25">
      <c r="A100" s="218"/>
      <c r="AJ100" s="218"/>
      <c r="AK100" s="218"/>
      <c r="AL100" s="218"/>
      <c r="AR100" s="207">
        <v>1</v>
      </c>
      <c r="AS100" s="207" t="s">
        <v>194</v>
      </c>
      <c r="AT100" s="207" t="s">
        <v>432</v>
      </c>
      <c r="AU100" s="220" t="s">
        <v>518</v>
      </c>
      <c r="AV100" s="220">
        <v>186</v>
      </c>
    </row>
    <row r="101" spans="1:48" s="207" customFormat="1" ht="12.75" x14ac:dyDescent="0.25">
      <c r="A101" s="218"/>
      <c r="AJ101" s="218"/>
      <c r="AK101" s="218"/>
      <c r="AL101" s="218"/>
      <c r="AR101" s="207">
        <v>1</v>
      </c>
      <c r="AS101" s="207" t="s">
        <v>194</v>
      </c>
      <c r="AT101" s="207" t="s">
        <v>432</v>
      </c>
      <c r="AU101" s="220" t="s">
        <v>519</v>
      </c>
      <c r="AV101" s="220">
        <v>187</v>
      </c>
    </row>
    <row r="102" spans="1:48" s="207" customFormat="1" ht="12.75" x14ac:dyDescent="0.25">
      <c r="A102" s="218"/>
      <c r="AJ102" s="218"/>
      <c r="AK102" s="218"/>
      <c r="AL102" s="218"/>
      <c r="AR102" s="207">
        <v>1</v>
      </c>
      <c r="AS102" s="207" t="s">
        <v>194</v>
      </c>
      <c r="AT102" s="207" t="s">
        <v>432</v>
      </c>
      <c r="AU102" s="220" t="s">
        <v>520</v>
      </c>
      <c r="AV102" s="220">
        <v>188</v>
      </c>
    </row>
    <row r="103" spans="1:48" s="207" customFormat="1" ht="12.75" x14ac:dyDescent="0.25">
      <c r="A103" s="218"/>
      <c r="AJ103" s="218"/>
      <c r="AK103" s="218"/>
      <c r="AL103" s="218"/>
      <c r="AR103" s="207">
        <v>1</v>
      </c>
      <c r="AS103" s="207" t="s">
        <v>194</v>
      </c>
      <c r="AT103" s="207" t="s">
        <v>432</v>
      </c>
      <c r="AU103" s="220" t="s">
        <v>521</v>
      </c>
      <c r="AV103" s="220">
        <v>189</v>
      </c>
    </row>
    <row r="104" spans="1:48" s="207" customFormat="1" ht="12.75" x14ac:dyDescent="0.25">
      <c r="A104" s="218"/>
      <c r="AJ104" s="218"/>
      <c r="AK104" s="218"/>
      <c r="AL104" s="218"/>
      <c r="AR104" s="207">
        <v>1</v>
      </c>
      <c r="AS104" s="207" t="s">
        <v>194</v>
      </c>
      <c r="AT104" s="207" t="s">
        <v>432</v>
      </c>
      <c r="AU104" s="220" t="s">
        <v>522</v>
      </c>
      <c r="AV104" s="220">
        <v>190</v>
      </c>
    </row>
    <row r="105" spans="1:48" s="207" customFormat="1" ht="12.75" x14ac:dyDescent="0.25">
      <c r="A105" s="218"/>
      <c r="AJ105" s="218"/>
      <c r="AK105" s="218"/>
      <c r="AL105" s="218"/>
      <c r="AR105" s="207">
        <v>1</v>
      </c>
      <c r="AS105" s="207" t="s">
        <v>194</v>
      </c>
      <c r="AT105" s="207" t="s">
        <v>432</v>
      </c>
      <c r="AU105" s="220" t="s">
        <v>523</v>
      </c>
      <c r="AV105" s="220">
        <v>191</v>
      </c>
    </row>
    <row r="106" spans="1:48" s="207" customFormat="1" ht="12.75" x14ac:dyDescent="0.25">
      <c r="A106" s="218"/>
      <c r="AJ106" s="218"/>
      <c r="AK106" s="218"/>
      <c r="AL106" s="218"/>
      <c r="AR106" s="207">
        <v>1</v>
      </c>
      <c r="AS106" s="207" t="s">
        <v>194</v>
      </c>
      <c r="AT106" s="207" t="s">
        <v>432</v>
      </c>
      <c r="AU106" s="220" t="s">
        <v>524</v>
      </c>
      <c r="AV106" s="220">
        <v>192</v>
      </c>
    </row>
    <row r="107" spans="1:48" s="207" customFormat="1" ht="12.75" x14ac:dyDescent="0.25">
      <c r="A107" s="218"/>
      <c r="AJ107" s="218"/>
      <c r="AK107" s="218"/>
      <c r="AL107" s="218"/>
      <c r="AR107" s="207">
        <v>1</v>
      </c>
      <c r="AS107" s="207" t="s">
        <v>194</v>
      </c>
      <c r="AT107" s="207" t="s">
        <v>432</v>
      </c>
      <c r="AU107" s="220" t="s">
        <v>525</v>
      </c>
      <c r="AV107" s="220">
        <v>193</v>
      </c>
    </row>
    <row r="108" spans="1:48" s="207" customFormat="1" ht="12.75" x14ac:dyDescent="0.25">
      <c r="A108" s="218"/>
      <c r="AJ108" s="218"/>
      <c r="AK108" s="218"/>
      <c r="AL108" s="218"/>
      <c r="AR108" s="207">
        <v>1</v>
      </c>
      <c r="AS108" s="207" t="s">
        <v>194</v>
      </c>
      <c r="AT108" s="207" t="s">
        <v>432</v>
      </c>
      <c r="AU108" s="220" t="s">
        <v>526</v>
      </c>
      <c r="AV108" s="220">
        <v>194</v>
      </c>
    </row>
    <row r="109" spans="1:48" s="207" customFormat="1" ht="12.75" x14ac:dyDescent="0.25">
      <c r="A109" s="218"/>
      <c r="AJ109" s="218"/>
      <c r="AK109" s="218"/>
      <c r="AL109" s="218"/>
      <c r="AR109" s="207">
        <v>1</v>
      </c>
      <c r="AS109" s="207" t="s">
        <v>194</v>
      </c>
      <c r="AT109" s="207" t="s">
        <v>432</v>
      </c>
      <c r="AU109" s="220" t="s">
        <v>527</v>
      </c>
      <c r="AV109" s="220">
        <v>195</v>
      </c>
    </row>
    <row r="110" spans="1:48" s="207" customFormat="1" ht="12.75" x14ac:dyDescent="0.25">
      <c r="A110" s="218"/>
      <c r="AJ110" s="218"/>
      <c r="AK110" s="218"/>
      <c r="AL110" s="218"/>
      <c r="AR110" s="207">
        <v>1</v>
      </c>
      <c r="AS110" s="207" t="s">
        <v>194</v>
      </c>
      <c r="AT110" s="207" t="s">
        <v>432</v>
      </c>
      <c r="AU110" s="220" t="s">
        <v>528</v>
      </c>
      <c r="AV110" s="220">
        <v>196</v>
      </c>
    </row>
    <row r="111" spans="1:48" s="207" customFormat="1" ht="12.75" x14ac:dyDescent="0.25">
      <c r="A111" s="218"/>
      <c r="AJ111" s="218"/>
      <c r="AK111" s="218"/>
      <c r="AL111" s="218"/>
      <c r="AR111" s="207">
        <v>1</v>
      </c>
      <c r="AS111" s="207" t="s">
        <v>194</v>
      </c>
      <c r="AT111" s="207" t="s">
        <v>432</v>
      </c>
      <c r="AU111" s="220" t="s">
        <v>529</v>
      </c>
      <c r="AV111" s="220">
        <v>197</v>
      </c>
    </row>
    <row r="112" spans="1:48" s="207" customFormat="1" ht="12.75" x14ac:dyDescent="0.25">
      <c r="A112" s="218"/>
      <c r="AJ112" s="227"/>
      <c r="AK112" s="227"/>
      <c r="AL112" s="227"/>
      <c r="AR112" s="207">
        <v>1</v>
      </c>
      <c r="AS112" s="207" t="s">
        <v>194</v>
      </c>
      <c r="AT112" s="207" t="s">
        <v>432</v>
      </c>
      <c r="AU112" s="220" t="s">
        <v>530</v>
      </c>
      <c r="AV112" s="220">
        <v>198</v>
      </c>
    </row>
    <row r="113" spans="1:48" s="207" customFormat="1" ht="12.75" x14ac:dyDescent="0.25">
      <c r="A113" s="218"/>
      <c r="AJ113" s="227"/>
      <c r="AK113" s="227"/>
      <c r="AL113" s="227"/>
      <c r="AR113" s="207">
        <v>1</v>
      </c>
      <c r="AS113" s="207" t="s">
        <v>194</v>
      </c>
      <c r="AT113" s="207" t="s">
        <v>432</v>
      </c>
      <c r="AU113" s="220" t="s">
        <v>531</v>
      </c>
      <c r="AV113" s="220">
        <v>199</v>
      </c>
    </row>
    <row r="114" spans="1:48" s="207" customFormat="1" ht="12.75" x14ac:dyDescent="0.25">
      <c r="A114" s="218"/>
      <c r="AJ114" s="227"/>
      <c r="AK114" s="227"/>
      <c r="AL114" s="227"/>
      <c r="AR114" s="207">
        <v>1</v>
      </c>
      <c r="AS114" s="207" t="s">
        <v>194</v>
      </c>
      <c r="AT114" s="207" t="s">
        <v>432</v>
      </c>
      <c r="AU114" s="220" t="s">
        <v>532</v>
      </c>
      <c r="AV114" s="220">
        <v>200</v>
      </c>
    </row>
    <row r="115" spans="1:48" s="207" customFormat="1" ht="12.75" x14ac:dyDescent="0.25">
      <c r="A115" s="218"/>
      <c r="AJ115" s="227"/>
      <c r="AK115" s="227"/>
      <c r="AL115" s="227"/>
      <c r="AR115" s="207">
        <v>1</v>
      </c>
      <c r="AS115" s="207" t="s">
        <v>194</v>
      </c>
      <c r="AT115" s="207" t="s">
        <v>432</v>
      </c>
      <c r="AU115" s="220" t="s">
        <v>533</v>
      </c>
      <c r="AV115" s="220">
        <v>201</v>
      </c>
    </row>
    <row r="116" spans="1:48" s="207" customFormat="1" ht="12.75" x14ac:dyDescent="0.25">
      <c r="A116" s="218"/>
      <c r="AJ116" s="227"/>
      <c r="AK116" s="227"/>
      <c r="AL116" s="227"/>
      <c r="AR116" s="207">
        <v>1</v>
      </c>
      <c r="AS116" s="207" t="s">
        <v>194</v>
      </c>
      <c r="AT116" s="207" t="s">
        <v>432</v>
      </c>
      <c r="AU116" s="220" t="s">
        <v>534</v>
      </c>
      <c r="AV116" s="220">
        <v>202</v>
      </c>
    </row>
    <row r="117" spans="1:48" s="207" customFormat="1" ht="12.75" x14ac:dyDescent="0.25">
      <c r="A117" s="218"/>
      <c r="AJ117" s="227"/>
      <c r="AK117" s="227"/>
      <c r="AL117" s="227"/>
      <c r="AR117" s="207">
        <v>1</v>
      </c>
      <c r="AS117" s="207" t="s">
        <v>194</v>
      </c>
      <c r="AT117" s="207" t="s">
        <v>432</v>
      </c>
      <c r="AU117" s="220" t="s">
        <v>535</v>
      </c>
      <c r="AV117" s="220">
        <v>203</v>
      </c>
    </row>
    <row r="118" spans="1:48" s="207" customFormat="1" ht="12.75" x14ac:dyDescent="0.25">
      <c r="A118" s="218"/>
      <c r="AJ118" s="227"/>
      <c r="AK118" s="227"/>
      <c r="AL118" s="227"/>
      <c r="AR118" s="207">
        <v>1</v>
      </c>
      <c r="AS118" s="207" t="s">
        <v>194</v>
      </c>
      <c r="AT118" s="207" t="s">
        <v>432</v>
      </c>
      <c r="AU118" s="220" t="s">
        <v>536</v>
      </c>
      <c r="AV118" s="220">
        <v>204</v>
      </c>
    </row>
    <row r="119" spans="1:48" s="207" customFormat="1" ht="12.75" x14ac:dyDescent="0.25">
      <c r="A119" s="218"/>
      <c r="AJ119" s="227"/>
      <c r="AK119" s="227"/>
      <c r="AL119" s="227"/>
      <c r="AR119" s="207">
        <v>1</v>
      </c>
      <c r="AS119" s="207" t="s">
        <v>194</v>
      </c>
      <c r="AT119" s="207" t="s">
        <v>432</v>
      </c>
      <c r="AU119" s="220" t="s">
        <v>537</v>
      </c>
      <c r="AV119" s="220">
        <v>205</v>
      </c>
    </row>
    <row r="120" spans="1:48" s="207" customFormat="1" ht="12.75" x14ac:dyDescent="0.25">
      <c r="A120" s="218"/>
      <c r="AJ120" s="227"/>
      <c r="AK120" s="227"/>
      <c r="AL120" s="227"/>
      <c r="AR120" s="207">
        <v>1</v>
      </c>
      <c r="AS120" s="207" t="s">
        <v>194</v>
      </c>
      <c r="AT120" s="207" t="s">
        <v>432</v>
      </c>
      <c r="AU120" s="220" t="s">
        <v>538</v>
      </c>
      <c r="AV120" s="220">
        <v>206</v>
      </c>
    </row>
    <row r="121" spans="1:48" s="207" customFormat="1" ht="12.75" x14ac:dyDescent="0.25">
      <c r="A121" s="218"/>
      <c r="AJ121" s="227"/>
      <c r="AK121" s="227"/>
      <c r="AL121" s="227"/>
      <c r="AR121" s="207">
        <v>1</v>
      </c>
      <c r="AS121" s="207" t="s">
        <v>194</v>
      </c>
      <c r="AT121" s="207" t="s">
        <v>432</v>
      </c>
      <c r="AU121" s="220" t="s">
        <v>539</v>
      </c>
      <c r="AV121" s="220">
        <v>207</v>
      </c>
    </row>
    <row r="122" spans="1:48" s="207" customFormat="1" ht="12.75" x14ac:dyDescent="0.25">
      <c r="A122" s="218"/>
      <c r="AJ122" s="227"/>
      <c r="AK122" s="227"/>
      <c r="AL122" s="227"/>
      <c r="AR122" s="207">
        <v>1</v>
      </c>
      <c r="AS122" s="207" t="s">
        <v>194</v>
      </c>
      <c r="AT122" s="207" t="s">
        <v>432</v>
      </c>
      <c r="AU122" s="220" t="s">
        <v>540</v>
      </c>
      <c r="AV122" s="220">
        <v>208</v>
      </c>
    </row>
    <row r="123" spans="1:48" s="207" customFormat="1" ht="12.75" x14ac:dyDescent="0.25">
      <c r="A123" s="218"/>
      <c r="AJ123" s="227"/>
      <c r="AK123" s="227"/>
      <c r="AL123" s="227"/>
      <c r="AR123" s="207">
        <v>1</v>
      </c>
      <c r="AS123" s="207" t="s">
        <v>194</v>
      </c>
      <c r="AT123" s="207" t="s">
        <v>432</v>
      </c>
      <c r="AU123" s="220" t="s">
        <v>541</v>
      </c>
      <c r="AV123" s="220">
        <v>209</v>
      </c>
    </row>
    <row r="124" spans="1:48" s="207" customFormat="1" ht="12.75" x14ac:dyDescent="0.25">
      <c r="A124" s="218"/>
      <c r="AJ124" s="227"/>
      <c r="AK124" s="227"/>
      <c r="AL124" s="227"/>
      <c r="AR124" s="207">
        <v>1</v>
      </c>
      <c r="AS124" s="207" t="s">
        <v>194</v>
      </c>
      <c r="AT124" s="207" t="s">
        <v>432</v>
      </c>
      <c r="AU124" s="220" t="s">
        <v>542</v>
      </c>
      <c r="AV124" s="220">
        <v>210</v>
      </c>
    </row>
    <row r="125" spans="1:48" s="207" customFormat="1" ht="12.75" x14ac:dyDescent="0.25">
      <c r="A125" s="218"/>
      <c r="AJ125" s="227"/>
      <c r="AK125" s="227"/>
      <c r="AL125" s="227"/>
      <c r="AR125" s="207">
        <v>2</v>
      </c>
      <c r="AS125" s="207" t="s">
        <v>197</v>
      </c>
      <c r="AT125" s="207" t="s">
        <v>543</v>
      </c>
      <c r="AU125" s="220" t="s">
        <v>544</v>
      </c>
      <c r="AV125" s="220">
        <v>212</v>
      </c>
    </row>
    <row r="126" spans="1:48" s="207" customFormat="1" ht="12.75" x14ac:dyDescent="0.25">
      <c r="A126" s="218"/>
      <c r="AJ126" s="218"/>
      <c r="AK126" s="218"/>
      <c r="AL126" s="218"/>
      <c r="AR126" s="207">
        <v>2</v>
      </c>
      <c r="AS126" s="207" t="s">
        <v>197</v>
      </c>
      <c r="AT126" s="207" t="s">
        <v>543</v>
      </c>
      <c r="AU126" s="220" t="s">
        <v>545</v>
      </c>
      <c r="AV126" s="220">
        <v>213</v>
      </c>
    </row>
    <row r="127" spans="1:48" s="207" customFormat="1" ht="12.75" x14ac:dyDescent="0.25">
      <c r="A127" s="218"/>
      <c r="AJ127" s="218"/>
      <c r="AK127" s="218"/>
      <c r="AL127" s="218"/>
      <c r="AR127" s="207">
        <v>2</v>
      </c>
      <c r="AS127" s="207" t="s">
        <v>197</v>
      </c>
      <c r="AT127" s="207" t="s">
        <v>543</v>
      </c>
      <c r="AU127" s="220" t="s">
        <v>546</v>
      </c>
      <c r="AV127" s="220">
        <v>214</v>
      </c>
    </row>
    <row r="128" spans="1:48" s="207" customFormat="1" ht="12.75" x14ac:dyDescent="0.25">
      <c r="A128" s="218"/>
      <c r="AJ128" s="218"/>
      <c r="AK128" s="218"/>
      <c r="AL128" s="218"/>
      <c r="AR128" s="207">
        <v>2</v>
      </c>
      <c r="AS128" s="207" t="s">
        <v>197</v>
      </c>
      <c r="AT128" s="207" t="s">
        <v>543</v>
      </c>
      <c r="AU128" s="220" t="s">
        <v>547</v>
      </c>
      <c r="AV128" s="220">
        <v>215</v>
      </c>
    </row>
    <row r="129" spans="1:48" s="207" customFormat="1" ht="12.75" x14ac:dyDescent="0.25">
      <c r="A129" s="218"/>
      <c r="AJ129" s="218"/>
      <c r="AK129" s="218"/>
      <c r="AL129" s="218"/>
      <c r="AR129" s="207">
        <v>2</v>
      </c>
      <c r="AS129" s="207" t="s">
        <v>197</v>
      </c>
      <c r="AT129" s="207" t="s">
        <v>543</v>
      </c>
      <c r="AU129" s="220" t="s">
        <v>548</v>
      </c>
      <c r="AV129" s="220">
        <v>216</v>
      </c>
    </row>
    <row r="130" spans="1:48" s="207" customFormat="1" ht="12.75" x14ac:dyDescent="0.25">
      <c r="A130" s="218"/>
      <c r="AJ130" s="218"/>
      <c r="AK130" s="218"/>
      <c r="AL130" s="218"/>
      <c r="AR130" s="207">
        <v>2</v>
      </c>
      <c r="AS130" s="207" t="s">
        <v>197</v>
      </c>
      <c r="AT130" s="207" t="s">
        <v>543</v>
      </c>
      <c r="AU130" s="220"/>
      <c r="AV130" s="220">
        <v>217</v>
      </c>
    </row>
    <row r="131" spans="1:48" s="207" customFormat="1" ht="12.75" x14ac:dyDescent="0.25">
      <c r="A131" s="218"/>
      <c r="AJ131" s="218"/>
      <c r="AK131" s="218"/>
      <c r="AL131" s="218"/>
      <c r="AR131" s="207">
        <v>2</v>
      </c>
      <c r="AS131" s="207" t="s">
        <v>197</v>
      </c>
      <c r="AT131" s="207" t="s">
        <v>543</v>
      </c>
      <c r="AU131" s="220" t="s">
        <v>549</v>
      </c>
      <c r="AV131" s="220">
        <v>218</v>
      </c>
    </row>
    <row r="132" spans="1:48" s="207" customFormat="1" ht="12.75" x14ac:dyDescent="0.25">
      <c r="A132" s="218"/>
      <c r="AJ132" s="218"/>
      <c r="AK132" s="218"/>
      <c r="AL132" s="218"/>
      <c r="AR132" s="207">
        <v>2</v>
      </c>
      <c r="AS132" s="207" t="s">
        <v>197</v>
      </c>
      <c r="AT132" s="207" t="s">
        <v>543</v>
      </c>
      <c r="AU132" s="220" t="s">
        <v>550</v>
      </c>
      <c r="AV132" s="220">
        <v>219</v>
      </c>
    </row>
    <row r="133" spans="1:48" s="207" customFormat="1" ht="12.75" x14ac:dyDescent="0.25">
      <c r="A133" s="218"/>
      <c r="AJ133" s="218"/>
      <c r="AK133" s="218"/>
      <c r="AL133" s="218"/>
      <c r="AR133" s="207">
        <v>2</v>
      </c>
      <c r="AS133" s="207" t="s">
        <v>197</v>
      </c>
      <c r="AT133" s="207" t="s">
        <v>543</v>
      </c>
      <c r="AU133" s="220" t="s">
        <v>551</v>
      </c>
      <c r="AV133" s="220">
        <v>220</v>
      </c>
    </row>
    <row r="134" spans="1:48" s="207" customFormat="1" ht="12.75" x14ac:dyDescent="0.25">
      <c r="A134" s="218"/>
      <c r="AJ134" s="218"/>
      <c r="AK134" s="218"/>
      <c r="AL134" s="218"/>
      <c r="AR134" s="207">
        <v>2</v>
      </c>
      <c r="AS134" s="207" t="s">
        <v>197</v>
      </c>
      <c r="AT134" s="207" t="s">
        <v>543</v>
      </c>
      <c r="AU134" s="220"/>
      <c r="AV134" s="220">
        <v>221</v>
      </c>
    </row>
    <row r="135" spans="1:48" s="207" customFormat="1" ht="12.75" x14ac:dyDescent="0.25">
      <c r="A135" s="218"/>
      <c r="AJ135" s="218"/>
      <c r="AK135" s="218"/>
      <c r="AL135" s="218"/>
      <c r="AR135" s="207">
        <v>2</v>
      </c>
      <c r="AS135" s="207" t="s">
        <v>197</v>
      </c>
      <c r="AT135" s="207" t="s">
        <v>543</v>
      </c>
      <c r="AU135" s="220" t="s">
        <v>552</v>
      </c>
      <c r="AV135" s="220">
        <v>222</v>
      </c>
    </row>
    <row r="136" spans="1:48" s="207" customFormat="1" ht="12.75" x14ac:dyDescent="0.25">
      <c r="A136" s="218"/>
      <c r="AJ136" s="218"/>
      <c r="AK136" s="218"/>
      <c r="AL136" s="218"/>
      <c r="AR136" s="207">
        <v>2</v>
      </c>
      <c r="AS136" s="207" t="s">
        <v>197</v>
      </c>
      <c r="AT136" s="207" t="s">
        <v>543</v>
      </c>
      <c r="AU136" s="220" t="s">
        <v>553</v>
      </c>
      <c r="AV136" s="220">
        <v>223</v>
      </c>
    </row>
    <row r="137" spans="1:48" s="207" customFormat="1" ht="12.75" x14ac:dyDescent="0.25">
      <c r="A137" s="218"/>
      <c r="AJ137" s="218"/>
      <c r="AK137" s="218"/>
      <c r="AL137" s="218"/>
      <c r="AR137" s="207">
        <v>2</v>
      </c>
      <c r="AS137" s="207" t="s">
        <v>197</v>
      </c>
      <c r="AT137" s="207" t="s">
        <v>543</v>
      </c>
      <c r="AU137" s="220" t="s">
        <v>554</v>
      </c>
      <c r="AV137" s="220">
        <v>224</v>
      </c>
    </row>
    <row r="138" spans="1:48" s="207" customFormat="1" ht="12.75" x14ac:dyDescent="0.25">
      <c r="A138" s="218"/>
      <c r="AJ138" s="218"/>
      <c r="AK138" s="218"/>
      <c r="AL138" s="218"/>
      <c r="AR138" s="207">
        <v>2</v>
      </c>
      <c r="AS138" s="207" t="s">
        <v>197</v>
      </c>
      <c r="AT138" s="207" t="s">
        <v>543</v>
      </c>
      <c r="AU138" s="220" t="s">
        <v>555</v>
      </c>
      <c r="AV138" s="220">
        <v>225</v>
      </c>
    </row>
    <row r="139" spans="1:48" s="207" customFormat="1" ht="12.75" x14ac:dyDescent="0.25">
      <c r="A139" s="218"/>
      <c r="AJ139" s="218"/>
      <c r="AK139" s="218"/>
      <c r="AL139" s="218"/>
      <c r="AR139" s="207">
        <v>2</v>
      </c>
      <c r="AS139" s="207" t="s">
        <v>197</v>
      </c>
      <c r="AT139" s="207" t="s">
        <v>543</v>
      </c>
      <c r="AU139" s="220" t="s">
        <v>556</v>
      </c>
      <c r="AV139" s="220">
        <v>226</v>
      </c>
    </row>
    <row r="140" spans="1:48" s="207" customFormat="1" ht="12.75" x14ac:dyDescent="0.25">
      <c r="A140" s="218"/>
      <c r="AJ140" s="218"/>
      <c r="AK140" s="218"/>
      <c r="AL140" s="218"/>
      <c r="AR140" s="207">
        <v>2</v>
      </c>
      <c r="AS140" s="207" t="s">
        <v>197</v>
      </c>
      <c r="AT140" s="207" t="s">
        <v>543</v>
      </c>
      <c r="AU140" s="220" t="s">
        <v>557</v>
      </c>
      <c r="AV140" s="220">
        <v>227</v>
      </c>
    </row>
    <row r="141" spans="1:48" s="207" customFormat="1" ht="12.75" x14ac:dyDescent="0.25">
      <c r="A141" s="218"/>
      <c r="AJ141" s="218"/>
      <c r="AK141" s="218"/>
      <c r="AL141" s="218"/>
      <c r="AR141" s="207">
        <v>2</v>
      </c>
      <c r="AS141" s="207" t="s">
        <v>197</v>
      </c>
      <c r="AT141" s="207" t="s">
        <v>543</v>
      </c>
      <c r="AU141" s="220" t="s">
        <v>558</v>
      </c>
      <c r="AV141" s="220">
        <v>228</v>
      </c>
    </row>
    <row r="142" spans="1:48" s="207" customFormat="1" ht="12.75" x14ac:dyDescent="0.25">
      <c r="A142" s="218"/>
      <c r="AJ142" s="218"/>
      <c r="AK142" s="218"/>
      <c r="AL142" s="218"/>
      <c r="AR142" s="207">
        <v>2</v>
      </c>
      <c r="AS142" s="207" t="s">
        <v>197</v>
      </c>
      <c r="AT142" s="207" t="s">
        <v>543</v>
      </c>
      <c r="AU142" s="220" t="s">
        <v>559</v>
      </c>
      <c r="AV142" s="220">
        <v>229</v>
      </c>
    </row>
    <row r="143" spans="1:48" s="207" customFormat="1" ht="12.75" x14ac:dyDescent="0.25">
      <c r="A143" s="218"/>
      <c r="AJ143" s="218"/>
      <c r="AK143" s="218"/>
      <c r="AL143" s="218"/>
      <c r="AR143" s="207">
        <v>2</v>
      </c>
      <c r="AS143" s="207" t="s">
        <v>197</v>
      </c>
      <c r="AT143" s="207" t="s">
        <v>543</v>
      </c>
      <c r="AU143" s="220" t="s">
        <v>560</v>
      </c>
      <c r="AV143" s="220">
        <v>230</v>
      </c>
    </row>
    <row r="144" spans="1:48" s="207" customFormat="1" ht="12.75" x14ac:dyDescent="0.25">
      <c r="A144" s="218"/>
      <c r="AJ144" s="218"/>
      <c r="AK144" s="218"/>
      <c r="AL144" s="218"/>
      <c r="AR144" s="207">
        <v>2</v>
      </c>
      <c r="AS144" s="207" t="s">
        <v>197</v>
      </c>
      <c r="AT144" s="207" t="s">
        <v>543</v>
      </c>
      <c r="AU144" s="220" t="s">
        <v>561</v>
      </c>
      <c r="AV144" s="220">
        <v>231</v>
      </c>
    </row>
    <row r="145" spans="1:48" s="207" customFormat="1" ht="12.75" x14ac:dyDescent="0.25">
      <c r="A145" s="218"/>
      <c r="AJ145" s="218"/>
      <c r="AK145" s="218"/>
      <c r="AL145" s="218"/>
      <c r="AR145" s="207">
        <v>2</v>
      </c>
      <c r="AS145" s="207" t="s">
        <v>197</v>
      </c>
      <c r="AT145" s="207" t="s">
        <v>543</v>
      </c>
      <c r="AU145" s="220" t="s">
        <v>543</v>
      </c>
      <c r="AV145" s="220">
        <v>232</v>
      </c>
    </row>
    <row r="146" spans="1:48" s="207" customFormat="1" ht="12.75" x14ac:dyDescent="0.25">
      <c r="A146" s="218"/>
      <c r="AJ146" s="218"/>
      <c r="AK146" s="218"/>
      <c r="AL146" s="218"/>
      <c r="AR146" s="207">
        <v>2</v>
      </c>
      <c r="AS146" s="207" t="s">
        <v>197</v>
      </c>
      <c r="AT146" s="207" t="s">
        <v>543</v>
      </c>
      <c r="AU146" s="220" t="s">
        <v>562</v>
      </c>
      <c r="AV146" s="220">
        <v>233</v>
      </c>
    </row>
    <row r="147" spans="1:48" s="207" customFormat="1" ht="12.75" x14ac:dyDescent="0.25">
      <c r="A147" s="218"/>
      <c r="AJ147" s="218"/>
      <c r="AK147" s="218"/>
      <c r="AL147" s="218"/>
      <c r="AR147" s="207">
        <v>2</v>
      </c>
      <c r="AS147" s="207" t="s">
        <v>197</v>
      </c>
      <c r="AT147" s="207" t="s">
        <v>543</v>
      </c>
      <c r="AU147" s="220" t="s">
        <v>563</v>
      </c>
      <c r="AV147" s="220">
        <v>234</v>
      </c>
    </row>
    <row r="148" spans="1:48" s="207" customFormat="1" ht="12.75" x14ac:dyDescent="0.25">
      <c r="A148" s="218"/>
      <c r="AJ148" s="218"/>
      <c r="AK148" s="218"/>
      <c r="AL148" s="218"/>
      <c r="AR148" s="207">
        <v>2</v>
      </c>
      <c r="AS148" s="207" t="s">
        <v>197</v>
      </c>
      <c r="AT148" s="207" t="s">
        <v>543</v>
      </c>
      <c r="AU148" s="220" t="s">
        <v>564</v>
      </c>
      <c r="AV148" s="220">
        <v>235</v>
      </c>
    </row>
    <row r="149" spans="1:48" s="207" customFormat="1" ht="12.75" x14ac:dyDescent="0.25">
      <c r="A149" s="218"/>
      <c r="AJ149" s="218"/>
      <c r="AK149" s="218"/>
      <c r="AL149" s="218"/>
      <c r="AR149" s="207">
        <v>2</v>
      </c>
      <c r="AS149" s="207" t="s">
        <v>197</v>
      </c>
      <c r="AT149" s="207" t="s">
        <v>543</v>
      </c>
      <c r="AU149" s="220" t="s">
        <v>565</v>
      </c>
      <c r="AV149" s="220">
        <v>236</v>
      </c>
    </row>
    <row r="150" spans="1:48" s="207" customFormat="1" ht="12.75" x14ac:dyDescent="0.25">
      <c r="A150" s="218"/>
      <c r="AJ150" s="218"/>
      <c r="AK150" s="218"/>
      <c r="AL150" s="218"/>
      <c r="AR150" s="207">
        <v>2</v>
      </c>
      <c r="AS150" s="207" t="s">
        <v>197</v>
      </c>
      <c r="AT150" s="207" t="s">
        <v>543</v>
      </c>
      <c r="AU150" s="220" t="s">
        <v>566</v>
      </c>
      <c r="AV150" s="220">
        <v>237</v>
      </c>
    </row>
    <row r="151" spans="1:48" s="207" customFormat="1" ht="12.75" x14ac:dyDescent="0.25">
      <c r="A151" s="218"/>
      <c r="AJ151" s="218"/>
      <c r="AK151" s="218"/>
      <c r="AL151" s="218"/>
      <c r="AR151" s="207">
        <v>2</v>
      </c>
      <c r="AS151" s="207" t="s">
        <v>197</v>
      </c>
      <c r="AT151" s="207" t="s">
        <v>543</v>
      </c>
      <c r="AU151" s="220"/>
      <c r="AV151" s="220">
        <v>238</v>
      </c>
    </row>
    <row r="152" spans="1:48" s="207" customFormat="1" ht="12.75" x14ac:dyDescent="0.25">
      <c r="A152" s="218"/>
      <c r="AJ152" s="218"/>
      <c r="AK152" s="218"/>
      <c r="AL152" s="218"/>
      <c r="AR152" s="207">
        <v>2</v>
      </c>
      <c r="AS152" s="207" t="s">
        <v>197</v>
      </c>
      <c r="AT152" s="207" t="s">
        <v>543</v>
      </c>
      <c r="AU152" s="220" t="s">
        <v>567</v>
      </c>
      <c r="AV152" s="220">
        <v>239</v>
      </c>
    </row>
    <row r="153" spans="1:48" s="207" customFormat="1" ht="12.75" x14ac:dyDescent="0.25">
      <c r="A153" s="218"/>
      <c r="AJ153" s="218"/>
      <c r="AK153" s="218"/>
      <c r="AL153" s="218"/>
      <c r="AR153" s="207">
        <v>2</v>
      </c>
      <c r="AS153" s="207" t="s">
        <v>197</v>
      </c>
      <c r="AT153" s="207" t="s">
        <v>543</v>
      </c>
      <c r="AU153" s="220" t="s">
        <v>568</v>
      </c>
      <c r="AV153" s="220">
        <v>240</v>
      </c>
    </row>
    <row r="154" spans="1:48" s="207" customFormat="1" ht="12.75" x14ac:dyDescent="0.25">
      <c r="A154" s="218"/>
      <c r="AJ154" s="218"/>
      <c r="AK154" s="218"/>
      <c r="AL154" s="218"/>
      <c r="AR154" s="207">
        <v>2</v>
      </c>
      <c r="AS154" s="207" t="s">
        <v>197</v>
      </c>
      <c r="AT154" s="207" t="s">
        <v>543</v>
      </c>
      <c r="AU154" s="220" t="s">
        <v>569</v>
      </c>
      <c r="AV154" s="220">
        <v>241</v>
      </c>
    </row>
    <row r="155" spans="1:48" s="207" customFormat="1" ht="12.75" x14ac:dyDescent="0.25">
      <c r="A155" s="218"/>
      <c r="AJ155" s="218"/>
      <c r="AK155" s="218"/>
      <c r="AL155" s="218"/>
      <c r="AR155" s="207">
        <v>2</v>
      </c>
      <c r="AS155" s="207" t="s">
        <v>197</v>
      </c>
      <c r="AT155" s="207" t="s">
        <v>543</v>
      </c>
      <c r="AU155" s="220" t="s">
        <v>570</v>
      </c>
      <c r="AV155" s="220">
        <v>242</v>
      </c>
    </row>
    <row r="156" spans="1:48" s="207" customFormat="1" ht="12.75" x14ac:dyDescent="0.25">
      <c r="A156" s="218"/>
      <c r="AJ156" s="218"/>
      <c r="AK156" s="218"/>
      <c r="AL156" s="218"/>
      <c r="AR156" s="207">
        <v>2</v>
      </c>
      <c r="AS156" s="207" t="s">
        <v>197</v>
      </c>
      <c r="AT156" s="207" t="s">
        <v>543</v>
      </c>
      <c r="AU156" s="220" t="s">
        <v>571</v>
      </c>
      <c r="AV156" s="220">
        <v>243</v>
      </c>
    </row>
    <row r="157" spans="1:48" s="207" customFormat="1" ht="12.75" x14ac:dyDescent="0.25">
      <c r="A157" s="218"/>
      <c r="AJ157" s="218"/>
      <c r="AK157" s="218"/>
      <c r="AL157" s="218"/>
      <c r="AR157" s="207">
        <v>2</v>
      </c>
      <c r="AS157" s="207" t="s">
        <v>197</v>
      </c>
      <c r="AT157" s="207" t="s">
        <v>543</v>
      </c>
      <c r="AU157" s="220" t="s">
        <v>572</v>
      </c>
      <c r="AV157" s="220">
        <v>244</v>
      </c>
    </row>
    <row r="158" spans="1:48" s="207" customFormat="1" ht="12.75" x14ac:dyDescent="0.25">
      <c r="A158" s="218"/>
      <c r="AJ158" s="218"/>
      <c r="AK158" s="218"/>
      <c r="AL158" s="218"/>
      <c r="AR158" s="207">
        <v>2</v>
      </c>
      <c r="AS158" s="207" t="s">
        <v>197</v>
      </c>
      <c r="AT158" s="207" t="s">
        <v>543</v>
      </c>
      <c r="AU158" s="220" t="s">
        <v>573</v>
      </c>
      <c r="AV158" s="220">
        <v>245</v>
      </c>
    </row>
    <row r="159" spans="1:48" s="207" customFormat="1" ht="12.75" x14ac:dyDescent="0.25">
      <c r="A159" s="218"/>
      <c r="AJ159" s="218"/>
      <c r="AK159" s="218"/>
      <c r="AL159" s="218"/>
      <c r="AR159" s="207">
        <v>2</v>
      </c>
      <c r="AS159" s="207" t="s">
        <v>197</v>
      </c>
      <c r="AT159" s="207" t="s">
        <v>543</v>
      </c>
      <c r="AU159" s="220" t="s">
        <v>574</v>
      </c>
      <c r="AV159" s="220">
        <v>246</v>
      </c>
    </row>
    <row r="160" spans="1:48" s="207" customFormat="1" ht="12.75" x14ac:dyDescent="0.25">
      <c r="A160" s="218"/>
      <c r="AJ160" s="218"/>
      <c r="AK160" s="218"/>
      <c r="AL160" s="218"/>
      <c r="AR160" s="207">
        <v>2</v>
      </c>
      <c r="AS160" s="207" t="s">
        <v>197</v>
      </c>
      <c r="AT160" s="207" t="s">
        <v>543</v>
      </c>
      <c r="AU160" s="220" t="s">
        <v>575</v>
      </c>
      <c r="AV160" s="220">
        <v>247</v>
      </c>
    </row>
    <row r="161" spans="1:48" s="207" customFormat="1" ht="12.75" x14ac:dyDescent="0.25">
      <c r="A161" s="218"/>
      <c r="AJ161" s="218"/>
      <c r="AK161" s="218"/>
      <c r="AL161" s="218"/>
      <c r="AR161" s="207">
        <v>2</v>
      </c>
      <c r="AS161" s="207" t="s">
        <v>197</v>
      </c>
      <c r="AT161" s="207" t="s">
        <v>543</v>
      </c>
      <c r="AU161" s="220" t="s">
        <v>576</v>
      </c>
      <c r="AV161" s="220">
        <v>248</v>
      </c>
    </row>
    <row r="162" spans="1:48" s="207" customFormat="1" ht="12.75" x14ac:dyDescent="0.25">
      <c r="A162" s="218"/>
      <c r="AJ162" s="218"/>
      <c r="AK162" s="218"/>
      <c r="AL162" s="218"/>
      <c r="AR162" s="207">
        <v>2</v>
      </c>
      <c r="AS162" s="207" t="s">
        <v>197</v>
      </c>
      <c r="AT162" s="207" t="s">
        <v>543</v>
      </c>
      <c r="AU162" s="220" t="s">
        <v>577</v>
      </c>
      <c r="AV162" s="220">
        <v>249</v>
      </c>
    </row>
    <row r="163" spans="1:48" s="207" customFormat="1" ht="12.75" x14ac:dyDescent="0.25">
      <c r="A163" s="218"/>
      <c r="AJ163" s="218"/>
      <c r="AK163" s="218"/>
      <c r="AL163" s="218"/>
      <c r="AR163" s="207">
        <v>2</v>
      </c>
      <c r="AS163" s="207" t="s">
        <v>197</v>
      </c>
      <c r="AT163" s="207" t="s">
        <v>543</v>
      </c>
      <c r="AU163" s="220" t="s">
        <v>578</v>
      </c>
      <c r="AV163" s="220">
        <v>250</v>
      </c>
    </row>
    <row r="164" spans="1:48" s="207" customFormat="1" ht="12.75" x14ac:dyDescent="0.25">
      <c r="A164" s="218"/>
      <c r="AJ164" s="218"/>
      <c r="AK164" s="218"/>
      <c r="AL164" s="218"/>
      <c r="AR164" s="207">
        <v>2</v>
      </c>
      <c r="AS164" s="207" t="s">
        <v>197</v>
      </c>
      <c r="AT164" s="207" t="s">
        <v>543</v>
      </c>
      <c r="AU164" s="220" t="s">
        <v>579</v>
      </c>
      <c r="AV164" s="220">
        <v>251</v>
      </c>
    </row>
    <row r="165" spans="1:48" s="207" customFormat="1" ht="12.75" x14ac:dyDescent="0.25">
      <c r="A165" s="218"/>
      <c r="AJ165" s="218"/>
      <c r="AK165" s="218"/>
      <c r="AL165" s="218"/>
      <c r="AR165" s="207">
        <v>2</v>
      </c>
      <c r="AS165" s="207" t="s">
        <v>197</v>
      </c>
      <c r="AT165" s="207" t="s">
        <v>543</v>
      </c>
      <c r="AU165" s="220" t="s">
        <v>580</v>
      </c>
      <c r="AV165" s="220">
        <v>252</v>
      </c>
    </row>
    <row r="166" spans="1:48" s="207" customFormat="1" ht="12.75" x14ac:dyDescent="0.25">
      <c r="A166" s="218"/>
      <c r="AJ166" s="218"/>
      <c r="AK166" s="218"/>
      <c r="AL166" s="218"/>
      <c r="AR166" s="207">
        <v>2</v>
      </c>
      <c r="AS166" s="207" t="s">
        <v>197</v>
      </c>
      <c r="AT166" s="207" t="s">
        <v>543</v>
      </c>
      <c r="AU166" s="220" t="s">
        <v>581</v>
      </c>
      <c r="AV166" s="220">
        <v>253</v>
      </c>
    </row>
    <row r="167" spans="1:48" s="207" customFormat="1" ht="12.75" x14ac:dyDescent="0.25">
      <c r="A167" s="218"/>
      <c r="AJ167" s="218"/>
      <c r="AK167" s="218"/>
      <c r="AL167" s="218"/>
      <c r="AR167" s="207">
        <v>2</v>
      </c>
      <c r="AS167" s="207" t="s">
        <v>197</v>
      </c>
      <c r="AT167" s="207" t="s">
        <v>543</v>
      </c>
      <c r="AU167" s="220" t="s">
        <v>582</v>
      </c>
      <c r="AV167" s="220">
        <v>254</v>
      </c>
    </row>
    <row r="168" spans="1:48" s="207" customFormat="1" ht="12.75" x14ac:dyDescent="0.25">
      <c r="A168" s="218"/>
      <c r="AJ168" s="218"/>
      <c r="AK168" s="218"/>
      <c r="AL168" s="218"/>
      <c r="AR168" s="207">
        <v>2</v>
      </c>
      <c r="AS168" s="207" t="s">
        <v>197</v>
      </c>
      <c r="AT168" s="207" t="s">
        <v>543</v>
      </c>
      <c r="AU168" s="220" t="s">
        <v>583</v>
      </c>
      <c r="AV168" s="220">
        <v>255</v>
      </c>
    </row>
    <row r="169" spans="1:48" s="207" customFormat="1" ht="12.75" x14ac:dyDescent="0.25">
      <c r="A169" s="218"/>
      <c r="AJ169" s="218"/>
      <c r="AK169" s="218"/>
      <c r="AL169" s="218"/>
      <c r="AR169" s="207">
        <v>2</v>
      </c>
      <c r="AS169" s="207" t="s">
        <v>197</v>
      </c>
      <c r="AT169" s="207" t="s">
        <v>543</v>
      </c>
      <c r="AU169" s="220" t="s">
        <v>584</v>
      </c>
      <c r="AV169" s="220">
        <v>256</v>
      </c>
    </row>
    <row r="170" spans="1:48" s="207" customFormat="1" ht="12.75" x14ac:dyDescent="0.25">
      <c r="A170" s="218"/>
      <c r="AJ170" s="218"/>
      <c r="AK170" s="218"/>
      <c r="AL170" s="218"/>
      <c r="AR170" s="207">
        <v>3</v>
      </c>
      <c r="AS170" s="207" t="s">
        <v>211</v>
      </c>
      <c r="AT170" s="207" t="s">
        <v>585</v>
      </c>
      <c r="AU170" s="220" t="s">
        <v>586</v>
      </c>
      <c r="AV170" s="220">
        <v>259</v>
      </c>
    </row>
    <row r="171" spans="1:48" s="207" customFormat="1" ht="12.75" x14ac:dyDescent="0.25">
      <c r="A171" s="218"/>
      <c r="AJ171" s="218"/>
      <c r="AK171" s="218"/>
      <c r="AL171" s="218"/>
      <c r="AR171" s="207">
        <v>3</v>
      </c>
      <c r="AS171" s="207" t="s">
        <v>211</v>
      </c>
      <c r="AT171" s="207" t="s">
        <v>585</v>
      </c>
      <c r="AU171" s="220" t="s">
        <v>587</v>
      </c>
      <c r="AV171" s="220">
        <v>260</v>
      </c>
    </row>
    <row r="172" spans="1:48" s="207" customFormat="1" ht="12.75" x14ac:dyDescent="0.25">
      <c r="A172" s="218"/>
      <c r="AJ172" s="218"/>
      <c r="AK172" s="218"/>
      <c r="AL172" s="218"/>
      <c r="AR172" s="207">
        <v>3</v>
      </c>
      <c r="AS172" s="207" t="s">
        <v>211</v>
      </c>
      <c r="AT172" s="207" t="s">
        <v>585</v>
      </c>
      <c r="AU172" s="220" t="s">
        <v>588</v>
      </c>
      <c r="AV172" s="220">
        <v>261</v>
      </c>
    </row>
    <row r="173" spans="1:48" s="207" customFormat="1" ht="12.75" x14ac:dyDescent="0.25">
      <c r="A173" s="218"/>
      <c r="AJ173" s="218"/>
      <c r="AK173" s="218"/>
      <c r="AL173" s="218"/>
      <c r="AR173" s="207">
        <v>3</v>
      </c>
      <c r="AS173" s="207" t="s">
        <v>211</v>
      </c>
      <c r="AT173" s="207" t="s">
        <v>585</v>
      </c>
      <c r="AU173" s="220" t="s">
        <v>589</v>
      </c>
      <c r="AV173" s="220">
        <v>262</v>
      </c>
    </row>
    <row r="174" spans="1:48" s="207" customFormat="1" ht="12.75" x14ac:dyDescent="0.25">
      <c r="A174" s="218"/>
      <c r="AJ174" s="218"/>
      <c r="AK174" s="218"/>
      <c r="AL174" s="218"/>
      <c r="AR174" s="207">
        <v>3</v>
      </c>
      <c r="AS174" s="207" t="s">
        <v>211</v>
      </c>
      <c r="AT174" s="207" t="s">
        <v>585</v>
      </c>
      <c r="AU174" s="220" t="s">
        <v>590</v>
      </c>
      <c r="AV174" s="220">
        <v>263</v>
      </c>
    </row>
    <row r="175" spans="1:48" s="207" customFormat="1" ht="12.75" x14ac:dyDescent="0.25">
      <c r="A175" s="218"/>
      <c r="AJ175" s="218"/>
      <c r="AK175" s="218"/>
      <c r="AL175" s="218"/>
      <c r="AR175" s="207">
        <v>3</v>
      </c>
      <c r="AS175" s="207" t="s">
        <v>211</v>
      </c>
      <c r="AT175" s="207" t="s">
        <v>585</v>
      </c>
      <c r="AU175" s="220" t="s">
        <v>591</v>
      </c>
      <c r="AV175" s="220">
        <v>264</v>
      </c>
    </row>
    <row r="176" spans="1:48" s="207" customFormat="1" ht="12.75" x14ac:dyDescent="0.25">
      <c r="A176" s="218"/>
      <c r="AJ176" s="218"/>
      <c r="AK176" s="218"/>
      <c r="AL176" s="218"/>
      <c r="AR176" s="207">
        <v>3</v>
      </c>
      <c r="AS176" s="207" t="s">
        <v>211</v>
      </c>
      <c r="AT176" s="207" t="s">
        <v>585</v>
      </c>
      <c r="AU176" s="220" t="s">
        <v>592</v>
      </c>
      <c r="AV176" s="220">
        <v>265</v>
      </c>
    </row>
    <row r="177" spans="1:48" s="207" customFormat="1" ht="12.75" x14ac:dyDescent="0.25">
      <c r="A177" s="218"/>
      <c r="AJ177" s="218"/>
      <c r="AK177" s="218"/>
      <c r="AL177" s="218"/>
      <c r="AR177" s="207">
        <v>3</v>
      </c>
      <c r="AS177" s="207" t="s">
        <v>211</v>
      </c>
      <c r="AT177" s="207" t="s">
        <v>585</v>
      </c>
      <c r="AU177" s="220" t="s">
        <v>593</v>
      </c>
      <c r="AV177" s="220">
        <v>266</v>
      </c>
    </row>
    <row r="178" spans="1:48" s="207" customFormat="1" ht="12.75" x14ac:dyDescent="0.25">
      <c r="A178" s="218"/>
      <c r="AJ178" s="218"/>
      <c r="AK178" s="218"/>
      <c r="AL178" s="218"/>
      <c r="AR178" s="207">
        <v>3</v>
      </c>
      <c r="AS178" s="207" t="s">
        <v>211</v>
      </c>
      <c r="AT178" s="207" t="s">
        <v>585</v>
      </c>
      <c r="AU178" s="220" t="s">
        <v>594</v>
      </c>
      <c r="AV178" s="220">
        <v>267</v>
      </c>
    </row>
    <row r="179" spans="1:48" s="207" customFormat="1" ht="12.75" x14ac:dyDescent="0.25">
      <c r="A179" s="218"/>
      <c r="AJ179" s="218"/>
      <c r="AK179" s="218"/>
      <c r="AL179" s="218"/>
      <c r="AR179" s="207">
        <v>3</v>
      </c>
      <c r="AS179" s="207" t="s">
        <v>211</v>
      </c>
      <c r="AT179" s="207" t="s">
        <v>585</v>
      </c>
      <c r="AU179" s="220" t="s">
        <v>595</v>
      </c>
      <c r="AV179" s="220">
        <v>268</v>
      </c>
    </row>
    <row r="180" spans="1:48" s="207" customFormat="1" ht="12.75" x14ac:dyDescent="0.25">
      <c r="A180" s="218"/>
      <c r="AJ180" s="218"/>
      <c r="AK180" s="218"/>
      <c r="AL180" s="218"/>
      <c r="AR180" s="207">
        <v>3</v>
      </c>
      <c r="AS180" s="207" t="s">
        <v>211</v>
      </c>
      <c r="AT180" s="207" t="s">
        <v>585</v>
      </c>
      <c r="AU180" s="221" t="s">
        <v>596</v>
      </c>
      <c r="AV180" s="221">
        <v>269</v>
      </c>
    </row>
    <row r="181" spans="1:48" s="207" customFormat="1" x14ac:dyDescent="0.25">
      <c r="A181" s="218"/>
      <c r="C181" s="218"/>
      <c r="D181" s="218"/>
      <c r="E181" s="218"/>
      <c r="AR181" s="207">
        <v>3</v>
      </c>
      <c r="AS181" s="207" t="s">
        <v>211</v>
      </c>
      <c r="AT181" s="207" t="s">
        <v>585</v>
      </c>
      <c r="AU181" s="211"/>
      <c r="AV181" s="211">
        <v>270</v>
      </c>
    </row>
    <row r="182" spans="1:48" s="207" customFormat="1" x14ac:dyDescent="0.25">
      <c r="A182" s="218"/>
      <c r="C182" s="218"/>
      <c r="D182" s="218"/>
      <c r="E182" s="218"/>
      <c r="AR182" s="207">
        <v>3</v>
      </c>
      <c r="AS182" s="207" t="s">
        <v>211</v>
      </c>
      <c r="AT182" s="207" t="s">
        <v>585</v>
      </c>
      <c r="AU182" s="211" t="s">
        <v>597</v>
      </c>
      <c r="AV182" s="211">
        <v>271</v>
      </c>
    </row>
    <row r="183" spans="1:48" s="207" customFormat="1" x14ac:dyDescent="0.25">
      <c r="A183" s="218"/>
      <c r="AR183" s="207">
        <v>3</v>
      </c>
      <c r="AS183" s="207" t="s">
        <v>211</v>
      </c>
      <c r="AT183" s="207" t="s">
        <v>585</v>
      </c>
      <c r="AU183" s="211" t="s">
        <v>598</v>
      </c>
      <c r="AV183" s="211">
        <v>272</v>
      </c>
    </row>
    <row r="184" spans="1:48" s="207" customFormat="1" x14ac:dyDescent="0.25">
      <c r="A184" s="218"/>
      <c r="AR184" s="207">
        <v>3</v>
      </c>
      <c r="AS184" s="207" t="s">
        <v>211</v>
      </c>
      <c r="AT184" s="207" t="s">
        <v>585</v>
      </c>
      <c r="AU184" s="211" t="s">
        <v>599</v>
      </c>
      <c r="AV184" s="211">
        <v>273</v>
      </c>
    </row>
    <row r="185" spans="1:48" s="207" customFormat="1" x14ac:dyDescent="0.25">
      <c r="A185" s="218"/>
      <c r="AR185" s="207">
        <v>3</v>
      </c>
      <c r="AS185" s="207" t="s">
        <v>211</v>
      </c>
      <c r="AT185" s="207" t="s">
        <v>585</v>
      </c>
      <c r="AU185" s="211" t="s">
        <v>600</v>
      </c>
      <c r="AV185" s="211">
        <v>274</v>
      </c>
    </row>
    <row r="186" spans="1:48" s="207" customFormat="1" x14ac:dyDescent="0.25">
      <c r="A186" s="218"/>
      <c r="AR186" s="207">
        <v>3</v>
      </c>
      <c r="AS186" s="207" t="s">
        <v>211</v>
      </c>
      <c r="AT186" s="207" t="s">
        <v>585</v>
      </c>
      <c r="AU186" s="211"/>
      <c r="AV186" s="211">
        <v>275</v>
      </c>
    </row>
    <row r="187" spans="1:48" s="207" customFormat="1" x14ac:dyDescent="0.25">
      <c r="A187" s="218"/>
      <c r="AR187" s="207">
        <v>3</v>
      </c>
      <c r="AS187" s="207" t="s">
        <v>211</v>
      </c>
      <c r="AT187" s="207" t="s">
        <v>585</v>
      </c>
      <c r="AU187" s="211"/>
      <c r="AV187" s="211">
        <v>276</v>
      </c>
    </row>
    <row r="188" spans="1:48" s="207" customFormat="1" x14ac:dyDescent="0.25">
      <c r="A188" s="218"/>
      <c r="AR188" s="207">
        <v>3</v>
      </c>
      <c r="AS188" s="207" t="s">
        <v>211</v>
      </c>
      <c r="AT188" s="207" t="s">
        <v>585</v>
      </c>
      <c r="AU188" s="211" t="s">
        <v>601</v>
      </c>
      <c r="AV188" s="211">
        <v>277</v>
      </c>
    </row>
    <row r="189" spans="1:48" s="207" customFormat="1" x14ac:dyDescent="0.25">
      <c r="A189" s="218"/>
      <c r="AR189" s="207">
        <v>3</v>
      </c>
      <c r="AS189" s="207" t="s">
        <v>211</v>
      </c>
      <c r="AT189" s="207" t="s">
        <v>585</v>
      </c>
      <c r="AU189" s="211" t="s">
        <v>602</v>
      </c>
      <c r="AV189" s="211">
        <v>278</v>
      </c>
    </row>
    <row r="190" spans="1:48" s="207" customFormat="1" x14ac:dyDescent="0.25">
      <c r="A190" s="218"/>
      <c r="AR190" s="207">
        <v>3</v>
      </c>
      <c r="AS190" s="207" t="s">
        <v>211</v>
      </c>
      <c r="AT190" s="207" t="s">
        <v>585</v>
      </c>
      <c r="AU190" s="211" t="s">
        <v>603</v>
      </c>
      <c r="AV190" s="211">
        <v>279</v>
      </c>
    </row>
    <row r="191" spans="1:48" s="207" customFormat="1" x14ac:dyDescent="0.25">
      <c r="A191" s="218"/>
      <c r="AR191" s="207">
        <v>3</v>
      </c>
      <c r="AS191" s="207" t="s">
        <v>211</v>
      </c>
      <c r="AT191" s="207" t="s">
        <v>585</v>
      </c>
      <c r="AU191" s="211" t="s">
        <v>604</v>
      </c>
      <c r="AV191" s="211">
        <v>280</v>
      </c>
    </row>
    <row r="192" spans="1:48" s="207" customFormat="1" x14ac:dyDescent="0.25">
      <c r="A192" s="218"/>
      <c r="AR192" s="207">
        <v>3</v>
      </c>
      <c r="AS192" s="207" t="s">
        <v>211</v>
      </c>
      <c r="AT192" s="207" t="s">
        <v>585</v>
      </c>
      <c r="AU192" s="211" t="s">
        <v>605</v>
      </c>
      <c r="AV192" s="211">
        <v>281</v>
      </c>
    </row>
    <row r="193" spans="1:48" s="207" customFormat="1" x14ac:dyDescent="0.25">
      <c r="A193" s="218"/>
      <c r="AR193" s="207">
        <v>3</v>
      </c>
      <c r="AS193" s="207" t="s">
        <v>211</v>
      </c>
      <c r="AT193" s="207" t="s">
        <v>585</v>
      </c>
      <c r="AU193" s="211"/>
      <c r="AV193" s="211">
        <v>282</v>
      </c>
    </row>
    <row r="194" spans="1:48" s="207" customFormat="1" x14ac:dyDescent="0.25">
      <c r="A194" s="218"/>
      <c r="AR194" s="207">
        <v>3</v>
      </c>
      <c r="AS194" s="207" t="s">
        <v>211</v>
      </c>
      <c r="AT194" s="207" t="s">
        <v>585</v>
      </c>
      <c r="AU194" s="211" t="s">
        <v>606</v>
      </c>
      <c r="AV194" s="211">
        <v>283</v>
      </c>
    </row>
    <row r="195" spans="1:48" s="207" customFormat="1" x14ac:dyDescent="0.25">
      <c r="A195" s="218"/>
      <c r="AR195" s="207">
        <v>3</v>
      </c>
      <c r="AS195" s="207" t="s">
        <v>211</v>
      </c>
      <c r="AT195" s="207" t="s">
        <v>585</v>
      </c>
      <c r="AU195" s="211" t="s">
        <v>607</v>
      </c>
      <c r="AV195" s="211">
        <v>284</v>
      </c>
    </row>
    <row r="196" spans="1:48" s="207" customFormat="1" x14ac:dyDescent="0.25">
      <c r="A196" s="218"/>
      <c r="AR196" s="207">
        <v>4</v>
      </c>
      <c r="AS196" s="207" t="s">
        <v>211</v>
      </c>
      <c r="AT196" s="207" t="s">
        <v>608</v>
      </c>
      <c r="AU196" s="211" t="s">
        <v>609</v>
      </c>
      <c r="AV196" s="211">
        <v>288</v>
      </c>
    </row>
    <row r="197" spans="1:48" s="207" customFormat="1" x14ac:dyDescent="0.25">
      <c r="A197" s="218"/>
      <c r="AR197" s="207">
        <v>4</v>
      </c>
      <c r="AS197" s="207" t="s">
        <v>211</v>
      </c>
      <c r="AT197" s="207" t="s">
        <v>608</v>
      </c>
      <c r="AU197" s="211" t="s">
        <v>610</v>
      </c>
      <c r="AV197" s="211">
        <v>289</v>
      </c>
    </row>
    <row r="198" spans="1:48" s="207" customFormat="1" x14ac:dyDescent="0.25">
      <c r="A198" s="218"/>
      <c r="AR198" s="207">
        <v>4</v>
      </c>
      <c r="AS198" s="207" t="s">
        <v>211</v>
      </c>
      <c r="AT198" s="207" t="s">
        <v>608</v>
      </c>
      <c r="AU198" s="211" t="s">
        <v>611</v>
      </c>
      <c r="AV198" s="211">
        <v>290</v>
      </c>
    </row>
    <row r="199" spans="1:48" s="207" customFormat="1" x14ac:dyDescent="0.25">
      <c r="A199" s="218"/>
      <c r="AR199" s="207">
        <v>4</v>
      </c>
      <c r="AS199" s="207" t="s">
        <v>211</v>
      </c>
      <c r="AT199" s="207" t="s">
        <v>608</v>
      </c>
      <c r="AU199" s="211"/>
      <c r="AV199" s="211">
        <v>291</v>
      </c>
    </row>
    <row r="200" spans="1:48" s="207" customFormat="1" x14ac:dyDescent="0.25">
      <c r="A200" s="218"/>
      <c r="AR200" s="207">
        <v>4</v>
      </c>
      <c r="AS200" s="207" t="s">
        <v>211</v>
      </c>
      <c r="AT200" s="207" t="s">
        <v>608</v>
      </c>
      <c r="AU200" s="211" t="s">
        <v>612</v>
      </c>
      <c r="AV200" s="211">
        <v>292</v>
      </c>
    </row>
    <row r="201" spans="1:48" s="207" customFormat="1" x14ac:dyDescent="0.25">
      <c r="A201" s="218"/>
      <c r="AR201" s="207">
        <v>4</v>
      </c>
      <c r="AS201" s="207" t="s">
        <v>211</v>
      </c>
      <c r="AT201" s="207" t="s">
        <v>608</v>
      </c>
      <c r="AU201" s="211"/>
      <c r="AV201" s="211">
        <v>293</v>
      </c>
    </row>
    <row r="202" spans="1:48" s="207" customFormat="1" x14ac:dyDescent="0.25">
      <c r="A202" s="218"/>
      <c r="AR202" s="207">
        <v>4</v>
      </c>
      <c r="AS202" s="207" t="s">
        <v>211</v>
      </c>
      <c r="AT202" s="207" t="s">
        <v>608</v>
      </c>
      <c r="AU202" s="211"/>
      <c r="AV202" s="211">
        <v>294</v>
      </c>
    </row>
    <row r="203" spans="1:48" s="207" customFormat="1" x14ac:dyDescent="0.25">
      <c r="A203" s="218"/>
      <c r="AR203" s="207">
        <v>4</v>
      </c>
      <c r="AS203" s="207" t="s">
        <v>211</v>
      </c>
      <c r="AT203" s="207" t="s">
        <v>608</v>
      </c>
      <c r="AU203" s="211" t="s">
        <v>613</v>
      </c>
      <c r="AV203" s="211">
        <v>295</v>
      </c>
    </row>
    <row r="204" spans="1:48" s="207" customFormat="1" x14ac:dyDescent="0.25">
      <c r="A204" s="218"/>
      <c r="AR204" s="207">
        <v>4</v>
      </c>
      <c r="AS204" s="207" t="s">
        <v>211</v>
      </c>
      <c r="AT204" s="207" t="s">
        <v>608</v>
      </c>
      <c r="AU204" s="211" t="s">
        <v>614</v>
      </c>
      <c r="AV204" s="211">
        <v>296</v>
      </c>
    </row>
    <row r="205" spans="1:48" s="207" customFormat="1" x14ac:dyDescent="0.25">
      <c r="A205" s="218"/>
      <c r="AR205" s="207">
        <v>4</v>
      </c>
      <c r="AS205" s="207" t="s">
        <v>211</v>
      </c>
      <c r="AT205" s="207" t="s">
        <v>608</v>
      </c>
      <c r="AU205" s="211" t="s">
        <v>615</v>
      </c>
      <c r="AV205" s="211">
        <v>297</v>
      </c>
    </row>
    <row r="206" spans="1:48" s="207" customFormat="1" x14ac:dyDescent="0.25">
      <c r="A206" s="218"/>
      <c r="AR206" s="207">
        <v>5</v>
      </c>
      <c r="AS206" s="207" t="s">
        <v>211</v>
      </c>
      <c r="AT206" s="207" t="s">
        <v>608</v>
      </c>
      <c r="AU206" s="211"/>
      <c r="AV206" s="211">
        <v>298</v>
      </c>
    </row>
    <row r="207" spans="1:48" s="207" customFormat="1" x14ac:dyDescent="0.25">
      <c r="A207" s="218"/>
      <c r="AR207" s="207">
        <v>5</v>
      </c>
      <c r="AS207" s="207" t="s">
        <v>211</v>
      </c>
      <c r="AT207" s="207" t="s">
        <v>608</v>
      </c>
      <c r="AU207" s="211"/>
      <c r="AV207" s="211">
        <v>299</v>
      </c>
    </row>
    <row r="208" spans="1:48" s="207" customFormat="1" x14ac:dyDescent="0.25">
      <c r="A208" s="218"/>
      <c r="AR208" s="207">
        <v>5</v>
      </c>
      <c r="AS208" s="207" t="s">
        <v>211</v>
      </c>
      <c r="AT208" s="207" t="s">
        <v>608</v>
      </c>
      <c r="AU208" s="211"/>
      <c r="AV208" s="211">
        <v>300</v>
      </c>
    </row>
    <row r="209" spans="1:48" s="207" customFormat="1" x14ac:dyDescent="0.25">
      <c r="A209" s="218"/>
      <c r="AR209" s="207">
        <v>5</v>
      </c>
      <c r="AS209" s="207" t="s">
        <v>211</v>
      </c>
      <c r="AT209" s="207" t="s">
        <v>608</v>
      </c>
      <c r="AU209" s="211" t="s">
        <v>616</v>
      </c>
      <c r="AV209" s="211">
        <v>301</v>
      </c>
    </row>
    <row r="210" spans="1:48" s="207" customFormat="1" x14ac:dyDescent="0.25">
      <c r="A210" s="218"/>
      <c r="AR210" s="207">
        <v>5</v>
      </c>
      <c r="AS210" s="207" t="s">
        <v>211</v>
      </c>
      <c r="AT210" s="207" t="s">
        <v>608</v>
      </c>
      <c r="AU210" s="211" t="s">
        <v>617</v>
      </c>
      <c r="AV210" s="211">
        <v>302</v>
      </c>
    </row>
    <row r="211" spans="1:48" s="207" customFormat="1" x14ac:dyDescent="0.25">
      <c r="A211" s="218"/>
      <c r="AR211" s="207">
        <v>5</v>
      </c>
      <c r="AS211" s="207" t="s">
        <v>211</v>
      </c>
      <c r="AT211" s="207" t="s">
        <v>608</v>
      </c>
      <c r="AU211" s="211" t="s">
        <v>618</v>
      </c>
      <c r="AV211" s="211">
        <v>303</v>
      </c>
    </row>
    <row r="212" spans="1:48" s="207" customFormat="1" x14ac:dyDescent="0.25">
      <c r="A212" s="218"/>
      <c r="AR212" s="207">
        <v>5</v>
      </c>
      <c r="AS212" s="207" t="s">
        <v>211</v>
      </c>
      <c r="AT212" s="207" t="s">
        <v>608</v>
      </c>
      <c r="AU212" s="211" t="s">
        <v>619</v>
      </c>
      <c r="AV212" s="211">
        <v>304</v>
      </c>
    </row>
    <row r="213" spans="1:48" s="207" customFormat="1" x14ac:dyDescent="0.25">
      <c r="A213" s="218"/>
      <c r="AR213" s="207">
        <v>5</v>
      </c>
      <c r="AS213" s="207" t="s">
        <v>211</v>
      </c>
      <c r="AT213" s="207" t="s">
        <v>608</v>
      </c>
      <c r="AU213" s="211" t="s">
        <v>620</v>
      </c>
      <c r="AV213" s="211">
        <v>305</v>
      </c>
    </row>
    <row r="214" spans="1:48" s="207" customFormat="1" x14ac:dyDescent="0.25">
      <c r="A214" s="218"/>
      <c r="AR214" s="207">
        <v>5</v>
      </c>
      <c r="AS214" s="207" t="s">
        <v>211</v>
      </c>
      <c r="AT214" s="207" t="s">
        <v>608</v>
      </c>
      <c r="AU214" s="211" t="s">
        <v>621</v>
      </c>
      <c r="AV214" s="211">
        <v>306</v>
      </c>
    </row>
    <row r="215" spans="1:48" s="207" customFormat="1" x14ac:dyDescent="0.25">
      <c r="A215" s="218"/>
      <c r="AR215" s="207">
        <v>5</v>
      </c>
      <c r="AS215" s="207" t="s">
        <v>211</v>
      </c>
      <c r="AT215" s="207" t="s">
        <v>608</v>
      </c>
      <c r="AU215" s="211"/>
      <c r="AV215" s="211">
        <v>307</v>
      </c>
    </row>
    <row r="216" spans="1:48" s="207" customFormat="1" x14ac:dyDescent="0.25">
      <c r="A216" s="218"/>
      <c r="AR216" s="207">
        <v>5</v>
      </c>
      <c r="AS216" s="207" t="s">
        <v>211</v>
      </c>
      <c r="AT216" s="207" t="s">
        <v>608</v>
      </c>
      <c r="AU216" s="211"/>
      <c r="AV216" s="211">
        <v>308</v>
      </c>
    </row>
    <row r="217" spans="1:48" s="207" customFormat="1" x14ac:dyDescent="0.25">
      <c r="A217" s="218"/>
      <c r="AR217" s="207">
        <v>5</v>
      </c>
      <c r="AS217" s="207" t="s">
        <v>211</v>
      </c>
      <c r="AT217" s="207" t="s">
        <v>608</v>
      </c>
      <c r="AU217" s="211"/>
      <c r="AV217" s="211">
        <v>309</v>
      </c>
    </row>
    <row r="218" spans="1:48" s="207" customFormat="1" x14ac:dyDescent="0.25">
      <c r="A218" s="218"/>
      <c r="AR218" s="207">
        <v>5</v>
      </c>
      <c r="AS218" s="207" t="s">
        <v>211</v>
      </c>
      <c r="AT218" s="207" t="s">
        <v>608</v>
      </c>
      <c r="AU218" s="211"/>
      <c r="AV218" s="211">
        <v>310</v>
      </c>
    </row>
    <row r="219" spans="1:48" s="207" customFormat="1" x14ac:dyDescent="0.25">
      <c r="A219" s="218"/>
      <c r="AR219" s="207">
        <v>5</v>
      </c>
      <c r="AS219" s="207" t="s">
        <v>211</v>
      </c>
      <c r="AT219" s="207" t="s">
        <v>608</v>
      </c>
      <c r="AU219" s="211"/>
      <c r="AV219" s="211">
        <v>311</v>
      </c>
    </row>
    <row r="220" spans="1:48" s="207" customFormat="1" x14ac:dyDescent="0.25">
      <c r="A220" s="218"/>
      <c r="AR220" s="207">
        <v>5</v>
      </c>
      <c r="AS220" s="207" t="s">
        <v>211</v>
      </c>
      <c r="AT220" s="207" t="s">
        <v>608</v>
      </c>
      <c r="AU220" s="211"/>
      <c r="AV220" s="211">
        <v>312</v>
      </c>
    </row>
    <row r="221" spans="1:48" s="207" customFormat="1" x14ac:dyDescent="0.25">
      <c r="A221" s="218"/>
      <c r="AR221" s="207">
        <v>5</v>
      </c>
      <c r="AS221" s="207" t="s">
        <v>211</v>
      </c>
      <c r="AT221" s="207" t="s">
        <v>608</v>
      </c>
      <c r="AU221" s="211" t="s">
        <v>622</v>
      </c>
      <c r="AV221" s="211">
        <v>313</v>
      </c>
    </row>
    <row r="222" spans="1:48" s="207" customFormat="1" x14ac:dyDescent="0.25">
      <c r="A222" s="218"/>
      <c r="AR222" s="207">
        <v>5</v>
      </c>
      <c r="AS222" s="207" t="s">
        <v>211</v>
      </c>
      <c r="AT222" s="207" t="s">
        <v>608</v>
      </c>
      <c r="AU222" s="211" t="s">
        <v>623</v>
      </c>
      <c r="AV222" s="211">
        <v>314</v>
      </c>
    </row>
    <row r="223" spans="1:48" s="207" customFormat="1" x14ac:dyDescent="0.25">
      <c r="A223" s="218"/>
      <c r="AR223" s="207">
        <v>5</v>
      </c>
      <c r="AS223" s="207" t="s">
        <v>211</v>
      </c>
      <c r="AT223" s="207" t="s">
        <v>608</v>
      </c>
      <c r="AU223" s="211" t="s">
        <v>624</v>
      </c>
      <c r="AV223" s="211">
        <v>315</v>
      </c>
    </row>
    <row r="224" spans="1:48" s="207" customFormat="1" x14ac:dyDescent="0.25">
      <c r="A224" s="218"/>
      <c r="AR224" s="207">
        <v>6</v>
      </c>
      <c r="AS224" s="207" t="s">
        <v>199</v>
      </c>
      <c r="AT224" s="207" t="s">
        <v>625</v>
      </c>
      <c r="AU224" s="211" t="s">
        <v>626</v>
      </c>
      <c r="AV224" s="211">
        <v>319</v>
      </c>
    </row>
    <row r="225" spans="1:48" s="207" customFormat="1" x14ac:dyDescent="0.25">
      <c r="A225" s="218"/>
      <c r="AR225" s="207">
        <v>6</v>
      </c>
      <c r="AS225" s="207" t="s">
        <v>199</v>
      </c>
      <c r="AT225" s="207" t="s">
        <v>625</v>
      </c>
      <c r="AU225" s="211" t="s">
        <v>627</v>
      </c>
      <c r="AV225" s="211">
        <v>320</v>
      </c>
    </row>
    <row r="226" spans="1:48" s="207" customFormat="1" x14ac:dyDescent="0.25">
      <c r="A226" s="218"/>
      <c r="AR226" s="207">
        <v>6</v>
      </c>
      <c r="AS226" s="207" t="s">
        <v>199</v>
      </c>
      <c r="AT226" s="207" t="s">
        <v>625</v>
      </c>
      <c r="AU226" s="211" t="s">
        <v>628</v>
      </c>
      <c r="AV226" s="211">
        <v>321</v>
      </c>
    </row>
    <row r="227" spans="1:48" s="207" customFormat="1" x14ac:dyDescent="0.25">
      <c r="A227" s="218"/>
      <c r="AR227" s="207">
        <v>6</v>
      </c>
      <c r="AS227" s="207" t="s">
        <v>199</v>
      </c>
      <c r="AT227" s="207" t="s">
        <v>625</v>
      </c>
      <c r="AU227" s="211" t="s">
        <v>629</v>
      </c>
      <c r="AV227" s="211">
        <v>322</v>
      </c>
    </row>
    <row r="228" spans="1:48" s="207" customFormat="1" x14ac:dyDescent="0.25">
      <c r="A228" s="218"/>
      <c r="AR228" s="207">
        <v>6</v>
      </c>
      <c r="AS228" s="207" t="s">
        <v>199</v>
      </c>
      <c r="AT228" s="207" t="s">
        <v>625</v>
      </c>
      <c r="AU228" s="211" t="s">
        <v>630</v>
      </c>
      <c r="AV228" s="211">
        <v>323</v>
      </c>
    </row>
    <row r="229" spans="1:48" s="207" customFormat="1" x14ac:dyDescent="0.25">
      <c r="A229" s="218"/>
      <c r="AR229" s="207">
        <v>6</v>
      </c>
      <c r="AS229" s="207" t="s">
        <v>199</v>
      </c>
      <c r="AT229" s="207" t="s">
        <v>625</v>
      </c>
      <c r="AU229" s="211" t="s">
        <v>631</v>
      </c>
      <c r="AV229" s="211">
        <v>324</v>
      </c>
    </row>
    <row r="230" spans="1:48" s="207" customFormat="1" x14ac:dyDescent="0.25">
      <c r="A230" s="218"/>
      <c r="AR230" s="207">
        <v>6</v>
      </c>
      <c r="AS230" s="207" t="s">
        <v>199</v>
      </c>
      <c r="AT230" s="207" t="s">
        <v>625</v>
      </c>
      <c r="AU230" s="211" t="s">
        <v>632</v>
      </c>
      <c r="AV230" s="211">
        <v>325</v>
      </c>
    </row>
    <row r="231" spans="1:48" s="207" customFormat="1" x14ac:dyDescent="0.25">
      <c r="A231" s="218"/>
      <c r="AR231" s="207">
        <v>6</v>
      </c>
      <c r="AS231" s="207" t="s">
        <v>199</v>
      </c>
      <c r="AT231" s="207" t="s">
        <v>625</v>
      </c>
      <c r="AU231" s="211" t="s">
        <v>633</v>
      </c>
      <c r="AV231" s="211">
        <v>326</v>
      </c>
    </row>
    <row r="232" spans="1:48" s="207" customFormat="1" x14ac:dyDescent="0.25">
      <c r="A232" s="218"/>
      <c r="AR232" s="207">
        <v>6</v>
      </c>
      <c r="AS232" s="207" t="s">
        <v>199</v>
      </c>
      <c r="AT232" s="207" t="s">
        <v>625</v>
      </c>
      <c r="AU232" s="211" t="s">
        <v>634</v>
      </c>
      <c r="AV232" s="211">
        <v>327</v>
      </c>
    </row>
    <row r="233" spans="1:48" s="207" customFormat="1" x14ac:dyDescent="0.25">
      <c r="A233" s="218"/>
      <c r="AR233" s="207">
        <v>6</v>
      </c>
      <c r="AS233" s="207" t="s">
        <v>199</v>
      </c>
      <c r="AT233" s="207" t="s">
        <v>625</v>
      </c>
      <c r="AU233" s="211" t="s">
        <v>635</v>
      </c>
      <c r="AV233" s="211">
        <v>328</v>
      </c>
    </row>
    <row r="234" spans="1:48" s="207" customFormat="1" x14ac:dyDescent="0.25">
      <c r="A234" s="218"/>
      <c r="AR234" s="207">
        <v>6</v>
      </c>
      <c r="AS234" s="207" t="s">
        <v>199</v>
      </c>
      <c r="AT234" s="207" t="s">
        <v>625</v>
      </c>
      <c r="AU234" s="211" t="s">
        <v>636</v>
      </c>
      <c r="AV234" s="211">
        <v>329</v>
      </c>
    </row>
    <row r="235" spans="1:48" s="207" customFormat="1" x14ac:dyDescent="0.25">
      <c r="A235" s="218"/>
      <c r="AR235" s="207">
        <v>6</v>
      </c>
      <c r="AS235" s="207" t="s">
        <v>199</v>
      </c>
      <c r="AT235" s="207" t="s">
        <v>625</v>
      </c>
      <c r="AU235" s="211" t="s">
        <v>637</v>
      </c>
      <c r="AV235" s="211">
        <v>330</v>
      </c>
    </row>
    <row r="236" spans="1:48" s="207" customFormat="1" x14ac:dyDescent="0.25">
      <c r="A236" s="218"/>
      <c r="AR236" s="207">
        <v>6</v>
      </c>
      <c r="AS236" s="207" t="s">
        <v>199</v>
      </c>
      <c r="AT236" s="207" t="s">
        <v>625</v>
      </c>
      <c r="AU236" s="211" t="s">
        <v>638</v>
      </c>
      <c r="AV236" s="211">
        <v>331</v>
      </c>
    </row>
    <row r="237" spans="1:48" s="207" customFormat="1" x14ac:dyDescent="0.25">
      <c r="A237" s="218"/>
      <c r="AR237" s="207">
        <v>6</v>
      </c>
      <c r="AS237" s="207" t="s">
        <v>199</v>
      </c>
      <c r="AT237" s="207" t="s">
        <v>625</v>
      </c>
      <c r="AU237" s="211" t="s">
        <v>639</v>
      </c>
      <c r="AV237" s="211">
        <v>332</v>
      </c>
    </row>
    <row r="238" spans="1:48" s="207" customFormat="1" x14ac:dyDescent="0.25">
      <c r="A238" s="218"/>
      <c r="AR238" s="207">
        <v>6</v>
      </c>
      <c r="AS238" s="207" t="s">
        <v>199</v>
      </c>
      <c r="AT238" s="207" t="s">
        <v>625</v>
      </c>
      <c r="AU238" s="211" t="s">
        <v>640</v>
      </c>
      <c r="AV238" s="211">
        <v>333</v>
      </c>
    </row>
    <row r="239" spans="1:48" s="207" customFormat="1" x14ac:dyDescent="0.25">
      <c r="A239" s="218"/>
      <c r="AR239" s="207">
        <v>6</v>
      </c>
      <c r="AS239" s="207" t="s">
        <v>199</v>
      </c>
      <c r="AT239" s="207" t="s">
        <v>625</v>
      </c>
      <c r="AU239" s="211" t="s">
        <v>641</v>
      </c>
      <c r="AV239" s="211">
        <v>334</v>
      </c>
    </row>
    <row r="240" spans="1:48" s="207" customFormat="1" x14ac:dyDescent="0.25">
      <c r="A240" s="218"/>
      <c r="AR240" s="207">
        <v>7</v>
      </c>
      <c r="AS240" s="207" t="s">
        <v>199</v>
      </c>
      <c r="AT240" s="207" t="s">
        <v>642</v>
      </c>
      <c r="AU240" s="211" t="s">
        <v>643</v>
      </c>
      <c r="AV240" s="211">
        <v>338</v>
      </c>
    </row>
    <row r="241" spans="1:48" s="207" customFormat="1" x14ac:dyDescent="0.25">
      <c r="A241" s="218"/>
      <c r="AR241" s="207">
        <v>7</v>
      </c>
      <c r="AS241" s="207" t="s">
        <v>199</v>
      </c>
      <c r="AT241" s="207" t="s">
        <v>642</v>
      </c>
      <c r="AU241" s="211" t="s">
        <v>644</v>
      </c>
      <c r="AV241" s="211">
        <v>339</v>
      </c>
    </row>
    <row r="242" spans="1:48" s="207" customFormat="1" x14ac:dyDescent="0.25">
      <c r="A242" s="218"/>
      <c r="AR242" s="207">
        <v>7</v>
      </c>
      <c r="AS242" s="207" t="s">
        <v>199</v>
      </c>
      <c r="AT242" s="207" t="s">
        <v>642</v>
      </c>
      <c r="AU242" s="211" t="s">
        <v>645</v>
      </c>
      <c r="AV242" s="211">
        <v>340</v>
      </c>
    </row>
    <row r="243" spans="1:48" s="207" customFormat="1" x14ac:dyDescent="0.25">
      <c r="A243" s="218"/>
      <c r="AR243" s="207">
        <v>7</v>
      </c>
      <c r="AS243" s="207" t="s">
        <v>199</v>
      </c>
      <c r="AT243" s="207" t="s">
        <v>642</v>
      </c>
      <c r="AU243" s="211" t="s">
        <v>646</v>
      </c>
      <c r="AV243" s="211">
        <v>341</v>
      </c>
    </row>
    <row r="244" spans="1:48" s="207" customFormat="1" x14ac:dyDescent="0.25">
      <c r="A244" s="218"/>
      <c r="AR244" s="207">
        <v>7</v>
      </c>
      <c r="AS244" s="207" t="s">
        <v>199</v>
      </c>
      <c r="AT244" s="207" t="s">
        <v>642</v>
      </c>
      <c r="AU244" s="211" t="s">
        <v>647</v>
      </c>
      <c r="AV244" s="211">
        <v>342</v>
      </c>
    </row>
    <row r="245" spans="1:48" s="207" customFormat="1" x14ac:dyDescent="0.25">
      <c r="A245" s="218"/>
      <c r="AR245" s="207">
        <v>7</v>
      </c>
      <c r="AS245" s="207" t="s">
        <v>199</v>
      </c>
      <c r="AT245" s="207" t="s">
        <v>642</v>
      </c>
      <c r="AU245" s="211" t="s">
        <v>648</v>
      </c>
      <c r="AV245" s="211">
        <v>343</v>
      </c>
    </row>
    <row r="246" spans="1:48" s="207" customFormat="1" x14ac:dyDescent="0.25">
      <c r="A246" s="218"/>
      <c r="AR246" s="207">
        <v>7</v>
      </c>
      <c r="AS246" s="207" t="s">
        <v>199</v>
      </c>
      <c r="AT246" s="207" t="s">
        <v>642</v>
      </c>
      <c r="AU246" s="211" t="s">
        <v>649</v>
      </c>
      <c r="AV246" s="211">
        <v>344</v>
      </c>
    </row>
    <row r="247" spans="1:48" s="207" customFormat="1" x14ac:dyDescent="0.25">
      <c r="A247" s="218"/>
      <c r="AR247" s="207">
        <v>7</v>
      </c>
      <c r="AS247" s="207" t="s">
        <v>199</v>
      </c>
      <c r="AT247" s="207" t="s">
        <v>642</v>
      </c>
      <c r="AU247" s="211" t="s">
        <v>650</v>
      </c>
      <c r="AV247" s="211">
        <v>345</v>
      </c>
    </row>
    <row r="248" spans="1:48" s="207" customFormat="1" x14ac:dyDescent="0.25">
      <c r="A248" s="218"/>
      <c r="AR248" s="207">
        <v>7</v>
      </c>
      <c r="AS248" s="207" t="s">
        <v>199</v>
      </c>
      <c r="AT248" s="207" t="s">
        <v>642</v>
      </c>
      <c r="AU248" s="211" t="s">
        <v>651</v>
      </c>
      <c r="AV248" s="211">
        <v>346</v>
      </c>
    </row>
    <row r="249" spans="1:48" s="207" customFormat="1" x14ac:dyDescent="0.25">
      <c r="A249" s="218"/>
      <c r="AR249" s="207">
        <v>7</v>
      </c>
      <c r="AS249" s="207" t="s">
        <v>199</v>
      </c>
      <c r="AT249" s="207" t="s">
        <v>642</v>
      </c>
      <c r="AU249" s="211" t="s">
        <v>652</v>
      </c>
      <c r="AV249" s="211">
        <v>347</v>
      </c>
    </row>
    <row r="250" spans="1:48" s="207" customFormat="1" x14ac:dyDescent="0.25">
      <c r="A250" s="218"/>
      <c r="AR250" s="207">
        <v>7</v>
      </c>
      <c r="AS250" s="207" t="s">
        <v>199</v>
      </c>
      <c r="AT250" s="207" t="s">
        <v>642</v>
      </c>
      <c r="AU250" s="211" t="s">
        <v>653</v>
      </c>
      <c r="AV250" s="211">
        <v>348</v>
      </c>
    </row>
    <row r="251" spans="1:48" s="207" customFormat="1" x14ac:dyDescent="0.25">
      <c r="A251" s="218"/>
      <c r="AR251" s="207">
        <v>7</v>
      </c>
      <c r="AS251" s="207" t="s">
        <v>199</v>
      </c>
      <c r="AT251" s="207" t="s">
        <v>642</v>
      </c>
      <c r="AU251" s="211"/>
      <c r="AV251" s="211">
        <v>349</v>
      </c>
    </row>
    <row r="252" spans="1:48" s="207" customFormat="1" x14ac:dyDescent="0.25">
      <c r="A252" s="218"/>
      <c r="AR252" s="207">
        <v>7</v>
      </c>
      <c r="AS252" s="207" t="s">
        <v>199</v>
      </c>
      <c r="AT252" s="207" t="s">
        <v>642</v>
      </c>
      <c r="AU252" s="211" t="s">
        <v>654</v>
      </c>
      <c r="AV252" s="211">
        <v>350</v>
      </c>
    </row>
    <row r="253" spans="1:48" s="207" customFormat="1" x14ac:dyDescent="0.25">
      <c r="A253" s="218"/>
      <c r="AR253" s="207">
        <v>7</v>
      </c>
      <c r="AS253" s="207" t="s">
        <v>199</v>
      </c>
      <c r="AT253" s="207" t="s">
        <v>642</v>
      </c>
      <c r="AU253" s="211" t="s">
        <v>655</v>
      </c>
      <c r="AV253" s="211">
        <v>351</v>
      </c>
    </row>
    <row r="254" spans="1:48" s="207" customFormat="1" x14ac:dyDescent="0.25">
      <c r="A254" s="218"/>
      <c r="AR254" s="207">
        <v>7</v>
      </c>
      <c r="AS254" s="207" t="s">
        <v>199</v>
      </c>
      <c r="AT254" s="207" t="s">
        <v>642</v>
      </c>
      <c r="AU254" s="211" t="s">
        <v>656</v>
      </c>
      <c r="AV254" s="211">
        <v>352</v>
      </c>
    </row>
    <row r="255" spans="1:48" s="207" customFormat="1" x14ac:dyDescent="0.25">
      <c r="A255" s="218"/>
      <c r="AR255" s="207">
        <v>7</v>
      </c>
      <c r="AS255" s="207" t="s">
        <v>199</v>
      </c>
      <c r="AT255" s="207" t="s">
        <v>642</v>
      </c>
      <c r="AU255" s="211" t="s">
        <v>657</v>
      </c>
      <c r="AV255" s="211">
        <v>353</v>
      </c>
    </row>
    <row r="256" spans="1:48" s="207" customFormat="1" x14ac:dyDescent="0.25">
      <c r="A256" s="218"/>
      <c r="AR256" s="207">
        <v>7</v>
      </c>
      <c r="AS256" s="207" t="s">
        <v>199</v>
      </c>
      <c r="AT256" s="207" t="s">
        <v>642</v>
      </c>
      <c r="AU256" s="211" t="s">
        <v>658</v>
      </c>
      <c r="AV256" s="211">
        <v>354</v>
      </c>
    </row>
    <row r="257" spans="1:48" s="207" customFormat="1" x14ac:dyDescent="0.25">
      <c r="A257" s="218"/>
      <c r="AR257" s="207">
        <v>7</v>
      </c>
      <c r="AS257" s="207" t="s">
        <v>199</v>
      </c>
      <c r="AT257" s="207" t="s">
        <v>642</v>
      </c>
      <c r="AU257" s="211" t="s">
        <v>659</v>
      </c>
      <c r="AV257" s="211">
        <v>355</v>
      </c>
    </row>
    <row r="258" spans="1:48" s="207" customFormat="1" x14ac:dyDescent="0.25">
      <c r="A258" s="218"/>
      <c r="AR258" s="207">
        <v>7</v>
      </c>
      <c r="AS258" s="207" t="s">
        <v>199</v>
      </c>
      <c r="AT258" s="207" t="s">
        <v>642</v>
      </c>
      <c r="AU258" s="211" t="s">
        <v>660</v>
      </c>
      <c r="AV258" s="211">
        <v>356</v>
      </c>
    </row>
    <row r="259" spans="1:48" s="207" customFormat="1" x14ac:dyDescent="0.25">
      <c r="A259" s="218"/>
      <c r="AR259" s="207">
        <v>7</v>
      </c>
      <c r="AS259" s="207" t="s">
        <v>199</v>
      </c>
      <c r="AT259" s="207" t="s">
        <v>642</v>
      </c>
      <c r="AU259" s="211" t="s">
        <v>661</v>
      </c>
      <c r="AV259" s="211">
        <v>357</v>
      </c>
    </row>
    <row r="260" spans="1:48" s="207" customFormat="1" x14ac:dyDescent="0.25">
      <c r="A260" s="218"/>
      <c r="AR260" s="207">
        <v>7</v>
      </c>
      <c r="AS260" s="207" t="s">
        <v>199</v>
      </c>
      <c r="AT260" s="207" t="s">
        <v>642</v>
      </c>
      <c r="AU260" s="211" t="s">
        <v>662</v>
      </c>
      <c r="AV260" s="211">
        <v>358</v>
      </c>
    </row>
    <row r="261" spans="1:48" s="207" customFormat="1" x14ac:dyDescent="0.25">
      <c r="A261" s="218"/>
      <c r="AR261" s="207">
        <v>7</v>
      </c>
      <c r="AS261" s="207" t="s">
        <v>199</v>
      </c>
      <c r="AT261" s="207" t="s">
        <v>642</v>
      </c>
      <c r="AU261" s="211" t="s">
        <v>663</v>
      </c>
      <c r="AV261" s="211">
        <v>359</v>
      </c>
    </row>
    <row r="262" spans="1:48" s="207" customFormat="1" x14ac:dyDescent="0.25">
      <c r="A262" s="218"/>
      <c r="AR262" s="207">
        <v>7</v>
      </c>
      <c r="AS262" s="207" t="s">
        <v>199</v>
      </c>
      <c r="AT262" s="207" t="s">
        <v>642</v>
      </c>
      <c r="AU262" s="211" t="s">
        <v>664</v>
      </c>
      <c r="AV262" s="211">
        <v>360</v>
      </c>
    </row>
    <row r="263" spans="1:48" s="207" customFormat="1" x14ac:dyDescent="0.25">
      <c r="A263" s="218"/>
      <c r="AR263" s="207">
        <v>7</v>
      </c>
      <c r="AS263" s="207" t="s">
        <v>199</v>
      </c>
      <c r="AT263" s="207" t="s">
        <v>642</v>
      </c>
      <c r="AU263" s="211" t="s">
        <v>665</v>
      </c>
      <c r="AV263" s="211">
        <v>361</v>
      </c>
    </row>
    <row r="264" spans="1:48" s="207" customFormat="1" x14ac:dyDescent="0.25">
      <c r="A264" s="218"/>
      <c r="AR264" s="207">
        <v>7</v>
      </c>
      <c r="AS264" s="207" t="s">
        <v>199</v>
      </c>
      <c r="AT264" s="207" t="s">
        <v>642</v>
      </c>
      <c r="AU264" s="211" t="s">
        <v>666</v>
      </c>
      <c r="AV264" s="211">
        <v>362</v>
      </c>
    </row>
    <row r="265" spans="1:48" s="207" customFormat="1" x14ac:dyDescent="0.25">
      <c r="A265" s="218"/>
      <c r="AR265" s="207">
        <v>9</v>
      </c>
      <c r="AS265" s="207" t="s">
        <v>667</v>
      </c>
      <c r="AT265" s="207" t="s">
        <v>668</v>
      </c>
      <c r="AU265" s="211"/>
      <c r="AV265" s="211">
        <v>366</v>
      </c>
    </row>
    <row r="266" spans="1:48" s="207" customFormat="1" x14ac:dyDescent="0.25">
      <c r="A266" s="218"/>
      <c r="AR266" s="207">
        <v>9</v>
      </c>
      <c r="AS266" s="207" t="s">
        <v>667</v>
      </c>
      <c r="AT266" s="207" t="s">
        <v>668</v>
      </c>
      <c r="AU266" s="211" t="s">
        <v>669</v>
      </c>
      <c r="AV266" s="211">
        <v>367</v>
      </c>
    </row>
    <row r="267" spans="1:48" s="207" customFormat="1" x14ac:dyDescent="0.25">
      <c r="A267" s="218"/>
      <c r="AR267" s="207">
        <v>9</v>
      </c>
      <c r="AS267" s="207" t="s">
        <v>667</v>
      </c>
      <c r="AT267" s="207" t="s">
        <v>668</v>
      </c>
      <c r="AU267" s="211" t="s">
        <v>670</v>
      </c>
      <c r="AV267" s="211">
        <v>368</v>
      </c>
    </row>
    <row r="268" spans="1:48" s="207" customFormat="1" x14ac:dyDescent="0.25">
      <c r="A268" s="218"/>
      <c r="AR268" s="207">
        <v>9</v>
      </c>
      <c r="AS268" s="207" t="s">
        <v>667</v>
      </c>
      <c r="AT268" s="207" t="s">
        <v>668</v>
      </c>
      <c r="AU268" s="211" t="s">
        <v>671</v>
      </c>
      <c r="AV268" s="211">
        <v>369</v>
      </c>
    </row>
    <row r="269" spans="1:48" s="207" customFormat="1" x14ac:dyDescent="0.25">
      <c r="A269" s="218"/>
      <c r="AR269" s="207">
        <v>9</v>
      </c>
      <c r="AS269" s="207" t="s">
        <v>667</v>
      </c>
      <c r="AT269" s="207" t="s">
        <v>668</v>
      </c>
      <c r="AU269" s="211"/>
      <c r="AV269" s="211">
        <v>370</v>
      </c>
    </row>
    <row r="270" spans="1:48" s="207" customFormat="1" x14ac:dyDescent="0.25">
      <c r="A270" s="218"/>
      <c r="AR270" s="207">
        <v>9</v>
      </c>
      <c r="AS270" s="207" t="s">
        <v>667</v>
      </c>
      <c r="AT270" s="207" t="s">
        <v>668</v>
      </c>
      <c r="AU270" s="211" t="s">
        <v>672</v>
      </c>
      <c r="AV270" s="211">
        <v>371</v>
      </c>
    </row>
    <row r="271" spans="1:48" s="207" customFormat="1" x14ac:dyDescent="0.25">
      <c r="A271" s="218"/>
      <c r="AR271" s="207">
        <v>9</v>
      </c>
      <c r="AS271" s="207" t="s">
        <v>667</v>
      </c>
      <c r="AT271" s="207" t="s">
        <v>668</v>
      </c>
      <c r="AU271" s="211" t="s">
        <v>673</v>
      </c>
      <c r="AV271" s="211">
        <v>372</v>
      </c>
    </row>
    <row r="272" spans="1:48" s="207" customFormat="1" x14ac:dyDescent="0.25">
      <c r="A272" s="218"/>
      <c r="AR272" s="207">
        <v>9</v>
      </c>
      <c r="AS272" s="207" t="s">
        <v>667</v>
      </c>
      <c r="AT272" s="207" t="s">
        <v>668</v>
      </c>
      <c r="AU272" s="211" t="s">
        <v>674</v>
      </c>
      <c r="AV272" s="211">
        <v>373</v>
      </c>
    </row>
    <row r="273" spans="1:48" s="207" customFormat="1" x14ac:dyDescent="0.25">
      <c r="A273" s="218"/>
      <c r="AR273" s="207">
        <v>9</v>
      </c>
      <c r="AS273" s="207" t="s">
        <v>667</v>
      </c>
      <c r="AT273" s="207" t="s">
        <v>668</v>
      </c>
      <c r="AU273" s="211" t="s">
        <v>675</v>
      </c>
      <c r="AV273" s="211">
        <v>374</v>
      </c>
    </row>
    <row r="274" spans="1:48" s="207" customFormat="1" x14ac:dyDescent="0.25">
      <c r="A274" s="218"/>
      <c r="AR274" s="207">
        <v>9</v>
      </c>
      <c r="AS274" s="207" t="s">
        <v>667</v>
      </c>
      <c r="AT274" s="207" t="s">
        <v>668</v>
      </c>
      <c r="AU274" s="211" t="s">
        <v>676</v>
      </c>
      <c r="AV274" s="211">
        <v>375</v>
      </c>
    </row>
    <row r="275" spans="1:48" s="207" customFormat="1" x14ac:dyDescent="0.25">
      <c r="A275" s="218"/>
      <c r="AR275" s="207">
        <v>9</v>
      </c>
      <c r="AS275" s="207" t="s">
        <v>667</v>
      </c>
      <c r="AT275" s="207" t="s">
        <v>668</v>
      </c>
      <c r="AU275" s="211"/>
      <c r="AV275" s="211">
        <v>376</v>
      </c>
    </row>
    <row r="276" spans="1:48" s="207" customFormat="1" x14ac:dyDescent="0.25">
      <c r="A276" s="218"/>
      <c r="AR276" s="207">
        <v>9</v>
      </c>
      <c r="AS276" s="207" t="s">
        <v>667</v>
      </c>
      <c r="AT276" s="207" t="s">
        <v>668</v>
      </c>
      <c r="AU276" s="211"/>
      <c r="AV276" s="211">
        <v>377</v>
      </c>
    </row>
    <row r="277" spans="1:48" s="207" customFormat="1" x14ac:dyDescent="0.25">
      <c r="A277" s="218"/>
      <c r="AR277" s="207">
        <v>10</v>
      </c>
      <c r="AS277" s="207" t="s">
        <v>667</v>
      </c>
      <c r="AT277" s="207" t="s">
        <v>677</v>
      </c>
      <c r="AU277" s="211" t="s">
        <v>678</v>
      </c>
      <c r="AV277" s="211">
        <v>378</v>
      </c>
    </row>
    <row r="278" spans="1:48" s="207" customFormat="1" x14ac:dyDescent="0.25">
      <c r="A278" s="218"/>
      <c r="AR278" s="207">
        <v>10</v>
      </c>
      <c r="AS278" s="207" t="s">
        <v>667</v>
      </c>
      <c r="AT278" s="207" t="s">
        <v>677</v>
      </c>
      <c r="AU278" s="211" t="s">
        <v>679</v>
      </c>
      <c r="AV278" s="211">
        <v>379</v>
      </c>
    </row>
    <row r="279" spans="1:48" s="207" customFormat="1" x14ac:dyDescent="0.25">
      <c r="A279" s="218"/>
      <c r="AR279" s="207">
        <v>10</v>
      </c>
      <c r="AS279" s="207" t="s">
        <v>667</v>
      </c>
      <c r="AT279" s="207" t="s">
        <v>677</v>
      </c>
      <c r="AU279" s="211" t="s">
        <v>680</v>
      </c>
      <c r="AV279" s="211">
        <v>380</v>
      </c>
    </row>
    <row r="280" spans="1:48" s="207" customFormat="1" x14ac:dyDescent="0.25">
      <c r="A280" s="218"/>
      <c r="AR280" s="207">
        <v>10</v>
      </c>
      <c r="AS280" s="207" t="s">
        <v>667</v>
      </c>
      <c r="AT280" s="207" t="s">
        <v>677</v>
      </c>
      <c r="AU280" s="211" t="s">
        <v>681</v>
      </c>
      <c r="AV280" s="211">
        <v>381</v>
      </c>
    </row>
    <row r="281" spans="1:48" s="207" customFormat="1" x14ac:dyDescent="0.25">
      <c r="A281" s="218"/>
      <c r="AR281" s="207">
        <v>10</v>
      </c>
      <c r="AS281" s="207" t="s">
        <v>667</v>
      </c>
      <c r="AT281" s="207" t="s">
        <v>677</v>
      </c>
      <c r="AU281" s="211" t="s">
        <v>682</v>
      </c>
      <c r="AV281" s="211">
        <v>382</v>
      </c>
    </row>
    <row r="282" spans="1:48" s="207" customFormat="1" x14ac:dyDescent="0.25">
      <c r="A282" s="218"/>
      <c r="AR282" s="207">
        <v>10</v>
      </c>
      <c r="AS282" s="207" t="s">
        <v>667</v>
      </c>
      <c r="AT282" s="207" t="s">
        <v>677</v>
      </c>
      <c r="AU282" s="211" t="s">
        <v>683</v>
      </c>
      <c r="AV282" s="211">
        <v>383</v>
      </c>
    </row>
    <row r="283" spans="1:48" s="207" customFormat="1" x14ac:dyDescent="0.25">
      <c r="A283" s="218"/>
      <c r="AR283" s="207">
        <v>10</v>
      </c>
      <c r="AS283" s="207" t="s">
        <v>667</v>
      </c>
      <c r="AT283" s="207" t="s">
        <v>677</v>
      </c>
      <c r="AU283" s="211" t="s">
        <v>684</v>
      </c>
      <c r="AV283" s="211">
        <v>384</v>
      </c>
    </row>
    <row r="284" spans="1:48" s="207" customFormat="1" x14ac:dyDescent="0.25">
      <c r="A284" s="218"/>
      <c r="AR284" s="207">
        <v>10</v>
      </c>
      <c r="AS284" s="207" t="s">
        <v>667</v>
      </c>
      <c r="AT284" s="207" t="s">
        <v>685</v>
      </c>
      <c r="AU284" s="211" t="s">
        <v>686</v>
      </c>
      <c r="AV284" s="211">
        <v>385</v>
      </c>
    </row>
    <row r="285" spans="1:48" s="207" customFormat="1" x14ac:dyDescent="0.25">
      <c r="A285" s="218"/>
      <c r="AR285" s="207">
        <v>10</v>
      </c>
      <c r="AS285" s="207" t="s">
        <v>667</v>
      </c>
      <c r="AT285" s="207" t="s">
        <v>685</v>
      </c>
      <c r="AU285" s="211" t="s">
        <v>687</v>
      </c>
      <c r="AV285" s="211">
        <v>386</v>
      </c>
    </row>
    <row r="286" spans="1:48" s="207" customFormat="1" x14ac:dyDescent="0.25">
      <c r="A286" s="218"/>
      <c r="AR286" s="207">
        <v>10</v>
      </c>
      <c r="AS286" s="207" t="s">
        <v>667</v>
      </c>
      <c r="AT286" s="207" t="s">
        <v>685</v>
      </c>
      <c r="AU286" s="211" t="s">
        <v>688</v>
      </c>
      <c r="AV286" s="211">
        <v>387</v>
      </c>
    </row>
    <row r="287" spans="1:48" s="207" customFormat="1" x14ac:dyDescent="0.25">
      <c r="A287" s="218"/>
      <c r="AR287" s="207">
        <v>10</v>
      </c>
      <c r="AS287" s="207" t="s">
        <v>667</v>
      </c>
      <c r="AT287" s="207" t="s">
        <v>685</v>
      </c>
      <c r="AU287" s="211" t="s">
        <v>689</v>
      </c>
      <c r="AV287" s="211">
        <v>388</v>
      </c>
    </row>
    <row r="288" spans="1:48" s="207" customFormat="1" x14ac:dyDescent="0.25">
      <c r="A288" s="218"/>
      <c r="AR288" s="207">
        <v>10</v>
      </c>
      <c r="AS288" s="207" t="s">
        <v>667</v>
      </c>
      <c r="AT288" s="207" t="s">
        <v>685</v>
      </c>
      <c r="AU288" s="211" t="s">
        <v>690</v>
      </c>
      <c r="AV288" s="211">
        <v>389</v>
      </c>
    </row>
    <row r="289" spans="1:48" s="207" customFormat="1" x14ac:dyDescent="0.25">
      <c r="A289" s="218"/>
      <c r="AR289" s="207">
        <v>10</v>
      </c>
      <c r="AS289" s="207" t="s">
        <v>667</v>
      </c>
      <c r="AT289" s="207" t="s">
        <v>685</v>
      </c>
      <c r="AU289" s="211" t="s">
        <v>691</v>
      </c>
      <c r="AV289" s="211">
        <v>390</v>
      </c>
    </row>
    <row r="290" spans="1:48" s="207" customFormat="1" x14ac:dyDescent="0.25">
      <c r="A290" s="218"/>
      <c r="AR290" s="207">
        <v>10</v>
      </c>
      <c r="AS290" s="207" t="s">
        <v>667</v>
      </c>
      <c r="AT290" s="207" t="s">
        <v>685</v>
      </c>
      <c r="AU290" s="211" t="s">
        <v>692</v>
      </c>
      <c r="AV290" s="211">
        <v>391</v>
      </c>
    </row>
    <row r="291" spans="1:48" s="207" customFormat="1" x14ac:dyDescent="0.25">
      <c r="A291" s="218"/>
      <c r="AR291" s="207">
        <v>10</v>
      </c>
      <c r="AS291" s="207" t="s">
        <v>667</v>
      </c>
      <c r="AT291" s="207" t="s">
        <v>685</v>
      </c>
      <c r="AU291" s="211" t="s">
        <v>693</v>
      </c>
      <c r="AV291" s="211">
        <v>392</v>
      </c>
    </row>
    <row r="292" spans="1:48" s="207" customFormat="1" x14ac:dyDescent="0.25">
      <c r="A292" s="218"/>
      <c r="AR292" s="207">
        <v>10</v>
      </c>
      <c r="AS292" s="207" t="s">
        <v>667</v>
      </c>
      <c r="AT292" s="207" t="s">
        <v>685</v>
      </c>
      <c r="AU292" s="211"/>
      <c r="AV292" s="211">
        <v>393</v>
      </c>
    </row>
    <row r="293" spans="1:48" s="207" customFormat="1" x14ac:dyDescent="0.25">
      <c r="A293" s="218"/>
      <c r="AR293" s="207">
        <v>10</v>
      </c>
      <c r="AS293" s="207" t="s">
        <v>667</v>
      </c>
      <c r="AT293" s="207" t="s">
        <v>685</v>
      </c>
      <c r="AU293" s="211" t="s">
        <v>694</v>
      </c>
      <c r="AV293" s="211">
        <v>394</v>
      </c>
    </row>
    <row r="294" spans="1:48" s="207" customFormat="1" x14ac:dyDescent="0.25">
      <c r="A294" s="218"/>
      <c r="AR294" s="207">
        <v>10</v>
      </c>
      <c r="AS294" s="207" t="s">
        <v>667</v>
      </c>
      <c r="AT294" s="207" t="s">
        <v>685</v>
      </c>
      <c r="AU294" s="211" t="s">
        <v>695</v>
      </c>
      <c r="AV294" s="211">
        <v>395</v>
      </c>
    </row>
    <row r="295" spans="1:48" s="207" customFormat="1" x14ac:dyDescent="0.25">
      <c r="A295" s="218"/>
      <c r="AR295" s="207">
        <v>8</v>
      </c>
      <c r="AS295" s="207" t="s">
        <v>696</v>
      </c>
      <c r="AT295" s="207" t="s">
        <v>697</v>
      </c>
      <c r="AU295" s="211" t="s">
        <v>698</v>
      </c>
      <c r="AV295" s="211">
        <v>399</v>
      </c>
    </row>
    <row r="296" spans="1:48" s="207" customFormat="1" x14ac:dyDescent="0.25">
      <c r="A296" s="218"/>
      <c r="AR296" s="207">
        <v>8</v>
      </c>
      <c r="AS296" s="207" t="s">
        <v>696</v>
      </c>
      <c r="AT296" s="207" t="s">
        <v>697</v>
      </c>
      <c r="AU296" s="211" t="s">
        <v>699</v>
      </c>
      <c r="AV296" s="211">
        <v>400</v>
      </c>
    </row>
    <row r="297" spans="1:48" s="207" customFormat="1" x14ac:dyDescent="0.25">
      <c r="A297" s="218"/>
      <c r="AR297" s="207">
        <v>8</v>
      </c>
      <c r="AS297" s="207" t="s">
        <v>696</v>
      </c>
      <c r="AT297" s="207" t="s">
        <v>697</v>
      </c>
      <c r="AU297" s="211" t="s">
        <v>700</v>
      </c>
      <c r="AV297" s="211">
        <v>401</v>
      </c>
    </row>
    <row r="298" spans="1:48" s="207" customFormat="1" x14ac:dyDescent="0.25">
      <c r="A298" s="218"/>
      <c r="AR298" s="207">
        <v>8</v>
      </c>
      <c r="AS298" s="207" t="s">
        <v>696</v>
      </c>
      <c r="AT298" s="207" t="s">
        <v>697</v>
      </c>
      <c r="AU298" s="211" t="s">
        <v>701</v>
      </c>
      <c r="AV298" s="211">
        <v>402</v>
      </c>
    </row>
    <row r="299" spans="1:48" s="207" customFormat="1" x14ac:dyDescent="0.25">
      <c r="A299" s="218"/>
      <c r="AR299" s="207">
        <v>8</v>
      </c>
      <c r="AS299" s="207" t="s">
        <v>696</v>
      </c>
      <c r="AT299" s="207" t="s">
        <v>697</v>
      </c>
      <c r="AU299" s="211" t="s">
        <v>702</v>
      </c>
      <c r="AV299" s="211">
        <v>403</v>
      </c>
    </row>
    <row r="300" spans="1:48" s="207" customFormat="1" x14ac:dyDescent="0.25">
      <c r="A300" s="218"/>
      <c r="AR300" s="207">
        <v>8</v>
      </c>
      <c r="AS300" s="207" t="s">
        <v>696</v>
      </c>
      <c r="AT300" s="207" t="s">
        <v>697</v>
      </c>
      <c r="AU300" s="211" t="s">
        <v>703</v>
      </c>
      <c r="AV300" s="211">
        <v>404</v>
      </c>
    </row>
    <row r="301" spans="1:48" s="207" customFormat="1" x14ac:dyDescent="0.25">
      <c r="A301" s="218"/>
      <c r="AR301" s="207">
        <v>8</v>
      </c>
      <c r="AS301" s="207" t="s">
        <v>696</v>
      </c>
      <c r="AT301" s="207" t="s">
        <v>697</v>
      </c>
      <c r="AU301" s="211" t="s">
        <v>704</v>
      </c>
      <c r="AV301" s="211">
        <v>405</v>
      </c>
    </row>
    <row r="302" spans="1:48" s="207" customFormat="1" x14ac:dyDescent="0.25">
      <c r="A302" s="218"/>
      <c r="AR302" s="207">
        <v>8</v>
      </c>
      <c r="AS302" s="207" t="s">
        <v>696</v>
      </c>
      <c r="AT302" s="207" t="s">
        <v>697</v>
      </c>
      <c r="AU302" s="211" t="s">
        <v>705</v>
      </c>
      <c r="AV302" s="211">
        <v>406</v>
      </c>
    </row>
    <row r="303" spans="1:48" s="207" customFormat="1" x14ac:dyDescent="0.25">
      <c r="A303" s="218"/>
      <c r="AR303" s="207">
        <v>8</v>
      </c>
      <c r="AS303" s="207" t="s">
        <v>696</v>
      </c>
      <c r="AT303" s="207" t="s">
        <v>697</v>
      </c>
      <c r="AU303" s="211" t="s">
        <v>706</v>
      </c>
      <c r="AV303" s="211">
        <v>407</v>
      </c>
    </row>
    <row r="304" spans="1:48" s="207" customFormat="1" x14ac:dyDescent="0.25">
      <c r="A304" s="218"/>
      <c r="AR304" s="207">
        <v>8</v>
      </c>
      <c r="AS304" s="207" t="s">
        <v>696</v>
      </c>
      <c r="AT304" s="207" t="s">
        <v>697</v>
      </c>
      <c r="AU304" s="211" t="s">
        <v>707</v>
      </c>
      <c r="AV304" s="211">
        <v>408</v>
      </c>
    </row>
    <row r="305" spans="1:48" s="207" customFormat="1" x14ac:dyDescent="0.25">
      <c r="A305" s="218"/>
      <c r="AR305" s="207">
        <v>8</v>
      </c>
      <c r="AS305" s="207" t="s">
        <v>696</v>
      </c>
      <c r="AT305" s="207" t="s">
        <v>697</v>
      </c>
      <c r="AU305" s="211"/>
      <c r="AV305" s="211">
        <v>409</v>
      </c>
    </row>
    <row r="306" spans="1:48" s="207" customFormat="1" x14ac:dyDescent="0.25">
      <c r="A306" s="218"/>
      <c r="AR306" s="207">
        <v>8</v>
      </c>
      <c r="AS306" s="207" t="s">
        <v>696</v>
      </c>
      <c r="AT306" s="207" t="s">
        <v>697</v>
      </c>
      <c r="AU306" s="211" t="s">
        <v>708</v>
      </c>
      <c r="AV306" s="211">
        <v>410</v>
      </c>
    </row>
    <row r="307" spans="1:48" s="207" customFormat="1" x14ac:dyDescent="0.25">
      <c r="A307" s="218"/>
      <c r="AR307" s="207">
        <v>8</v>
      </c>
      <c r="AS307" s="207" t="s">
        <v>696</v>
      </c>
      <c r="AT307" s="207" t="s">
        <v>697</v>
      </c>
      <c r="AU307" s="211" t="s">
        <v>709</v>
      </c>
      <c r="AV307" s="211">
        <v>411</v>
      </c>
    </row>
    <row r="308" spans="1:48" s="207" customFormat="1" x14ac:dyDescent="0.25">
      <c r="A308" s="218"/>
      <c r="AR308" s="207">
        <v>8</v>
      </c>
      <c r="AS308" s="207" t="s">
        <v>696</v>
      </c>
      <c r="AT308" s="207" t="s">
        <v>697</v>
      </c>
      <c r="AU308" s="211" t="s">
        <v>710</v>
      </c>
      <c r="AV308" s="211">
        <v>412</v>
      </c>
    </row>
    <row r="309" spans="1:48" s="207" customFormat="1" x14ac:dyDescent="0.25">
      <c r="A309" s="218"/>
      <c r="AR309" s="207">
        <v>8</v>
      </c>
      <c r="AS309" s="207" t="s">
        <v>696</v>
      </c>
      <c r="AT309" s="207" t="s">
        <v>697</v>
      </c>
      <c r="AU309" s="211" t="s">
        <v>711</v>
      </c>
      <c r="AV309" s="211">
        <v>413</v>
      </c>
    </row>
    <row r="310" spans="1:48" s="207" customFormat="1" x14ac:dyDescent="0.25">
      <c r="A310" s="218"/>
      <c r="AR310" s="207">
        <v>8</v>
      </c>
      <c r="AS310" s="207" t="s">
        <v>696</v>
      </c>
      <c r="AT310" s="207" t="s">
        <v>697</v>
      </c>
      <c r="AU310" s="211"/>
      <c r="AV310" s="211">
        <v>414</v>
      </c>
    </row>
    <row r="311" spans="1:48" s="207" customFormat="1" x14ac:dyDescent="0.25">
      <c r="A311" s="218"/>
      <c r="AR311" s="207">
        <v>8</v>
      </c>
      <c r="AS311" s="207" t="s">
        <v>696</v>
      </c>
      <c r="AT311" s="207" t="s">
        <v>697</v>
      </c>
      <c r="AU311" s="211"/>
      <c r="AV311" s="211">
        <v>415</v>
      </c>
    </row>
    <row r="312" spans="1:48" s="207" customFormat="1" x14ac:dyDescent="0.25">
      <c r="A312" s="218"/>
      <c r="AR312" s="207">
        <v>8</v>
      </c>
      <c r="AS312" s="207" t="s">
        <v>696</v>
      </c>
      <c r="AT312" s="207" t="s">
        <v>677</v>
      </c>
      <c r="AU312" s="211"/>
      <c r="AV312" s="211">
        <v>416</v>
      </c>
    </row>
    <row r="313" spans="1:48" s="207" customFormat="1" x14ac:dyDescent="0.25">
      <c r="A313" s="218"/>
      <c r="AR313" s="207">
        <v>8</v>
      </c>
      <c r="AS313" s="207" t="s">
        <v>696</v>
      </c>
      <c r="AT313" s="207" t="s">
        <v>677</v>
      </c>
      <c r="AU313" s="211" t="s">
        <v>712</v>
      </c>
      <c r="AV313" s="211">
        <v>417</v>
      </c>
    </row>
    <row r="314" spans="1:48" s="207" customFormat="1" x14ac:dyDescent="0.25">
      <c r="A314" s="218"/>
      <c r="AR314" s="207">
        <v>8</v>
      </c>
      <c r="AS314" s="207" t="s">
        <v>696</v>
      </c>
      <c r="AT314" s="207" t="s">
        <v>677</v>
      </c>
      <c r="AU314" s="211" t="s">
        <v>713</v>
      </c>
      <c r="AV314" s="211">
        <v>418</v>
      </c>
    </row>
    <row r="315" spans="1:48" s="207" customFormat="1" x14ac:dyDescent="0.25">
      <c r="A315" s="218"/>
      <c r="AR315" s="207">
        <v>8</v>
      </c>
      <c r="AS315" s="207" t="s">
        <v>696</v>
      </c>
      <c r="AT315" s="207" t="s">
        <v>677</v>
      </c>
      <c r="AU315" s="211" t="s">
        <v>714</v>
      </c>
      <c r="AV315" s="211">
        <v>419</v>
      </c>
    </row>
    <row r="316" spans="1:48" s="207" customFormat="1" x14ac:dyDescent="0.25">
      <c r="A316" s="218"/>
      <c r="AR316" s="207">
        <v>8</v>
      </c>
      <c r="AS316" s="207" t="s">
        <v>696</v>
      </c>
      <c r="AT316" s="207" t="s">
        <v>677</v>
      </c>
      <c r="AU316" s="211" t="s">
        <v>715</v>
      </c>
      <c r="AV316" s="211">
        <v>420</v>
      </c>
    </row>
    <row r="317" spans="1:48" s="207" customFormat="1" x14ac:dyDescent="0.25">
      <c r="A317" s="218"/>
      <c r="AR317" s="207">
        <v>8</v>
      </c>
      <c r="AS317" s="207" t="s">
        <v>696</v>
      </c>
      <c r="AT317" s="207" t="s">
        <v>677</v>
      </c>
      <c r="AU317" s="211" t="s">
        <v>716</v>
      </c>
      <c r="AV317" s="211">
        <v>421</v>
      </c>
    </row>
    <row r="318" spans="1:48" s="207" customFormat="1" x14ac:dyDescent="0.25">
      <c r="A318" s="218"/>
      <c r="AR318" s="207">
        <v>8</v>
      </c>
      <c r="AS318" s="207" t="s">
        <v>696</v>
      </c>
      <c r="AT318" s="207" t="s">
        <v>677</v>
      </c>
      <c r="AU318" s="211" t="s">
        <v>717</v>
      </c>
      <c r="AV318" s="211">
        <v>422</v>
      </c>
    </row>
    <row r="319" spans="1:48" s="207" customFormat="1" x14ac:dyDescent="0.25">
      <c r="A319" s="218"/>
      <c r="AR319" s="207">
        <v>8</v>
      </c>
      <c r="AS319" s="207" t="s">
        <v>696</v>
      </c>
      <c r="AT319" s="207" t="s">
        <v>677</v>
      </c>
      <c r="AU319" s="211"/>
      <c r="AV319" s="211">
        <v>423</v>
      </c>
    </row>
    <row r="320" spans="1:48" s="207" customFormat="1" x14ac:dyDescent="0.25">
      <c r="A320" s="218"/>
      <c r="AR320" s="207">
        <v>8</v>
      </c>
      <c r="AS320" s="207" t="s">
        <v>696</v>
      </c>
      <c r="AT320" s="207" t="s">
        <v>677</v>
      </c>
      <c r="AU320" s="211"/>
      <c r="AV320" s="211">
        <v>424</v>
      </c>
    </row>
    <row r="321" spans="1:48" s="207" customFormat="1" x14ac:dyDescent="0.25">
      <c r="A321" s="218"/>
      <c r="AR321" s="207">
        <v>8</v>
      </c>
      <c r="AS321" s="207" t="s">
        <v>696</v>
      </c>
      <c r="AT321" s="207" t="s">
        <v>677</v>
      </c>
      <c r="AU321" s="211"/>
      <c r="AV321" s="211">
        <v>425</v>
      </c>
    </row>
    <row r="322" spans="1:48" s="207" customFormat="1" x14ac:dyDescent="0.25">
      <c r="A322" s="218"/>
      <c r="AR322" s="207">
        <v>8</v>
      </c>
      <c r="AS322" s="207" t="s">
        <v>696</v>
      </c>
      <c r="AT322" s="207" t="s">
        <v>677</v>
      </c>
      <c r="AU322" s="211" t="s">
        <v>718</v>
      </c>
      <c r="AV322" s="211">
        <v>426</v>
      </c>
    </row>
    <row r="323" spans="1:48" s="207" customFormat="1" x14ac:dyDescent="0.25">
      <c r="A323" s="218"/>
      <c r="AR323" s="207">
        <v>8</v>
      </c>
      <c r="AS323" s="207" t="s">
        <v>696</v>
      </c>
      <c r="AT323" s="207" t="s">
        <v>677</v>
      </c>
      <c r="AU323" s="211" t="s">
        <v>719</v>
      </c>
      <c r="AV323" s="211">
        <v>427</v>
      </c>
    </row>
    <row r="324" spans="1:48" s="207" customFormat="1" x14ac:dyDescent="0.25">
      <c r="A324" s="218"/>
      <c r="AR324" s="207">
        <v>12</v>
      </c>
      <c r="AS324" s="207" t="s">
        <v>696</v>
      </c>
      <c r="AT324" s="207" t="s">
        <v>720</v>
      </c>
      <c r="AU324" s="211" t="s">
        <v>721</v>
      </c>
      <c r="AV324" s="211">
        <v>435</v>
      </c>
    </row>
    <row r="325" spans="1:48" s="207" customFormat="1" x14ac:dyDescent="0.25">
      <c r="A325" s="218"/>
      <c r="AR325" s="207">
        <v>12</v>
      </c>
      <c r="AS325" s="207" t="s">
        <v>696</v>
      </c>
      <c r="AT325" s="207" t="s">
        <v>720</v>
      </c>
      <c r="AU325" s="211" t="s">
        <v>722</v>
      </c>
      <c r="AV325" s="211">
        <v>436</v>
      </c>
    </row>
    <row r="326" spans="1:48" s="207" customFormat="1" x14ac:dyDescent="0.25">
      <c r="A326" s="218"/>
      <c r="AR326" s="207">
        <v>12</v>
      </c>
      <c r="AS326" s="207" t="s">
        <v>696</v>
      </c>
      <c r="AT326" s="207" t="s">
        <v>720</v>
      </c>
      <c r="AU326" s="211" t="s">
        <v>723</v>
      </c>
      <c r="AV326" s="211">
        <v>437</v>
      </c>
    </row>
    <row r="327" spans="1:48" s="207" customFormat="1" x14ac:dyDescent="0.25">
      <c r="A327" s="218"/>
      <c r="AR327" s="207">
        <v>12</v>
      </c>
      <c r="AS327" s="207" t="s">
        <v>696</v>
      </c>
      <c r="AT327" s="207" t="s">
        <v>720</v>
      </c>
      <c r="AU327" s="211" t="s">
        <v>724</v>
      </c>
      <c r="AV327" s="211">
        <v>438</v>
      </c>
    </row>
    <row r="328" spans="1:48" s="207" customFormat="1" x14ac:dyDescent="0.25">
      <c r="A328" s="218"/>
      <c r="AR328" s="207">
        <v>12</v>
      </c>
      <c r="AS328" s="207" t="s">
        <v>696</v>
      </c>
      <c r="AT328" s="207" t="s">
        <v>720</v>
      </c>
      <c r="AU328" s="211" t="s">
        <v>725</v>
      </c>
      <c r="AV328" s="211">
        <v>439</v>
      </c>
    </row>
    <row r="329" spans="1:48" s="207" customFormat="1" x14ac:dyDescent="0.25">
      <c r="A329" s="218"/>
      <c r="AR329" s="207">
        <v>12</v>
      </c>
      <c r="AS329" s="207" t="s">
        <v>696</v>
      </c>
      <c r="AT329" s="207" t="s">
        <v>720</v>
      </c>
      <c r="AU329" s="211" t="s">
        <v>726</v>
      </c>
      <c r="AV329" s="211">
        <v>440</v>
      </c>
    </row>
    <row r="330" spans="1:48" s="207" customFormat="1" x14ac:dyDescent="0.25">
      <c r="A330" s="218"/>
      <c r="AR330" s="207">
        <v>12</v>
      </c>
      <c r="AS330" s="207" t="s">
        <v>696</v>
      </c>
      <c r="AT330" s="207" t="s">
        <v>720</v>
      </c>
      <c r="AU330" s="211"/>
      <c r="AV330" s="211">
        <v>441</v>
      </c>
    </row>
    <row r="331" spans="1:48" s="207" customFormat="1" x14ac:dyDescent="0.25">
      <c r="A331" s="218"/>
      <c r="AR331" s="207">
        <v>12</v>
      </c>
      <c r="AS331" s="207" t="s">
        <v>696</v>
      </c>
      <c r="AT331" s="207" t="s">
        <v>720</v>
      </c>
      <c r="AU331" s="211" t="s">
        <v>727</v>
      </c>
      <c r="AV331" s="211">
        <v>442</v>
      </c>
    </row>
    <row r="332" spans="1:48" s="207" customFormat="1" x14ac:dyDescent="0.25">
      <c r="A332" s="218"/>
      <c r="AR332" s="207">
        <v>12</v>
      </c>
      <c r="AS332" s="207" t="s">
        <v>696</v>
      </c>
      <c r="AT332" s="207" t="s">
        <v>720</v>
      </c>
      <c r="AU332" s="211" t="s">
        <v>728</v>
      </c>
      <c r="AV332" s="211">
        <v>443</v>
      </c>
    </row>
    <row r="333" spans="1:48" s="207" customFormat="1" x14ac:dyDescent="0.25">
      <c r="A333" s="218"/>
      <c r="AR333" s="207">
        <v>12</v>
      </c>
      <c r="AS333" s="207" t="s">
        <v>696</v>
      </c>
      <c r="AT333" s="207" t="s">
        <v>720</v>
      </c>
      <c r="AU333" s="211" t="s">
        <v>729</v>
      </c>
      <c r="AV333" s="211">
        <v>444</v>
      </c>
    </row>
    <row r="334" spans="1:48" s="207" customFormat="1" x14ac:dyDescent="0.25">
      <c r="A334" s="218"/>
      <c r="AR334" s="207">
        <v>12</v>
      </c>
      <c r="AS334" s="207" t="s">
        <v>696</v>
      </c>
      <c r="AT334" s="207" t="s">
        <v>720</v>
      </c>
      <c r="AU334" s="211" t="s">
        <v>720</v>
      </c>
      <c r="AV334" s="211">
        <v>445</v>
      </c>
    </row>
    <row r="335" spans="1:48" s="207" customFormat="1" x14ac:dyDescent="0.25">
      <c r="A335" s="218"/>
      <c r="AR335" s="207">
        <v>12</v>
      </c>
      <c r="AS335" s="207" t="s">
        <v>696</v>
      </c>
      <c r="AT335" s="207" t="s">
        <v>720</v>
      </c>
      <c r="AU335" s="211" t="s">
        <v>730</v>
      </c>
      <c r="AV335" s="211">
        <v>446</v>
      </c>
    </row>
    <row r="336" spans="1:48" s="207" customFormat="1" x14ac:dyDescent="0.25">
      <c r="A336" s="218"/>
      <c r="AR336" s="207">
        <v>12</v>
      </c>
      <c r="AS336" s="207" t="s">
        <v>696</v>
      </c>
      <c r="AT336" s="207" t="s">
        <v>720</v>
      </c>
      <c r="AU336" s="211" t="s">
        <v>731</v>
      </c>
      <c r="AV336" s="211">
        <v>447</v>
      </c>
    </row>
    <row r="337" spans="1:48" s="207" customFormat="1" x14ac:dyDescent="0.25">
      <c r="A337" s="218"/>
      <c r="AR337" s="207">
        <v>12</v>
      </c>
      <c r="AS337" s="207" t="s">
        <v>696</v>
      </c>
      <c r="AT337" s="207" t="s">
        <v>720</v>
      </c>
      <c r="AU337" s="211"/>
      <c r="AV337" s="211">
        <v>448</v>
      </c>
    </row>
    <row r="338" spans="1:48" s="207" customFormat="1" x14ac:dyDescent="0.25">
      <c r="A338" s="218"/>
      <c r="AR338" s="207">
        <v>12</v>
      </c>
      <c r="AS338" s="207" t="s">
        <v>696</v>
      </c>
      <c r="AT338" s="207" t="s">
        <v>720</v>
      </c>
      <c r="AU338" s="211" t="s">
        <v>732</v>
      </c>
      <c r="AV338" s="211">
        <v>449</v>
      </c>
    </row>
    <row r="339" spans="1:48" s="207" customFormat="1" x14ac:dyDescent="0.25">
      <c r="A339" s="218"/>
      <c r="AR339" s="207">
        <v>12</v>
      </c>
      <c r="AS339" s="207" t="s">
        <v>696</v>
      </c>
      <c r="AT339" s="207" t="s">
        <v>720</v>
      </c>
      <c r="AU339" s="211" t="s">
        <v>733</v>
      </c>
      <c r="AV339" s="211">
        <v>450</v>
      </c>
    </row>
    <row r="340" spans="1:48" s="207" customFormat="1" x14ac:dyDescent="0.25">
      <c r="A340" s="218"/>
      <c r="AR340" s="207">
        <v>12</v>
      </c>
      <c r="AS340" s="207" t="s">
        <v>696</v>
      </c>
      <c r="AT340" s="207" t="s">
        <v>720</v>
      </c>
      <c r="AU340" s="211" t="s">
        <v>734</v>
      </c>
      <c r="AV340" s="211">
        <v>451</v>
      </c>
    </row>
    <row r="341" spans="1:48" s="207" customFormat="1" x14ac:dyDescent="0.25">
      <c r="A341" s="218"/>
      <c r="AR341" s="207">
        <v>13</v>
      </c>
      <c r="AS341" s="207" t="s">
        <v>195</v>
      </c>
      <c r="AT341" s="207" t="s">
        <v>735</v>
      </c>
      <c r="AU341" s="211" t="s">
        <v>736</v>
      </c>
      <c r="AV341" s="211">
        <v>455</v>
      </c>
    </row>
    <row r="342" spans="1:48" s="207" customFormat="1" x14ac:dyDescent="0.25">
      <c r="A342" s="218"/>
      <c r="AR342" s="207">
        <v>13</v>
      </c>
      <c r="AS342" s="207" t="s">
        <v>195</v>
      </c>
      <c r="AT342" s="207" t="s">
        <v>735</v>
      </c>
      <c r="AU342" s="211" t="s">
        <v>737</v>
      </c>
      <c r="AV342" s="211">
        <v>456</v>
      </c>
    </row>
    <row r="343" spans="1:48" s="207" customFormat="1" x14ac:dyDescent="0.25">
      <c r="A343" s="218"/>
      <c r="AR343" s="207">
        <v>13</v>
      </c>
      <c r="AS343" s="207" t="s">
        <v>195</v>
      </c>
      <c r="AT343" s="207" t="s">
        <v>735</v>
      </c>
      <c r="AU343" s="211" t="s">
        <v>738</v>
      </c>
      <c r="AV343" s="211">
        <v>457</v>
      </c>
    </row>
    <row r="344" spans="1:48" s="207" customFormat="1" x14ac:dyDescent="0.25">
      <c r="A344" s="218"/>
      <c r="AR344" s="207">
        <v>13</v>
      </c>
      <c r="AS344" s="207" t="s">
        <v>195</v>
      </c>
      <c r="AT344" s="207" t="s">
        <v>735</v>
      </c>
      <c r="AU344" s="211" t="s">
        <v>739</v>
      </c>
      <c r="AV344" s="211">
        <v>458</v>
      </c>
    </row>
    <row r="345" spans="1:48" s="207" customFormat="1" x14ac:dyDescent="0.25">
      <c r="A345" s="218"/>
      <c r="AR345" s="207">
        <v>13</v>
      </c>
      <c r="AS345" s="207" t="s">
        <v>195</v>
      </c>
      <c r="AT345" s="207" t="s">
        <v>735</v>
      </c>
      <c r="AU345" s="211" t="s">
        <v>740</v>
      </c>
      <c r="AV345" s="211">
        <v>459</v>
      </c>
    </row>
    <row r="346" spans="1:48" s="207" customFormat="1" x14ac:dyDescent="0.25">
      <c r="A346" s="218"/>
      <c r="AR346" s="207">
        <v>13</v>
      </c>
      <c r="AS346" s="207" t="s">
        <v>195</v>
      </c>
      <c r="AT346" s="207" t="s">
        <v>735</v>
      </c>
      <c r="AU346" s="211" t="s">
        <v>741</v>
      </c>
      <c r="AV346" s="211">
        <v>460</v>
      </c>
    </row>
    <row r="347" spans="1:48" s="207" customFormat="1" x14ac:dyDescent="0.25">
      <c r="A347" s="218"/>
      <c r="AR347" s="207">
        <v>13</v>
      </c>
      <c r="AS347" s="207" t="s">
        <v>195</v>
      </c>
      <c r="AT347" s="207" t="s">
        <v>735</v>
      </c>
      <c r="AU347" s="211"/>
      <c r="AV347" s="211">
        <v>461</v>
      </c>
    </row>
    <row r="348" spans="1:48" s="207" customFormat="1" x14ac:dyDescent="0.25">
      <c r="A348" s="218"/>
      <c r="AR348" s="207">
        <v>13</v>
      </c>
      <c r="AS348" s="207" t="s">
        <v>195</v>
      </c>
      <c r="AT348" s="207" t="s">
        <v>735</v>
      </c>
      <c r="AU348" s="211"/>
      <c r="AV348" s="211">
        <v>462</v>
      </c>
    </row>
    <row r="349" spans="1:48" s="207" customFormat="1" x14ac:dyDescent="0.25">
      <c r="A349" s="218"/>
      <c r="AR349" s="207">
        <v>13</v>
      </c>
      <c r="AS349" s="207" t="s">
        <v>195</v>
      </c>
      <c r="AT349" s="207" t="s">
        <v>735</v>
      </c>
      <c r="AU349" s="211" t="s">
        <v>742</v>
      </c>
      <c r="AV349" s="211">
        <v>463</v>
      </c>
    </row>
    <row r="350" spans="1:48" s="207" customFormat="1" x14ac:dyDescent="0.25">
      <c r="A350" s="218"/>
      <c r="AR350" s="207">
        <v>13</v>
      </c>
      <c r="AS350" s="207" t="s">
        <v>195</v>
      </c>
      <c r="AT350" s="207" t="s">
        <v>735</v>
      </c>
      <c r="AU350" s="211" t="s">
        <v>743</v>
      </c>
      <c r="AV350" s="211">
        <v>464</v>
      </c>
    </row>
    <row r="351" spans="1:48" s="207" customFormat="1" x14ac:dyDescent="0.25">
      <c r="A351" s="218"/>
      <c r="AR351" s="207">
        <v>13</v>
      </c>
      <c r="AS351" s="207" t="s">
        <v>195</v>
      </c>
      <c r="AT351" s="207" t="s">
        <v>735</v>
      </c>
      <c r="AU351" s="211" t="s">
        <v>744</v>
      </c>
      <c r="AV351" s="211">
        <v>465</v>
      </c>
    </row>
    <row r="352" spans="1:48" s="207" customFormat="1" x14ac:dyDescent="0.25">
      <c r="A352" s="218"/>
      <c r="AR352" s="207">
        <v>13</v>
      </c>
      <c r="AS352" s="207" t="s">
        <v>195</v>
      </c>
      <c r="AT352" s="207" t="s">
        <v>735</v>
      </c>
      <c r="AU352" s="211" t="s">
        <v>745</v>
      </c>
      <c r="AV352" s="211">
        <v>466</v>
      </c>
    </row>
    <row r="353" spans="1:48" s="207" customFormat="1" x14ac:dyDescent="0.25">
      <c r="A353" s="218"/>
      <c r="AR353" s="207">
        <v>13</v>
      </c>
      <c r="AS353" s="207" t="s">
        <v>195</v>
      </c>
      <c r="AT353" s="207" t="s">
        <v>735</v>
      </c>
      <c r="AU353" s="211" t="s">
        <v>746</v>
      </c>
      <c r="AV353" s="211">
        <v>467</v>
      </c>
    </row>
    <row r="354" spans="1:48" s="207" customFormat="1" x14ac:dyDescent="0.25">
      <c r="A354" s="218"/>
      <c r="AR354" s="207">
        <v>13</v>
      </c>
      <c r="AS354" s="207" t="s">
        <v>195</v>
      </c>
      <c r="AT354" s="207" t="s">
        <v>735</v>
      </c>
      <c r="AU354" s="211" t="s">
        <v>747</v>
      </c>
      <c r="AV354" s="211">
        <v>468</v>
      </c>
    </row>
    <row r="355" spans="1:48" s="207" customFormat="1" x14ac:dyDescent="0.25">
      <c r="A355" s="218"/>
      <c r="AR355" s="207">
        <v>13</v>
      </c>
      <c r="AS355" s="207" t="s">
        <v>195</v>
      </c>
      <c r="AT355" s="207" t="s">
        <v>735</v>
      </c>
      <c r="AU355" s="211"/>
      <c r="AV355" s="211">
        <v>469</v>
      </c>
    </row>
    <row r="356" spans="1:48" s="207" customFormat="1" x14ac:dyDescent="0.25">
      <c r="A356" s="218"/>
      <c r="AR356" s="207">
        <v>13</v>
      </c>
      <c r="AS356" s="207" t="s">
        <v>195</v>
      </c>
      <c r="AT356" s="207" t="s">
        <v>735</v>
      </c>
      <c r="AU356" s="211" t="s">
        <v>748</v>
      </c>
      <c r="AV356" s="211">
        <v>470</v>
      </c>
    </row>
    <row r="357" spans="1:48" s="207" customFormat="1" x14ac:dyDescent="0.25">
      <c r="A357" s="218"/>
      <c r="AR357" s="207">
        <v>13</v>
      </c>
      <c r="AS357" s="207" t="s">
        <v>195</v>
      </c>
      <c r="AT357" s="207" t="s">
        <v>735</v>
      </c>
      <c r="AU357" s="211" t="s">
        <v>749</v>
      </c>
      <c r="AV357" s="211">
        <v>471</v>
      </c>
    </row>
    <row r="358" spans="1:48" s="207" customFormat="1" x14ac:dyDescent="0.25">
      <c r="A358" s="218"/>
      <c r="AR358" s="207">
        <v>13</v>
      </c>
      <c r="AS358" s="207" t="s">
        <v>195</v>
      </c>
      <c r="AT358" s="207" t="s">
        <v>735</v>
      </c>
      <c r="AU358" s="211" t="s">
        <v>750</v>
      </c>
      <c r="AV358" s="211">
        <v>472</v>
      </c>
    </row>
    <row r="359" spans="1:48" s="207" customFormat="1" x14ac:dyDescent="0.25">
      <c r="A359" s="218"/>
      <c r="AR359" s="207">
        <v>13</v>
      </c>
      <c r="AS359" s="207" t="s">
        <v>195</v>
      </c>
      <c r="AT359" s="207" t="s">
        <v>735</v>
      </c>
      <c r="AU359" s="211" t="s">
        <v>751</v>
      </c>
      <c r="AV359" s="211">
        <v>473</v>
      </c>
    </row>
    <row r="360" spans="1:48" s="207" customFormat="1" x14ac:dyDescent="0.25">
      <c r="A360" s="218"/>
      <c r="AR360" s="207">
        <v>13</v>
      </c>
      <c r="AS360" s="207" t="s">
        <v>195</v>
      </c>
      <c r="AT360" s="207" t="s">
        <v>735</v>
      </c>
      <c r="AU360" s="211" t="s">
        <v>752</v>
      </c>
      <c r="AV360" s="211">
        <v>474</v>
      </c>
    </row>
    <row r="361" spans="1:48" s="207" customFormat="1" x14ac:dyDescent="0.25">
      <c r="A361" s="218"/>
      <c r="AR361" s="207">
        <v>13</v>
      </c>
      <c r="AS361" s="207" t="s">
        <v>195</v>
      </c>
      <c r="AT361" s="207" t="s">
        <v>735</v>
      </c>
      <c r="AU361" s="211" t="s">
        <v>753</v>
      </c>
      <c r="AV361" s="211">
        <v>475</v>
      </c>
    </row>
    <row r="362" spans="1:48" s="207" customFormat="1" x14ac:dyDescent="0.25">
      <c r="A362" s="218"/>
      <c r="AR362" s="207">
        <v>13</v>
      </c>
      <c r="AS362" s="207" t="s">
        <v>195</v>
      </c>
      <c r="AT362" s="207" t="s">
        <v>735</v>
      </c>
      <c r="AU362" s="211" t="s">
        <v>754</v>
      </c>
      <c r="AV362" s="211">
        <v>476</v>
      </c>
    </row>
    <row r="363" spans="1:48" s="207" customFormat="1" x14ac:dyDescent="0.25">
      <c r="A363" s="218"/>
      <c r="AR363" s="207">
        <v>13</v>
      </c>
      <c r="AS363" s="207" t="s">
        <v>195</v>
      </c>
      <c r="AT363" s="207" t="s">
        <v>735</v>
      </c>
      <c r="AU363" s="211" t="s">
        <v>755</v>
      </c>
      <c r="AV363" s="211">
        <v>477</v>
      </c>
    </row>
    <row r="364" spans="1:48" s="207" customFormat="1" x14ac:dyDescent="0.25">
      <c r="A364" s="218"/>
      <c r="AR364" s="207">
        <v>13</v>
      </c>
      <c r="AS364" s="207" t="s">
        <v>195</v>
      </c>
      <c r="AT364" s="207" t="s">
        <v>735</v>
      </c>
      <c r="AU364" s="211" t="s">
        <v>756</v>
      </c>
      <c r="AV364" s="211">
        <v>478</v>
      </c>
    </row>
    <row r="365" spans="1:48" s="207" customFormat="1" x14ac:dyDescent="0.25">
      <c r="A365" s="218"/>
      <c r="AR365" s="207">
        <v>13</v>
      </c>
      <c r="AS365" s="207" t="s">
        <v>195</v>
      </c>
      <c r="AT365" s="207" t="s">
        <v>735</v>
      </c>
      <c r="AU365" s="211" t="s">
        <v>757</v>
      </c>
      <c r="AV365" s="211">
        <v>479</v>
      </c>
    </row>
    <row r="366" spans="1:48" s="207" customFormat="1" x14ac:dyDescent="0.25">
      <c r="A366" s="218"/>
      <c r="AR366" s="207">
        <v>13</v>
      </c>
      <c r="AS366" s="207" t="s">
        <v>195</v>
      </c>
      <c r="AT366" s="207" t="s">
        <v>735</v>
      </c>
      <c r="AU366" s="211" t="s">
        <v>758</v>
      </c>
      <c r="AV366" s="211">
        <v>480</v>
      </c>
    </row>
    <row r="367" spans="1:48" s="207" customFormat="1" x14ac:dyDescent="0.25">
      <c r="A367" s="218"/>
      <c r="AR367" s="207">
        <v>13</v>
      </c>
      <c r="AS367" s="207" t="s">
        <v>195</v>
      </c>
      <c r="AT367" s="207" t="s">
        <v>735</v>
      </c>
      <c r="AU367" s="211" t="s">
        <v>759</v>
      </c>
      <c r="AV367" s="211">
        <v>481</v>
      </c>
    </row>
    <row r="368" spans="1:48" s="207" customFormat="1" x14ac:dyDescent="0.25">
      <c r="A368" s="218"/>
      <c r="AR368" s="207">
        <v>13</v>
      </c>
      <c r="AS368" s="207" t="s">
        <v>195</v>
      </c>
      <c r="AT368" s="207" t="s">
        <v>735</v>
      </c>
      <c r="AU368" s="211" t="s">
        <v>760</v>
      </c>
      <c r="AV368" s="211">
        <v>482</v>
      </c>
    </row>
    <row r="369" spans="1:48" s="207" customFormat="1" x14ac:dyDescent="0.25">
      <c r="A369" s="218"/>
      <c r="AR369" s="207">
        <v>13</v>
      </c>
      <c r="AS369" s="207" t="s">
        <v>195</v>
      </c>
      <c r="AT369" s="207" t="s">
        <v>735</v>
      </c>
      <c r="AU369" s="211" t="s">
        <v>761</v>
      </c>
      <c r="AV369" s="211">
        <v>483</v>
      </c>
    </row>
    <row r="370" spans="1:48" s="207" customFormat="1" x14ac:dyDescent="0.25">
      <c r="A370" s="218"/>
      <c r="AR370" s="207">
        <v>13</v>
      </c>
      <c r="AS370" s="207" t="s">
        <v>195</v>
      </c>
      <c r="AT370" s="207" t="s">
        <v>735</v>
      </c>
      <c r="AU370" s="211" t="s">
        <v>762</v>
      </c>
      <c r="AV370" s="211">
        <v>484</v>
      </c>
    </row>
    <row r="371" spans="1:48" s="207" customFormat="1" x14ac:dyDescent="0.25">
      <c r="A371" s="218"/>
      <c r="AR371" s="207">
        <v>13</v>
      </c>
      <c r="AS371" s="207" t="s">
        <v>195</v>
      </c>
      <c r="AT371" s="207" t="s">
        <v>735</v>
      </c>
      <c r="AU371" s="211" t="s">
        <v>763</v>
      </c>
      <c r="AV371" s="211">
        <v>485</v>
      </c>
    </row>
    <row r="372" spans="1:48" s="207" customFormat="1" x14ac:dyDescent="0.25">
      <c r="A372" s="218"/>
      <c r="AR372" s="207">
        <v>13</v>
      </c>
      <c r="AS372" s="207" t="s">
        <v>195</v>
      </c>
      <c r="AT372" s="207" t="s">
        <v>735</v>
      </c>
      <c r="AU372" s="211" t="s">
        <v>764</v>
      </c>
      <c r="AV372" s="211">
        <v>486</v>
      </c>
    </row>
    <row r="373" spans="1:48" s="207" customFormat="1" x14ac:dyDescent="0.25">
      <c r="A373" s="218"/>
      <c r="AR373" s="207">
        <v>13</v>
      </c>
      <c r="AS373" s="207" t="s">
        <v>195</v>
      </c>
      <c r="AT373" s="207" t="s">
        <v>735</v>
      </c>
      <c r="AU373" s="211" t="s">
        <v>765</v>
      </c>
      <c r="AV373" s="211">
        <v>487</v>
      </c>
    </row>
    <row r="374" spans="1:48" s="207" customFormat="1" x14ac:dyDescent="0.25">
      <c r="A374" s="218"/>
      <c r="AR374" s="207">
        <v>13</v>
      </c>
      <c r="AS374" s="207" t="s">
        <v>195</v>
      </c>
      <c r="AT374" s="207" t="s">
        <v>735</v>
      </c>
      <c r="AU374" s="211" t="s">
        <v>766</v>
      </c>
      <c r="AV374" s="211">
        <v>488</v>
      </c>
    </row>
    <row r="375" spans="1:48" s="207" customFormat="1" x14ac:dyDescent="0.25">
      <c r="A375" s="218"/>
      <c r="AR375" s="207">
        <v>14</v>
      </c>
      <c r="AS375" s="207" t="s">
        <v>195</v>
      </c>
      <c r="AT375" s="207" t="s">
        <v>767</v>
      </c>
      <c r="AU375" s="211" t="s">
        <v>768</v>
      </c>
      <c r="AV375" s="211">
        <v>491</v>
      </c>
    </row>
    <row r="376" spans="1:48" s="207" customFormat="1" x14ac:dyDescent="0.25">
      <c r="A376" s="218"/>
      <c r="AR376" s="207">
        <v>14</v>
      </c>
      <c r="AS376" s="207" t="s">
        <v>195</v>
      </c>
      <c r="AT376" s="207" t="s">
        <v>767</v>
      </c>
      <c r="AU376" s="211" t="s">
        <v>769</v>
      </c>
      <c r="AV376" s="211">
        <v>492</v>
      </c>
    </row>
    <row r="377" spans="1:48" s="207" customFormat="1" x14ac:dyDescent="0.25">
      <c r="A377" s="218"/>
      <c r="AR377" s="207">
        <v>14</v>
      </c>
      <c r="AS377" s="207" t="s">
        <v>195</v>
      </c>
      <c r="AT377" s="207" t="s">
        <v>767</v>
      </c>
      <c r="AU377" s="211" t="s">
        <v>770</v>
      </c>
      <c r="AV377" s="211">
        <v>493</v>
      </c>
    </row>
    <row r="378" spans="1:48" s="207" customFormat="1" x14ac:dyDescent="0.25">
      <c r="A378" s="218"/>
      <c r="AR378" s="207">
        <v>14</v>
      </c>
      <c r="AS378" s="207" t="s">
        <v>195</v>
      </c>
      <c r="AT378" s="207" t="s">
        <v>767</v>
      </c>
      <c r="AU378" s="211" t="s">
        <v>771</v>
      </c>
      <c r="AV378" s="211">
        <v>494</v>
      </c>
    </row>
    <row r="379" spans="1:48" s="207" customFormat="1" x14ac:dyDescent="0.25">
      <c r="A379" s="218"/>
      <c r="AR379" s="207">
        <v>14</v>
      </c>
      <c r="AS379" s="207" t="s">
        <v>195</v>
      </c>
      <c r="AT379" s="207" t="s">
        <v>767</v>
      </c>
      <c r="AU379" s="211" t="s">
        <v>772</v>
      </c>
      <c r="AV379" s="211">
        <v>495</v>
      </c>
    </row>
    <row r="380" spans="1:48" s="207" customFormat="1" x14ac:dyDescent="0.25">
      <c r="A380" s="218"/>
      <c r="AR380" s="207">
        <v>14</v>
      </c>
      <c r="AS380" s="207" t="s">
        <v>195</v>
      </c>
      <c r="AT380" s="207" t="s">
        <v>767</v>
      </c>
      <c r="AU380" s="211" t="s">
        <v>773</v>
      </c>
      <c r="AV380" s="211">
        <v>496</v>
      </c>
    </row>
    <row r="381" spans="1:48" s="207" customFormat="1" x14ac:dyDescent="0.25">
      <c r="A381" s="218"/>
      <c r="AR381" s="207">
        <v>14</v>
      </c>
      <c r="AS381" s="207" t="s">
        <v>195</v>
      </c>
      <c r="AT381" s="207" t="s">
        <v>767</v>
      </c>
      <c r="AU381" s="211" t="s">
        <v>774</v>
      </c>
      <c r="AV381" s="211">
        <v>497</v>
      </c>
    </row>
    <row r="382" spans="1:48" s="207" customFormat="1" x14ac:dyDescent="0.25">
      <c r="A382" s="218"/>
      <c r="AR382" s="207">
        <v>14</v>
      </c>
      <c r="AS382" s="207" t="s">
        <v>195</v>
      </c>
      <c r="AT382" s="207" t="s">
        <v>767</v>
      </c>
      <c r="AU382" s="211" t="s">
        <v>775</v>
      </c>
      <c r="AV382" s="211">
        <v>498</v>
      </c>
    </row>
    <row r="383" spans="1:48" s="207" customFormat="1" x14ac:dyDescent="0.25">
      <c r="A383" s="218"/>
      <c r="AR383" s="207">
        <v>14</v>
      </c>
      <c r="AS383" s="207" t="s">
        <v>195</v>
      </c>
      <c r="AT383" s="207" t="s">
        <v>767</v>
      </c>
      <c r="AU383" s="211" t="s">
        <v>776</v>
      </c>
      <c r="AV383" s="211">
        <v>499</v>
      </c>
    </row>
    <row r="384" spans="1:48" s="207" customFormat="1" x14ac:dyDescent="0.25">
      <c r="A384" s="218"/>
      <c r="AR384" s="207">
        <v>14</v>
      </c>
      <c r="AS384" s="207" t="s">
        <v>195</v>
      </c>
      <c r="AT384" s="207" t="s">
        <v>767</v>
      </c>
      <c r="AU384" s="211" t="s">
        <v>777</v>
      </c>
      <c r="AV384" s="211">
        <v>500</v>
      </c>
    </row>
    <row r="385" spans="1:48" s="207" customFormat="1" x14ac:dyDescent="0.25">
      <c r="A385" s="218"/>
      <c r="AR385" s="207">
        <v>14</v>
      </c>
      <c r="AS385" s="207" t="s">
        <v>195</v>
      </c>
      <c r="AT385" s="207" t="s">
        <v>767</v>
      </c>
      <c r="AU385" s="211" t="s">
        <v>778</v>
      </c>
      <c r="AV385" s="211">
        <v>501</v>
      </c>
    </row>
    <row r="386" spans="1:48" s="207" customFormat="1" x14ac:dyDescent="0.25">
      <c r="A386" s="218"/>
      <c r="AR386" s="207">
        <v>14</v>
      </c>
      <c r="AS386" s="207" t="s">
        <v>195</v>
      </c>
      <c r="AT386" s="207" t="s">
        <v>767</v>
      </c>
      <c r="AU386" s="211" t="s">
        <v>779</v>
      </c>
      <c r="AV386" s="211">
        <v>502</v>
      </c>
    </row>
    <row r="387" spans="1:48" s="207" customFormat="1" x14ac:dyDescent="0.25">
      <c r="A387" s="218"/>
      <c r="AR387" s="207">
        <v>14</v>
      </c>
      <c r="AS387" s="207" t="s">
        <v>195</v>
      </c>
      <c r="AT387" s="207" t="s">
        <v>767</v>
      </c>
      <c r="AU387" s="211" t="s">
        <v>780</v>
      </c>
      <c r="AV387" s="211">
        <v>503</v>
      </c>
    </row>
    <row r="388" spans="1:48" s="207" customFormat="1" x14ac:dyDescent="0.25">
      <c r="A388" s="218"/>
      <c r="AR388" s="207">
        <v>14</v>
      </c>
      <c r="AS388" s="207" t="s">
        <v>195</v>
      </c>
      <c r="AT388" s="207" t="s">
        <v>767</v>
      </c>
      <c r="AU388" s="211" t="s">
        <v>781</v>
      </c>
      <c r="AV388" s="211">
        <v>504</v>
      </c>
    </row>
    <row r="389" spans="1:48" s="207" customFormat="1" x14ac:dyDescent="0.25">
      <c r="A389" s="218"/>
      <c r="AR389" s="207">
        <v>14</v>
      </c>
      <c r="AS389" s="207" t="s">
        <v>195</v>
      </c>
      <c r="AT389" s="207" t="s">
        <v>767</v>
      </c>
      <c r="AU389" s="211" t="s">
        <v>782</v>
      </c>
      <c r="AV389" s="211">
        <v>505</v>
      </c>
    </row>
    <row r="390" spans="1:48" s="207" customFormat="1" x14ac:dyDescent="0.25">
      <c r="A390" s="218"/>
      <c r="AR390" s="207">
        <v>14</v>
      </c>
      <c r="AS390" s="207" t="s">
        <v>195</v>
      </c>
      <c r="AT390" s="207" t="s">
        <v>767</v>
      </c>
      <c r="AU390" s="211" t="s">
        <v>220</v>
      </c>
      <c r="AV390" s="211">
        <v>506</v>
      </c>
    </row>
    <row r="391" spans="1:48" s="207" customFormat="1" x14ac:dyDescent="0.25">
      <c r="A391" s="218"/>
      <c r="AR391" s="207">
        <v>14</v>
      </c>
      <c r="AS391" s="207" t="s">
        <v>195</v>
      </c>
      <c r="AT391" s="207" t="s">
        <v>767</v>
      </c>
      <c r="AU391" s="211" t="s">
        <v>783</v>
      </c>
      <c r="AV391" s="211">
        <v>507</v>
      </c>
    </row>
    <row r="392" spans="1:48" s="207" customFormat="1" x14ac:dyDescent="0.25">
      <c r="A392" s="218"/>
      <c r="AR392" s="207">
        <v>14</v>
      </c>
      <c r="AS392" s="207" t="s">
        <v>195</v>
      </c>
      <c r="AT392" s="207" t="s">
        <v>767</v>
      </c>
      <c r="AU392" s="211" t="s">
        <v>784</v>
      </c>
      <c r="AV392" s="211">
        <v>508</v>
      </c>
    </row>
    <row r="393" spans="1:48" s="207" customFormat="1" x14ac:dyDescent="0.25">
      <c r="A393" s="218"/>
      <c r="AR393" s="207">
        <v>14</v>
      </c>
      <c r="AS393" s="207" t="s">
        <v>195</v>
      </c>
      <c r="AT393" s="207" t="s">
        <v>767</v>
      </c>
      <c r="AU393" s="211" t="s">
        <v>785</v>
      </c>
      <c r="AV393" s="211">
        <v>509</v>
      </c>
    </row>
    <row r="394" spans="1:48" s="207" customFormat="1" x14ac:dyDescent="0.25">
      <c r="A394" s="218"/>
      <c r="AR394" s="207">
        <v>14</v>
      </c>
      <c r="AS394" s="207" t="s">
        <v>195</v>
      </c>
      <c r="AT394" s="207" t="s">
        <v>767</v>
      </c>
      <c r="AU394" s="211" t="s">
        <v>786</v>
      </c>
      <c r="AV394" s="211">
        <v>510</v>
      </c>
    </row>
    <row r="395" spans="1:48" s="207" customFormat="1" x14ac:dyDescent="0.25">
      <c r="A395" s="218"/>
      <c r="AR395" s="207">
        <v>14</v>
      </c>
      <c r="AS395" s="207" t="s">
        <v>195</v>
      </c>
      <c r="AT395" s="207" t="s">
        <v>767</v>
      </c>
      <c r="AU395" s="211" t="s">
        <v>787</v>
      </c>
      <c r="AV395" s="211">
        <v>511</v>
      </c>
    </row>
    <row r="396" spans="1:48" s="207" customFormat="1" x14ac:dyDescent="0.25">
      <c r="A396" s="218"/>
      <c r="AR396" s="207">
        <v>14</v>
      </c>
      <c r="AS396" s="207" t="s">
        <v>195</v>
      </c>
      <c r="AT396" s="207" t="s">
        <v>767</v>
      </c>
      <c r="AU396" s="211" t="s">
        <v>788</v>
      </c>
      <c r="AV396" s="211">
        <v>512</v>
      </c>
    </row>
    <row r="397" spans="1:48" s="207" customFormat="1" x14ac:dyDescent="0.25">
      <c r="A397" s="218"/>
      <c r="AR397" s="207">
        <v>15</v>
      </c>
      <c r="AS397" s="207" t="s">
        <v>195</v>
      </c>
      <c r="AT397" s="207" t="s">
        <v>789</v>
      </c>
      <c r="AU397" s="211" t="s">
        <v>790</v>
      </c>
      <c r="AV397" s="211">
        <v>516</v>
      </c>
    </row>
    <row r="398" spans="1:48" s="207" customFormat="1" x14ac:dyDescent="0.25">
      <c r="A398" s="218"/>
      <c r="AR398" s="207">
        <v>15</v>
      </c>
      <c r="AS398" s="207" t="s">
        <v>195</v>
      </c>
      <c r="AT398" s="207" t="s">
        <v>789</v>
      </c>
      <c r="AU398" s="211" t="s">
        <v>791</v>
      </c>
      <c r="AV398" s="211">
        <v>517</v>
      </c>
    </row>
    <row r="399" spans="1:48" s="207" customFormat="1" x14ac:dyDescent="0.25">
      <c r="A399" s="218"/>
      <c r="AR399" s="207">
        <v>15</v>
      </c>
      <c r="AS399" s="207" t="s">
        <v>195</v>
      </c>
      <c r="AT399" s="207" t="s">
        <v>789</v>
      </c>
      <c r="AU399" s="211" t="s">
        <v>792</v>
      </c>
      <c r="AV399" s="211">
        <v>518</v>
      </c>
    </row>
    <row r="400" spans="1:48" s="207" customFormat="1" x14ac:dyDescent="0.25">
      <c r="A400" s="218"/>
      <c r="AR400" s="207">
        <v>15</v>
      </c>
      <c r="AS400" s="207" t="s">
        <v>195</v>
      </c>
      <c r="AT400" s="207" t="s">
        <v>789</v>
      </c>
      <c r="AU400" s="211" t="s">
        <v>793</v>
      </c>
      <c r="AV400" s="211">
        <v>519</v>
      </c>
    </row>
    <row r="401" spans="1:48" s="207" customFormat="1" x14ac:dyDescent="0.25">
      <c r="A401" s="218"/>
      <c r="AR401" s="207">
        <v>15</v>
      </c>
      <c r="AS401" s="207" t="s">
        <v>195</v>
      </c>
      <c r="AT401" s="207" t="s">
        <v>789</v>
      </c>
      <c r="AU401" s="211" t="s">
        <v>794</v>
      </c>
      <c r="AV401" s="211">
        <v>520</v>
      </c>
    </row>
    <row r="402" spans="1:48" s="207" customFormat="1" x14ac:dyDescent="0.25">
      <c r="A402" s="218"/>
      <c r="AR402" s="207">
        <v>15</v>
      </c>
      <c r="AS402" s="207" t="s">
        <v>195</v>
      </c>
      <c r="AT402" s="207" t="s">
        <v>789</v>
      </c>
      <c r="AU402" s="211" t="s">
        <v>795</v>
      </c>
      <c r="AV402" s="211">
        <v>521</v>
      </c>
    </row>
    <row r="403" spans="1:48" s="207" customFormat="1" x14ac:dyDescent="0.25">
      <c r="A403" s="218"/>
      <c r="AR403" s="207">
        <v>15</v>
      </c>
      <c r="AS403" s="207" t="s">
        <v>195</v>
      </c>
      <c r="AT403" s="207" t="s">
        <v>789</v>
      </c>
      <c r="AU403" s="211" t="s">
        <v>796</v>
      </c>
      <c r="AV403" s="211">
        <v>522</v>
      </c>
    </row>
    <row r="404" spans="1:48" s="207" customFormat="1" x14ac:dyDescent="0.25">
      <c r="A404" s="218"/>
      <c r="AR404" s="207">
        <v>15</v>
      </c>
      <c r="AS404" s="207" t="s">
        <v>195</v>
      </c>
      <c r="AT404" s="207" t="s">
        <v>789</v>
      </c>
      <c r="AU404" s="211" t="s">
        <v>797</v>
      </c>
      <c r="AV404" s="211">
        <v>523</v>
      </c>
    </row>
    <row r="405" spans="1:48" s="207" customFormat="1" x14ac:dyDescent="0.25">
      <c r="A405" s="218"/>
      <c r="AR405" s="207">
        <v>15</v>
      </c>
      <c r="AS405" s="207" t="s">
        <v>195</v>
      </c>
      <c r="AT405" s="207" t="s">
        <v>789</v>
      </c>
      <c r="AU405" s="211" t="s">
        <v>798</v>
      </c>
      <c r="AV405" s="211">
        <v>524</v>
      </c>
    </row>
    <row r="406" spans="1:48" s="207" customFormat="1" x14ac:dyDescent="0.25">
      <c r="A406" s="218"/>
      <c r="AR406" s="207">
        <v>15</v>
      </c>
      <c r="AS406" s="207" t="s">
        <v>195</v>
      </c>
      <c r="AT406" s="207" t="s">
        <v>789</v>
      </c>
      <c r="AU406" s="211" t="s">
        <v>799</v>
      </c>
      <c r="AV406" s="211">
        <v>525</v>
      </c>
    </row>
    <row r="407" spans="1:48" s="207" customFormat="1" x14ac:dyDescent="0.25">
      <c r="A407" s="218"/>
      <c r="AR407" s="207">
        <v>15</v>
      </c>
      <c r="AS407" s="207" t="s">
        <v>195</v>
      </c>
      <c r="AT407" s="207" t="s">
        <v>789</v>
      </c>
      <c r="AU407" s="211" t="s">
        <v>800</v>
      </c>
      <c r="AV407" s="211">
        <v>526</v>
      </c>
    </row>
    <row r="408" spans="1:48" s="207" customFormat="1" x14ac:dyDescent="0.25">
      <c r="A408" s="218"/>
      <c r="AR408" s="207">
        <v>15</v>
      </c>
      <c r="AS408" s="207" t="s">
        <v>195</v>
      </c>
      <c r="AT408" s="207" t="s">
        <v>789</v>
      </c>
      <c r="AU408" s="211" t="s">
        <v>801</v>
      </c>
      <c r="AV408" s="211">
        <v>527</v>
      </c>
    </row>
    <row r="409" spans="1:48" s="207" customFormat="1" x14ac:dyDescent="0.25">
      <c r="A409" s="218"/>
      <c r="AR409" s="207">
        <v>15</v>
      </c>
      <c r="AS409" s="207" t="s">
        <v>195</v>
      </c>
      <c r="AT409" s="207" t="s">
        <v>789</v>
      </c>
      <c r="AU409" s="211" t="s">
        <v>802</v>
      </c>
      <c r="AV409" s="211">
        <v>528</v>
      </c>
    </row>
    <row r="410" spans="1:48" s="207" customFormat="1" x14ac:dyDescent="0.25">
      <c r="A410" s="218"/>
      <c r="AR410" s="207">
        <v>16</v>
      </c>
      <c r="AS410" s="207" t="s">
        <v>214</v>
      </c>
      <c r="AT410" s="207" t="s">
        <v>803</v>
      </c>
      <c r="AU410" s="211" t="s">
        <v>804</v>
      </c>
      <c r="AV410" s="211">
        <v>532</v>
      </c>
    </row>
    <row r="411" spans="1:48" s="207" customFormat="1" x14ac:dyDescent="0.25">
      <c r="A411" s="218"/>
      <c r="AR411" s="207">
        <v>16</v>
      </c>
      <c r="AS411" s="207" t="s">
        <v>214</v>
      </c>
      <c r="AT411" s="207" t="s">
        <v>803</v>
      </c>
      <c r="AU411" s="211" t="s">
        <v>805</v>
      </c>
      <c r="AV411" s="211">
        <v>533</v>
      </c>
    </row>
    <row r="412" spans="1:48" s="207" customFormat="1" x14ac:dyDescent="0.25">
      <c r="A412" s="218"/>
      <c r="AR412" s="207">
        <v>16</v>
      </c>
      <c r="AS412" s="207" t="s">
        <v>214</v>
      </c>
      <c r="AT412" s="207" t="s">
        <v>803</v>
      </c>
      <c r="AU412" s="211" t="s">
        <v>806</v>
      </c>
      <c r="AV412" s="211">
        <v>534</v>
      </c>
    </row>
    <row r="413" spans="1:48" s="207" customFormat="1" x14ac:dyDescent="0.25">
      <c r="A413" s="218"/>
      <c r="AR413" s="207">
        <v>16</v>
      </c>
      <c r="AS413" s="207" t="s">
        <v>214</v>
      </c>
      <c r="AT413" s="207" t="s">
        <v>803</v>
      </c>
      <c r="AU413" s="211" t="s">
        <v>807</v>
      </c>
      <c r="AV413" s="211">
        <v>535</v>
      </c>
    </row>
    <row r="414" spans="1:48" s="207" customFormat="1" x14ac:dyDescent="0.25">
      <c r="A414" s="218"/>
      <c r="AR414" s="207">
        <v>16</v>
      </c>
      <c r="AS414" s="207" t="s">
        <v>214</v>
      </c>
      <c r="AT414" s="207" t="s">
        <v>803</v>
      </c>
      <c r="AU414" s="211" t="s">
        <v>808</v>
      </c>
      <c r="AV414" s="211">
        <v>536</v>
      </c>
    </row>
    <row r="415" spans="1:48" s="207" customFormat="1" x14ac:dyDescent="0.25">
      <c r="A415" s="218"/>
      <c r="AR415" s="207">
        <v>16</v>
      </c>
      <c r="AS415" s="207" t="s">
        <v>214</v>
      </c>
      <c r="AT415" s="207" t="s">
        <v>803</v>
      </c>
      <c r="AU415" s="211" t="s">
        <v>809</v>
      </c>
      <c r="AV415" s="211">
        <v>537</v>
      </c>
    </row>
    <row r="416" spans="1:48" s="207" customFormat="1" x14ac:dyDescent="0.25">
      <c r="A416" s="218"/>
      <c r="AR416" s="207">
        <v>16</v>
      </c>
      <c r="AS416" s="207" t="s">
        <v>214</v>
      </c>
      <c r="AT416" s="207" t="s">
        <v>803</v>
      </c>
      <c r="AU416" s="211" t="s">
        <v>810</v>
      </c>
      <c r="AV416" s="211">
        <v>538</v>
      </c>
    </row>
    <row r="417" spans="1:48" s="207" customFormat="1" x14ac:dyDescent="0.25">
      <c r="A417" s="218"/>
      <c r="AR417" s="207">
        <v>16</v>
      </c>
      <c r="AS417" s="207" t="s">
        <v>214</v>
      </c>
      <c r="AT417" s="207" t="s">
        <v>803</v>
      </c>
      <c r="AU417" s="211" t="s">
        <v>811</v>
      </c>
      <c r="AV417" s="211">
        <v>539</v>
      </c>
    </row>
    <row r="418" spans="1:48" s="207" customFormat="1" x14ac:dyDescent="0.25">
      <c r="A418" s="218"/>
      <c r="AR418" s="207">
        <v>16</v>
      </c>
      <c r="AS418" s="207" t="s">
        <v>214</v>
      </c>
      <c r="AT418" s="207" t="s">
        <v>803</v>
      </c>
      <c r="AU418" s="211" t="s">
        <v>812</v>
      </c>
      <c r="AV418" s="211">
        <v>540</v>
      </c>
    </row>
    <row r="419" spans="1:48" s="207" customFormat="1" x14ac:dyDescent="0.25">
      <c r="A419" s="218"/>
      <c r="AR419" s="207">
        <v>16</v>
      </c>
      <c r="AS419" s="207" t="s">
        <v>214</v>
      </c>
      <c r="AT419" s="207" t="s">
        <v>803</v>
      </c>
      <c r="AU419" s="211" t="s">
        <v>813</v>
      </c>
      <c r="AV419" s="211">
        <v>541</v>
      </c>
    </row>
    <row r="420" spans="1:48" s="207" customFormat="1" x14ac:dyDescent="0.25">
      <c r="A420" s="218"/>
      <c r="AR420" s="207">
        <v>16</v>
      </c>
      <c r="AS420" s="207" t="s">
        <v>214</v>
      </c>
      <c r="AT420" s="207" t="s">
        <v>803</v>
      </c>
      <c r="AU420" s="211" t="s">
        <v>814</v>
      </c>
      <c r="AV420" s="211">
        <v>542</v>
      </c>
    </row>
    <row r="421" spans="1:48" s="207" customFormat="1" x14ac:dyDescent="0.25">
      <c r="A421" s="218"/>
      <c r="AR421" s="207">
        <v>16</v>
      </c>
      <c r="AS421" s="207" t="s">
        <v>214</v>
      </c>
      <c r="AT421" s="207" t="s">
        <v>803</v>
      </c>
      <c r="AU421" s="211" t="s">
        <v>815</v>
      </c>
      <c r="AV421" s="211">
        <v>543</v>
      </c>
    </row>
    <row r="422" spans="1:48" s="207" customFormat="1" x14ac:dyDescent="0.25">
      <c r="A422" s="218"/>
      <c r="AR422" s="207">
        <v>16</v>
      </c>
      <c r="AS422" s="207" t="s">
        <v>214</v>
      </c>
      <c r="AT422" s="207" t="s">
        <v>803</v>
      </c>
      <c r="AU422" s="211" t="s">
        <v>816</v>
      </c>
      <c r="AV422" s="211">
        <v>544</v>
      </c>
    </row>
    <row r="423" spans="1:48" s="207" customFormat="1" x14ac:dyDescent="0.25">
      <c r="A423" s="218"/>
      <c r="AR423" s="207">
        <v>16</v>
      </c>
      <c r="AS423" s="207" t="s">
        <v>214</v>
      </c>
      <c r="AT423" s="207" t="s">
        <v>803</v>
      </c>
      <c r="AU423" s="211" t="s">
        <v>817</v>
      </c>
      <c r="AV423" s="211">
        <v>545</v>
      </c>
    </row>
    <row r="424" spans="1:48" s="207" customFormat="1" x14ac:dyDescent="0.25">
      <c r="A424" s="218"/>
      <c r="AR424" s="207">
        <v>16</v>
      </c>
      <c r="AS424" s="207" t="s">
        <v>214</v>
      </c>
      <c r="AT424" s="207" t="s">
        <v>803</v>
      </c>
      <c r="AU424" s="211" t="s">
        <v>818</v>
      </c>
      <c r="AV424" s="211">
        <v>546</v>
      </c>
    </row>
    <row r="425" spans="1:48" s="207" customFormat="1" x14ac:dyDescent="0.25">
      <c r="A425" s="218"/>
      <c r="AR425" s="207">
        <v>16</v>
      </c>
      <c r="AS425" s="207" t="s">
        <v>214</v>
      </c>
      <c r="AT425" s="207" t="s">
        <v>803</v>
      </c>
      <c r="AU425" s="211" t="s">
        <v>819</v>
      </c>
      <c r="AV425" s="211">
        <v>547</v>
      </c>
    </row>
    <row r="426" spans="1:48" s="207" customFormat="1" x14ac:dyDescent="0.25">
      <c r="A426" s="218"/>
      <c r="AR426" s="207">
        <v>16</v>
      </c>
      <c r="AS426" s="207" t="s">
        <v>214</v>
      </c>
      <c r="AT426" s="207" t="s">
        <v>803</v>
      </c>
      <c r="AU426" s="211" t="s">
        <v>820</v>
      </c>
      <c r="AV426" s="211">
        <v>548</v>
      </c>
    </row>
    <row r="427" spans="1:48" s="207" customFormat="1" x14ac:dyDescent="0.25">
      <c r="A427" s="218"/>
      <c r="AR427" s="207">
        <v>16</v>
      </c>
      <c r="AS427" s="207" t="s">
        <v>214</v>
      </c>
      <c r="AT427" s="207" t="s">
        <v>803</v>
      </c>
      <c r="AU427" s="211" t="s">
        <v>821</v>
      </c>
      <c r="AV427" s="211">
        <v>549</v>
      </c>
    </row>
    <row r="428" spans="1:48" s="207" customFormat="1" x14ac:dyDescent="0.25">
      <c r="A428" s="218"/>
      <c r="AR428" s="207">
        <v>16</v>
      </c>
      <c r="AS428" s="207" t="s">
        <v>214</v>
      </c>
      <c r="AT428" s="207" t="s">
        <v>803</v>
      </c>
      <c r="AU428" s="211" t="s">
        <v>822</v>
      </c>
      <c r="AV428" s="211">
        <v>550</v>
      </c>
    </row>
    <row r="429" spans="1:48" s="207" customFormat="1" x14ac:dyDescent="0.25">
      <c r="A429" s="218"/>
      <c r="AR429" s="207">
        <v>16</v>
      </c>
      <c r="AS429" s="207" t="s">
        <v>214</v>
      </c>
      <c r="AT429" s="207" t="s">
        <v>803</v>
      </c>
      <c r="AU429" s="211" t="s">
        <v>823</v>
      </c>
      <c r="AV429" s="211">
        <v>551</v>
      </c>
    </row>
    <row r="430" spans="1:48" s="207" customFormat="1" x14ac:dyDescent="0.25">
      <c r="A430" s="218"/>
      <c r="AR430" s="207">
        <v>16</v>
      </c>
      <c r="AS430" s="207" t="s">
        <v>214</v>
      </c>
      <c r="AT430" s="207" t="s">
        <v>803</v>
      </c>
      <c r="AU430" s="211" t="s">
        <v>824</v>
      </c>
      <c r="AV430" s="211">
        <v>552</v>
      </c>
    </row>
    <row r="431" spans="1:48" s="207" customFormat="1" x14ac:dyDescent="0.25">
      <c r="A431" s="218"/>
      <c r="AR431" s="207">
        <v>16</v>
      </c>
      <c r="AS431" s="207" t="s">
        <v>214</v>
      </c>
      <c r="AT431" s="207" t="s">
        <v>803</v>
      </c>
      <c r="AU431" s="211" t="s">
        <v>825</v>
      </c>
      <c r="AV431" s="211">
        <v>553</v>
      </c>
    </row>
    <row r="432" spans="1:48" s="207" customFormat="1" x14ac:dyDescent="0.25">
      <c r="A432" s="218"/>
      <c r="AR432" s="207">
        <v>16</v>
      </c>
      <c r="AS432" s="207" t="s">
        <v>214</v>
      </c>
      <c r="AT432" s="207" t="s">
        <v>803</v>
      </c>
      <c r="AU432" s="211" t="s">
        <v>826</v>
      </c>
      <c r="AV432" s="211">
        <v>554</v>
      </c>
    </row>
    <row r="433" spans="1:48" s="207" customFormat="1" x14ac:dyDescent="0.25">
      <c r="A433" s="218"/>
      <c r="AR433" s="207">
        <v>16</v>
      </c>
      <c r="AS433" s="207" t="s">
        <v>214</v>
      </c>
      <c r="AT433" s="207" t="s">
        <v>803</v>
      </c>
      <c r="AU433" s="211" t="s">
        <v>827</v>
      </c>
      <c r="AV433" s="211">
        <v>555</v>
      </c>
    </row>
    <row r="434" spans="1:48" s="207" customFormat="1" x14ac:dyDescent="0.25">
      <c r="A434" s="218"/>
      <c r="AR434" s="207">
        <v>16</v>
      </c>
      <c r="AS434" s="207" t="s">
        <v>214</v>
      </c>
      <c r="AT434" s="207" t="s">
        <v>803</v>
      </c>
      <c r="AU434" s="211" t="s">
        <v>828</v>
      </c>
      <c r="AV434" s="211">
        <v>556</v>
      </c>
    </row>
    <row r="435" spans="1:48" s="207" customFormat="1" x14ac:dyDescent="0.25">
      <c r="A435" s="218"/>
      <c r="AR435" s="207">
        <v>16</v>
      </c>
      <c r="AS435" s="207" t="s">
        <v>214</v>
      </c>
      <c r="AT435" s="207" t="s">
        <v>803</v>
      </c>
      <c r="AU435" s="211" t="s">
        <v>829</v>
      </c>
      <c r="AV435" s="211">
        <v>557</v>
      </c>
    </row>
    <row r="436" spans="1:48" s="207" customFormat="1" x14ac:dyDescent="0.25">
      <c r="A436" s="218"/>
      <c r="AR436" s="207">
        <v>16</v>
      </c>
      <c r="AS436" s="207" t="s">
        <v>214</v>
      </c>
      <c r="AT436" s="207" t="s">
        <v>803</v>
      </c>
      <c r="AU436" s="211" t="s">
        <v>830</v>
      </c>
      <c r="AV436" s="211">
        <v>558</v>
      </c>
    </row>
    <row r="437" spans="1:48" s="207" customFormat="1" x14ac:dyDescent="0.25">
      <c r="A437" s="218"/>
      <c r="AR437" s="207">
        <v>16</v>
      </c>
      <c r="AS437" s="207" t="s">
        <v>214</v>
      </c>
      <c r="AT437" s="207" t="s">
        <v>803</v>
      </c>
      <c r="AU437" s="211" t="s">
        <v>831</v>
      </c>
      <c r="AV437" s="211">
        <v>559</v>
      </c>
    </row>
    <row r="438" spans="1:48" s="207" customFormat="1" x14ac:dyDescent="0.25">
      <c r="A438" s="218"/>
      <c r="AR438" s="207">
        <v>16</v>
      </c>
      <c r="AS438" s="207" t="s">
        <v>214</v>
      </c>
      <c r="AT438" s="207" t="s">
        <v>803</v>
      </c>
      <c r="AU438" s="211" t="s">
        <v>832</v>
      </c>
      <c r="AV438" s="211">
        <v>560</v>
      </c>
    </row>
    <row r="439" spans="1:48" s="207" customFormat="1" x14ac:dyDescent="0.25">
      <c r="A439" s="218"/>
      <c r="AR439" s="207">
        <v>16</v>
      </c>
      <c r="AS439" s="207" t="s">
        <v>214</v>
      </c>
      <c r="AT439" s="207" t="s">
        <v>803</v>
      </c>
      <c r="AU439" s="211" t="s">
        <v>833</v>
      </c>
      <c r="AV439" s="211">
        <v>561</v>
      </c>
    </row>
    <row r="440" spans="1:48" s="207" customFormat="1" x14ac:dyDescent="0.25">
      <c r="A440" s="218"/>
      <c r="AR440" s="207">
        <v>16</v>
      </c>
      <c r="AS440" s="207" t="s">
        <v>214</v>
      </c>
      <c r="AT440" s="207" t="s">
        <v>803</v>
      </c>
      <c r="AU440" s="211" t="s">
        <v>834</v>
      </c>
      <c r="AV440" s="211">
        <v>562</v>
      </c>
    </row>
    <row r="441" spans="1:48" s="207" customFormat="1" x14ac:dyDescent="0.25">
      <c r="A441" s="218"/>
      <c r="AR441" s="207">
        <v>16</v>
      </c>
      <c r="AS441" s="207" t="s">
        <v>214</v>
      </c>
      <c r="AT441" s="207" t="s">
        <v>803</v>
      </c>
      <c r="AU441" s="211" t="s">
        <v>835</v>
      </c>
      <c r="AV441" s="211">
        <v>563</v>
      </c>
    </row>
    <row r="442" spans="1:48" s="207" customFormat="1" x14ac:dyDescent="0.25">
      <c r="A442" s="218"/>
      <c r="AR442" s="207">
        <v>16</v>
      </c>
      <c r="AS442" s="207" t="s">
        <v>214</v>
      </c>
      <c r="AT442" s="207" t="s">
        <v>803</v>
      </c>
      <c r="AU442" s="211" t="s">
        <v>836</v>
      </c>
      <c r="AV442" s="211">
        <v>564</v>
      </c>
    </row>
    <row r="443" spans="1:48" s="207" customFormat="1" x14ac:dyDescent="0.25">
      <c r="A443" s="218"/>
      <c r="AR443" s="207">
        <v>16</v>
      </c>
      <c r="AS443" s="207" t="s">
        <v>214</v>
      </c>
      <c r="AT443" s="207" t="s">
        <v>803</v>
      </c>
      <c r="AU443" s="211" t="s">
        <v>837</v>
      </c>
      <c r="AV443" s="211">
        <v>565</v>
      </c>
    </row>
    <row r="444" spans="1:48" s="207" customFormat="1" x14ac:dyDescent="0.25">
      <c r="A444" s="218"/>
      <c r="AR444" s="207">
        <v>16</v>
      </c>
      <c r="AS444" s="207" t="s">
        <v>214</v>
      </c>
      <c r="AT444" s="207" t="s">
        <v>803</v>
      </c>
      <c r="AU444" s="211" t="s">
        <v>838</v>
      </c>
      <c r="AV444" s="211">
        <v>566</v>
      </c>
    </row>
    <row r="445" spans="1:48" s="207" customFormat="1" x14ac:dyDescent="0.25">
      <c r="A445" s="218"/>
      <c r="AR445" s="207">
        <v>17</v>
      </c>
      <c r="AS445" s="207" t="s">
        <v>214</v>
      </c>
      <c r="AT445" s="207" t="s">
        <v>839</v>
      </c>
      <c r="AU445" s="211" t="s">
        <v>840</v>
      </c>
      <c r="AV445" s="211">
        <v>568</v>
      </c>
    </row>
    <row r="446" spans="1:48" s="207" customFormat="1" x14ac:dyDescent="0.25">
      <c r="A446" s="218"/>
      <c r="AR446" s="207">
        <v>17</v>
      </c>
      <c r="AS446" s="207" t="s">
        <v>214</v>
      </c>
      <c r="AT446" s="207" t="s">
        <v>839</v>
      </c>
      <c r="AU446" s="211" t="s">
        <v>841</v>
      </c>
      <c r="AV446" s="211">
        <v>569</v>
      </c>
    </row>
    <row r="447" spans="1:48" s="207" customFormat="1" x14ac:dyDescent="0.25">
      <c r="A447" s="218"/>
      <c r="AR447" s="207">
        <v>17</v>
      </c>
      <c r="AS447" s="207" t="s">
        <v>214</v>
      </c>
      <c r="AT447" s="207" t="s">
        <v>839</v>
      </c>
      <c r="AU447" s="211" t="s">
        <v>842</v>
      </c>
      <c r="AV447" s="211">
        <v>570</v>
      </c>
    </row>
    <row r="448" spans="1:48" s="207" customFormat="1" x14ac:dyDescent="0.25">
      <c r="A448" s="218"/>
      <c r="AR448" s="207">
        <v>17</v>
      </c>
      <c r="AS448" s="207" t="s">
        <v>214</v>
      </c>
      <c r="AT448" s="207" t="s">
        <v>839</v>
      </c>
      <c r="AU448" s="211" t="s">
        <v>843</v>
      </c>
      <c r="AV448" s="211">
        <v>571</v>
      </c>
    </row>
    <row r="449" spans="1:48" s="207" customFormat="1" x14ac:dyDescent="0.25">
      <c r="A449" s="218"/>
      <c r="AR449" s="207">
        <v>17</v>
      </c>
      <c r="AS449" s="207" t="s">
        <v>214</v>
      </c>
      <c r="AT449" s="207" t="s">
        <v>839</v>
      </c>
      <c r="AU449" s="211" t="s">
        <v>844</v>
      </c>
      <c r="AV449" s="211">
        <v>572</v>
      </c>
    </row>
    <row r="450" spans="1:48" s="207" customFormat="1" x14ac:dyDescent="0.25">
      <c r="A450" s="218"/>
      <c r="AR450" s="207">
        <v>17</v>
      </c>
      <c r="AS450" s="207" t="s">
        <v>214</v>
      </c>
      <c r="AT450" s="207" t="s">
        <v>839</v>
      </c>
      <c r="AU450" s="211" t="s">
        <v>845</v>
      </c>
      <c r="AV450" s="211">
        <v>573</v>
      </c>
    </row>
    <row r="451" spans="1:48" s="207" customFormat="1" x14ac:dyDescent="0.25">
      <c r="A451" s="218"/>
      <c r="AR451" s="207">
        <v>17</v>
      </c>
      <c r="AS451" s="207" t="s">
        <v>214</v>
      </c>
      <c r="AT451" s="207" t="s">
        <v>839</v>
      </c>
      <c r="AU451" s="211" t="s">
        <v>846</v>
      </c>
      <c r="AV451" s="211">
        <v>574</v>
      </c>
    </row>
    <row r="452" spans="1:48" s="207" customFormat="1" x14ac:dyDescent="0.25">
      <c r="A452" s="218"/>
      <c r="AR452" s="207">
        <v>17</v>
      </c>
      <c r="AS452" s="207" t="s">
        <v>214</v>
      </c>
      <c r="AT452" s="207" t="s">
        <v>839</v>
      </c>
      <c r="AU452" s="211" t="s">
        <v>847</v>
      </c>
      <c r="AV452" s="211">
        <v>575</v>
      </c>
    </row>
    <row r="453" spans="1:48" s="207" customFormat="1" x14ac:dyDescent="0.25">
      <c r="A453" s="218"/>
      <c r="AR453" s="207">
        <v>17</v>
      </c>
      <c r="AS453" s="207" t="s">
        <v>214</v>
      </c>
      <c r="AT453" s="207" t="s">
        <v>839</v>
      </c>
      <c r="AU453" s="211" t="s">
        <v>848</v>
      </c>
      <c r="AV453" s="211">
        <v>576</v>
      </c>
    </row>
    <row r="454" spans="1:48" s="207" customFormat="1" x14ac:dyDescent="0.25">
      <c r="A454" s="218"/>
      <c r="AR454" s="207">
        <v>17</v>
      </c>
      <c r="AS454" s="207" t="s">
        <v>214</v>
      </c>
      <c r="AT454" s="207" t="s">
        <v>839</v>
      </c>
      <c r="AU454" s="211" t="s">
        <v>849</v>
      </c>
      <c r="AV454" s="211">
        <v>577</v>
      </c>
    </row>
    <row r="455" spans="1:48" s="207" customFormat="1" x14ac:dyDescent="0.25">
      <c r="A455" s="218"/>
      <c r="AR455" s="207">
        <v>18</v>
      </c>
      <c r="AS455" s="207" t="s">
        <v>214</v>
      </c>
      <c r="AT455" s="207" t="s">
        <v>850</v>
      </c>
      <c r="AU455" s="211" t="s">
        <v>851</v>
      </c>
      <c r="AV455" s="211">
        <v>581</v>
      </c>
    </row>
    <row r="456" spans="1:48" s="207" customFormat="1" x14ac:dyDescent="0.25">
      <c r="A456" s="218"/>
      <c r="AR456" s="207">
        <v>18</v>
      </c>
      <c r="AS456" s="207" t="s">
        <v>214</v>
      </c>
      <c r="AT456" s="207" t="s">
        <v>850</v>
      </c>
      <c r="AU456" s="211" t="s">
        <v>852</v>
      </c>
      <c r="AV456" s="211">
        <v>582</v>
      </c>
    </row>
    <row r="457" spans="1:48" s="207" customFormat="1" x14ac:dyDescent="0.25">
      <c r="A457" s="218"/>
      <c r="AR457" s="207">
        <v>18</v>
      </c>
      <c r="AS457" s="207" t="s">
        <v>214</v>
      </c>
      <c r="AT457" s="207" t="s">
        <v>850</v>
      </c>
      <c r="AU457" s="211" t="s">
        <v>850</v>
      </c>
      <c r="AV457" s="211">
        <v>583</v>
      </c>
    </row>
    <row r="458" spans="1:48" s="207" customFormat="1" x14ac:dyDescent="0.25">
      <c r="A458" s="218"/>
      <c r="AR458" s="207">
        <v>18</v>
      </c>
      <c r="AS458" s="207" t="s">
        <v>214</v>
      </c>
      <c r="AT458" s="207" t="s">
        <v>850</v>
      </c>
      <c r="AU458" s="211" t="s">
        <v>853</v>
      </c>
      <c r="AV458" s="211">
        <v>584</v>
      </c>
    </row>
    <row r="459" spans="1:48" s="207" customFormat="1" x14ac:dyDescent="0.25">
      <c r="A459" s="218"/>
      <c r="AR459" s="207">
        <v>18</v>
      </c>
      <c r="AS459" s="207" t="s">
        <v>214</v>
      </c>
      <c r="AT459" s="207" t="s">
        <v>850</v>
      </c>
      <c r="AU459" s="211" t="s">
        <v>854</v>
      </c>
      <c r="AV459" s="211">
        <v>585</v>
      </c>
    </row>
    <row r="460" spans="1:48" s="207" customFormat="1" x14ac:dyDescent="0.25">
      <c r="A460" s="218"/>
      <c r="AR460" s="207">
        <v>18</v>
      </c>
      <c r="AS460" s="207" t="s">
        <v>214</v>
      </c>
      <c r="AT460" s="207" t="s">
        <v>850</v>
      </c>
      <c r="AU460" s="211" t="s">
        <v>855</v>
      </c>
      <c r="AV460" s="211">
        <v>586</v>
      </c>
    </row>
    <row r="461" spans="1:48" s="207" customFormat="1" x14ac:dyDescent="0.25">
      <c r="A461" s="218"/>
      <c r="AR461" s="207">
        <v>18</v>
      </c>
      <c r="AS461" s="207" t="s">
        <v>214</v>
      </c>
      <c r="AT461" s="207" t="s">
        <v>850</v>
      </c>
      <c r="AU461" s="211" t="s">
        <v>856</v>
      </c>
      <c r="AV461" s="211">
        <v>587</v>
      </c>
    </row>
    <row r="462" spans="1:48" s="207" customFormat="1" x14ac:dyDescent="0.25">
      <c r="A462" s="218"/>
      <c r="AR462" s="207">
        <v>18</v>
      </c>
      <c r="AS462" s="207" t="s">
        <v>214</v>
      </c>
      <c r="AT462" s="207" t="s">
        <v>850</v>
      </c>
      <c r="AU462" s="211" t="s">
        <v>857</v>
      </c>
      <c r="AV462" s="211">
        <v>588</v>
      </c>
    </row>
    <row r="463" spans="1:48" s="207" customFormat="1" x14ac:dyDescent="0.25">
      <c r="A463" s="218"/>
      <c r="AR463" s="207">
        <v>18</v>
      </c>
      <c r="AS463" s="207" t="s">
        <v>214</v>
      </c>
      <c r="AT463" s="207" t="s">
        <v>850</v>
      </c>
      <c r="AU463" s="211" t="s">
        <v>858</v>
      </c>
      <c r="AV463" s="211">
        <v>589</v>
      </c>
    </row>
    <row r="464" spans="1:48" s="207" customFormat="1" x14ac:dyDescent="0.25">
      <c r="A464" s="218"/>
      <c r="AR464" s="207">
        <v>19</v>
      </c>
      <c r="AS464" s="207" t="s">
        <v>214</v>
      </c>
      <c r="AT464" s="207" t="s">
        <v>859</v>
      </c>
      <c r="AU464" s="211" t="s">
        <v>860</v>
      </c>
      <c r="AV464" s="211">
        <v>593</v>
      </c>
    </row>
    <row r="465" spans="1:48" s="207" customFormat="1" x14ac:dyDescent="0.25">
      <c r="A465" s="218"/>
      <c r="AR465" s="207">
        <v>19</v>
      </c>
      <c r="AS465" s="207" t="s">
        <v>214</v>
      </c>
      <c r="AT465" s="207" t="s">
        <v>859</v>
      </c>
      <c r="AU465" s="211" t="s">
        <v>861</v>
      </c>
      <c r="AV465" s="211">
        <v>594</v>
      </c>
    </row>
    <row r="466" spans="1:48" s="207" customFormat="1" x14ac:dyDescent="0.25">
      <c r="A466" s="218"/>
      <c r="AR466" s="207">
        <v>19</v>
      </c>
      <c r="AS466" s="207" t="s">
        <v>214</v>
      </c>
      <c r="AT466" s="207" t="s">
        <v>859</v>
      </c>
      <c r="AU466" s="211" t="s">
        <v>862</v>
      </c>
      <c r="AV466" s="211">
        <v>595</v>
      </c>
    </row>
    <row r="467" spans="1:48" s="207" customFormat="1" x14ac:dyDescent="0.25">
      <c r="A467" s="218"/>
      <c r="AR467" s="207">
        <v>19</v>
      </c>
      <c r="AS467" s="207" t="s">
        <v>214</v>
      </c>
      <c r="AT467" s="207" t="s">
        <v>859</v>
      </c>
      <c r="AU467" s="211" t="s">
        <v>863</v>
      </c>
      <c r="AV467" s="211">
        <v>596</v>
      </c>
    </row>
    <row r="468" spans="1:48" s="207" customFormat="1" x14ac:dyDescent="0.25">
      <c r="A468" s="218"/>
      <c r="AR468" s="207">
        <v>19</v>
      </c>
      <c r="AS468" s="207" t="s">
        <v>214</v>
      </c>
      <c r="AT468" s="207" t="s">
        <v>859</v>
      </c>
      <c r="AU468" s="211" t="s">
        <v>864</v>
      </c>
      <c r="AV468" s="211">
        <v>597</v>
      </c>
    </row>
    <row r="469" spans="1:48" s="207" customFormat="1" x14ac:dyDescent="0.25">
      <c r="A469" s="218"/>
      <c r="AR469" s="207">
        <v>19</v>
      </c>
      <c r="AS469" s="207" t="s">
        <v>214</v>
      </c>
      <c r="AT469" s="207" t="s">
        <v>859</v>
      </c>
      <c r="AU469" s="211" t="s">
        <v>865</v>
      </c>
      <c r="AV469" s="211">
        <v>598</v>
      </c>
    </row>
    <row r="470" spans="1:48" s="207" customFormat="1" x14ac:dyDescent="0.25">
      <c r="A470" s="218"/>
      <c r="AR470" s="207">
        <v>19</v>
      </c>
      <c r="AS470" s="207" t="s">
        <v>214</v>
      </c>
      <c r="AT470" s="207" t="s">
        <v>859</v>
      </c>
      <c r="AU470" s="211" t="s">
        <v>866</v>
      </c>
      <c r="AV470" s="211">
        <v>599</v>
      </c>
    </row>
    <row r="471" spans="1:48" s="207" customFormat="1" x14ac:dyDescent="0.25">
      <c r="A471" s="218"/>
      <c r="AR471" s="207">
        <v>19</v>
      </c>
      <c r="AS471" s="207" t="s">
        <v>214</v>
      </c>
      <c r="AT471" s="207" t="s">
        <v>859</v>
      </c>
      <c r="AU471" s="211" t="s">
        <v>867</v>
      </c>
      <c r="AV471" s="211">
        <v>600</v>
      </c>
    </row>
    <row r="472" spans="1:48" s="207" customFormat="1" x14ac:dyDescent="0.25">
      <c r="A472" s="218"/>
      <c r="AR472" s="207">
        <v>19</v>
      </c>
      <c r="AS472" s="207" t="s">
        <v>214</v>
      </c>
      <c r="AT472" s="207" t="s">
        <v>859</v>
      </c>
      <c r="AU472" s="211" t="s">
        <v>859</v>
      </c>
      <c r="AV472" s="211">
        <v>601</v>
      </c>
    </row>
    <row r="473" spans="1:48" s="207" customFormat="1" x14ac:dyDescent="0.25">
      <c r="A473" s="218"/>
      <c r="AR473" s="207">
        <v>19</v>
      </c>
      <c r="AS473" s="207" t="s">
        <v>214</v>
      </c>
      <c r="AT473" s="207" t="s">
        <v>859</v>
      </c>
      <c r="AU473" s="211" t="s">
        <v>868</v>
      </c>
      <c r="AV473" s="211">
        <v>602</v>
      </c>
    </row>
    <row r="474" spans="1:48" s="207" customFormat="1" x14ac:dyDescent="0.25">
      <c r="A474" s="218"/>
      <c r="AR474" s="207">
        <v>20</v>
      </c>
      <c r="AS474" s="207" t="s">
        <v>214</v>
      </c>
      <c r="AT474" s="207" t="s">
        <v>869</v>
      </c>
      <c r="AU474" s="211" t="s">
        <v>870</v>
      </c>
      <c r="AV474" s="211">
        <v>606</v>
      </c>
    </row>
    <row r="475" spans="1:48" s="207" customFormat="1" x14ac:dyDescent="0.25">
      <c r="A475" s="218"/>
      <c r="AR475" s="207">
        <v>20</v>
      </c>
      <c r="AS475" s="207" t="s">
        <v>214</v>
      </c>
      <c r="AT475" s="207" t="s">
        <v>869</v>
      </c>
      <c r="AU475" s="211"/>
      <c r="AV475" s="211">
        <v>607</v>
      </c>
    </row>
    <row r="476" spans="1:48" s="207" customFormat="1" x14ac:dyDescent="0.25">
      <c r="A476" s="218"/>
      <c r="AR476" s="207">
        <v>20</v>
      </c>
      <c r="AS476" s="207" t="s">
        <v>214</v>
      </c>
      <c r="AT476" s="207" t="s">
        <v>869</v>
      </c>
      <c r="AU476" s="211" t="s">
        <v>871</v>
      </c>
      <c r="AV476" s="211">
        <v>608</v>
      </c>
    </row>
    <row r="477" spans="1:48" s="207" customFormat="1" x14ac:dyDescent="0.25">
      <c r="A477" s="218"/>
      <c r="AR477" s="207">
        <v>20</v>
      </c>
      <c r="AS477" s="207" t="s">
        <v>214</v>
      </c>
      <c r="AT477" s="207" t="s">
        <v>869</v>
      </c>
      <c r="AU477" s="211" t="s">
        <v>872</v>
      </c>
      <c r="AV477" s="211">
        <v>609</v>
      </c>
    </row>
    <row r="478" spans="1:48" s="207" customFormat="1" x14ac:dyDescent="0.25">
      <c r="A478" s="218"/>
      <c r="AR478" s="207">
        <v>20</v>
      </c>
      <c r="AS478" s="207" t="s">
        <v>214</v>
      </c>
      <c r="AT478" s="207" t="s">
        <v>869</v>
      </c>
      <c r="AU478" s="211" t="s">
        <v>873</v>
      </c>
      <c r="AV478" s="211">
        <v>610</v>
      </c>
    </row>
    <row r="479" spans="1:48" s="207" customFormat="1" x14ac:dyDescent="0.25">
      <c r="A479" s="218"/>
      <c r="AR479" s="207">
        <v>20</v>
      </c>
      <c r="AS479" s="207" t="s">
        <v>214</v>
      </c>
      <c r="AT479" s="207" t="s">
        <v>869</v>
      </c>
      <c r="AU479" s="211" t="s">
        <v>874</v>
      </c>
      <c r="AV479" s="211">
        <v>611</v>
      </c>
    </row>
    <row r="480" spans="1:48" s="207" customFormat="1" x14ac:dyDescent="0.25">
      <c r="A480" s="218"/>
      <c r="AR480" s="207">
        <v>20</v>
      </c>
      <c r="AS480" s="207" t="s">
        <v>214</v>
      </c>
      <c r="AT480" s="207" t="s">
        <v>869</v>
      </c>
      <c r="AU480" s="211" t="s">
        <v>875</v>
      </c>
      <c r="AV480" s="211">
        <v>612</v>
      </c>
    </row>
    <row r="481" spans="1:48" s="207" customFormat="1" x14ac:dyDescent="0.25">
      <c r="A481" s="218"/>
      <c r="AR481" s="207">
        <v>20</v>
      </c>
      <c r="AS481" s="207" t="s">
        <v>214</v>
      </c>
      <c r="AT481" s="207" t="s">
        <v>869</v>
      </c>
      <c r="AU481" s="211" t="s">
        <v>876</v>
      </c>
      <c r="AV481" s="211">
        <v>613</v>
      </c>
    </row>
    <row r="482" spans="1:48" s="207" customFormat="1" x14ac:dyDescent="0.25">
      <c r="A482" s="218"/>
      <c r="AR482" s="207">
        <v>20</v>
      </c>
      <c r="AS482" s="207" t="s">
        <v>214</v>
      </c>
      <c r="AT482" s="207" t="s">
        <v>869</v>
      </c>
      <c r="AU482" s="211" t="s">
        <v>877</v>
      </c>
      <c r="AV482" s="211">
        <v>614</v>
      </c>
    </row>
    <row r="483" spans="1:48" s="207" customFormat="1" x14ac:dyDescent="0.25">
      <c r="A483" s="218"/>
      <c r="AR483" s="207">
        <v>20</v>
      </c>
      <c r="AS483" s="207" t="s">
        <v>214</v>
      </c>
      <c r="AT483" s="207" t="s">
        <v>869</v>
      </c>
      <c r="AU483" s="211" t="s">
        <v>878</v>
      </c>
      <c r="AV483" s="211">
        <v>615</v>
      </c>
    </row>
    <row r="484" spans="1:48" s="207" customFormat="1" x14ac:dyDescent="0.25">
      <c r="A484" s="218"/>
      <c r="AR484" s="207">
        <v>20</v>
      </c>
      <c r="AS484" s="207" t="s">
        <v>214</v>
      </c>
      <c r="AT484" s="207" t="s">
        <v>869</v>
      </c>
      <c r="AU484" s="211" t="s">
        <v>879</v>
      </c>
      <c r="AV484" s="211">
        <v>616</v>
      </c>
    </row>
    <row r="485" spans="1:48" s="207" customFormat="1" x14ac:dyDescent="0.25">
      <c r="A485" s="218"/>
      <c r="AR485" s="207">
        <v>20</v>
      </c>
      <c r="AS485" s="207" t="s">
        <v>214</v>
      </c>
      <c r="AT485" s="207" t="s">
        <v>869</v>
      </c>
      <c r="AU485" s="211" t="s">
        <v>880</v>
      </c>
      <c r="AV485" s="211">
        <v>617</v>
      </c>
    </row>
    <row r="486" spans="1:48" s="207" customFormat="1" x14ac:dyDescent="0.25">
      <c r="A486" s="218"/>
      <c r="AR486" s="207">
        <v>20</v>
      </c>
      <c r="AS486" s="207" t="s">
        <v>214</v>
      </c>
      <c r="AT486" s="207" t="s">
        <v>869</v>
      </c>
      <c r="AU486" s="211" t="s">
        <v>881</v>
      </c>
      <c r="AV486" s="211">
        <v>618</v>
      </c>
    </row>
    <row r="487" spans="1:48" s="207" customFormat="1" x14ac:dyDescent="0.25">
      <c r="A487" s="218"/>
      <c r="AR487" s="207">
        <v>21</v>
      </c>
      <c r="AS487" s="207" t="s">
        <v>214</v>
      </c>
      <c r="AT487" s="207" t="s">
        <v>882</v>
      </c>
      <c r="AU487" s="211" t="s">
        <v>883</v>
      </c>
      <c r="AV487" s="211">
        <v>622</v>
      </c>
    </row>
    <row r="488" spans="1:48" s="207" customFormat="1" x14ac:dyDescent="0.25">
      <c r="A488" s="218"/>
      <c r="AR488" s="207">
        <v>21</v>
      </c>
      <c r="AS488" s="207" t="s">
        <v>214</v>
      </c>
      <c r="AT488" s="207" t="s">
        <v>882</v>
      </c>
      <c r="AU488" s="211" t="s">
        <v>884</v>
      </c>
      <c r="AV488" s="211">
        <v>623</v>
      </c>
    </row>
    <row r="489" spans="1:48" s="207" customFormat="1" x14ac:dyDescent="0.25">
      <c r="A489" s="218"/>
      <c r="AR489" s="207">
        <v>21</v>
      </c>
      <c r="AS489" s="207" t="s">
        <v>214</v>
      </c>
      <c r="AT489" s="207" t="s">
        <v>882</v>
      </c>
      <c r="AU489" s="211" t="s">
        <v>885</v>
      </c>
      <c r="AV489" s="211">
        <v>624</v>
      </c>
    </row>
    <row r="490" spans="1:48" s="207" customFormat="1" x14ac:dyDescent="0.25">
      <c r="A490" s="218"/>
      <c r="AR490" s="207">
        <v>21</v>
      </c>
      <c r="AS490" s="207" t="s">
        <v>214</v>
      </c>
      <c r="AT490" s="207" t="s">
        <v>882</v>
      </c>
      <c r="AU490" s="211" t="s">
        <v>886</v>
      </c>
      <c r="AV490" s="211">
        <v>625</v>
      </c>
    </row>
    <row r="491" spans="1:48" s="207" customFormat="1" x14ac:dyDescent="0.25">
      <c r="A491" s="218"/>
      <c r="AR491" s="207">
        <v>21</v>
      </c>
      <c r="AS491" s="207" t="s">
        <v>214</v>
      </c>
      <c r="AT491" s="207" t="s">
        <v>882</v>
      </c>
      <c r="AU491" s="211" t="s">
        <v>887</v>
      </c>
      <c r="AV491" s="211">
        <v>626</v>
      </c>
    </row>
    <row r="492" spans="1:48" s="207" customFormat="1" x14ac:dyDescent="0.25">
      <c r="A492" s="218"/>
      <c r="AR492" s="207">
        <v>21</v>
      </c>
      <c r="AS492" s="207" t="s">
        <v>214</v>
      </c>
      <c r="AT492" s="207" t="s">
        <v>882</v>
      </c>
      <c r="AU492" s="211" t="s">
        <v>888</v>
      </c>
      <c r="AV492" s="211">
        <v>627</v>
      </c>
    </row>
    <row r="493" spans="1:48" s="207" customFormat="1" x14ac:dyDescent="0.25">
      <c r="A493" s="218"/>
      <c r="AR493" s="207">
        <v>21</v>
      </c>
      <c r="AS493" s="207" t="s">
        <v>214</v>
      </c>
      <c r="AT493" s="207" t="s">
        <v>882</v>
      </c>
      <c r="AU493" s="211" t="s">
        <v>889</v>
      </c>
      <c r="AV493" s="211">
        <v>628</v>
      </c>
    </row>
    <row r="494" spans="1:48" s="207" customFormat="1" x14ac:dyDescent="0.25">
      <c r="A494" s="218"/>
      <c r="AR494" s="207">
        <v>21</v>
      </c>
      <c r="AS494" s="207" t="s">
        <v>214</v>
      </c>
      <c r="AT494" s="207" t="s">
        <v>882</v>
      </c>
      <c r="AU494" s="211" t="s">
        <v>890</v>
      </c>
      <c r="AV494" s="211">
        <v>629</v>
      </c>
    </row>
    <row r="495" spans="1:48" s="207" customFormat="1" x14ac:dyDescent="0.25">
      <c r="A495" s="218"/>
      <c r="AR495" s="207">
        <v>21</v>
      </c>
      <c r="AS495" s="207" t="s">
        <v>214</v>
      </c>
      <c r="AT495" s="207" t="s">
        <v>882</v>
      </c>
      <c r="AU495" s="211" t="s">
        <v>891</v>
      </c>
      <c r="AV495" s="211">
        <v>630</v>
      </c>
    </row>
    <row r="496" spans="1:48" s="207" customFormat="1" x14ac:dyDescent="0.25">
      <c r="A496" s="218"/>
      <c r="AR496" s="207">
        <v>21</v>
      </c>
      <c r="AS496" s="207" t="s">
        <v>214</v>
      </c>
      <c r="AT496" s="207" t="s">
        <v>882</v>
      </c>
      <c r="AU496" s="211" t="s">
        <v>892</v>
      </c>
      <c r="AV496" s="211">
        <v>631</v>
      </c>
    </row>
    <row r="497" spans="1:48" s="207" customFormat="1" x14ac:dyDescent="0.25">
      <c r="A497" s="218"/>
      <c r="AR497" s="207">
        <v>21</v>
      </c>
      <c r="AS497" s="207" t="s">
        <v>214</v>
      </c>
      <c r="AT497" s="207" t="s">
        <v>882</v>
      </c>
      <c r="AU497" s="211" t="s">
        <v>893</v>
      </c>
      <c r="AV497" s="211">
        <v>632</v>
      </c>
    </row>
    <row r="498" spans="1:48" s="207" customFormat="1" x14ac:dyDescent="0.25">
      <c r="A498" s="218"/>
      <c r="AR498" s="207">
        <v>21</v>
      </c>
      <c r="AS498" s="207" t="s">
        <v>214</v>
      </c>
      <c r="AT498" s="207" t="s">
        <v>882</v>
      </c>
      <c r="AU498" s="211" t="s">
        <v>882</v>
      </c>
      <c r="AV498" s="211">
        <v>633</v>
      </c>
    </row>
    <row r="499" spans="1:48" s="207" customFormat="1" x14ac:dyDescent="0.25">
      <c r="A499" s="218"/>
      <c r="AR499" s="207">
        <v>21</v>
      </c>
      <c r="AS499" s="207" t="s">
        <v>214</v>
      </c>
      <c r="AT499" s="207" t="s">
        <v>882</v>
      </c>
      <c r="AU499" s="211" t="s">
        <v>894</v>
      </c>
      <c r="AV499" s="211">
        <v>634</v>
      </c>
    </row>
    <row r="500" spans="1:48" s="207" customFormat="1" x14ac:dyDescent="0.25">
      <c r="A500" s="218"/>
      <c r="AR500" s="207">
        <v>21</v>
      </c>
      <c r="AS500" s="207" t="s">
        <v>214</v>
      </c>
      <c r="AT500" s="207" t="s">
        <v>882</v>
      </c>
      <c r="AU500" s="211" t="s">
        <v>895</v>
      </c>
      <c r="AV500" s="211">
        <v>635</v>
      </c>
    </row>
    <row r="501" spans="1:48" s="207" customFormat="1" x14ac:dyDescent="0.25">
      <c r="A501" s="218"/>
      <c r="AR501" s="207">
        <v>21</v>
      </c>
      <c r="AS501" s="207" t="s">
        <v>214</v>
      </c>
      <c r="AT501" s="207" t="s">
        <v>882</v>
      </c>
      <c r="AU501" s="211" t="s">
        <v>896</v>
      </c>
      <c r="AV501" s="211">
        <v>636</v>
      </c>
    </row>
    <row r="502" spans="1:48" s="207" customFormat="1" x14ac:dyDescent="0.25">
      <c r="A502" s="218"/>
      <c r="AR502" s="207">
        <v>22</v>
      </c>
      <c r="AS502" s="207" t="s">
        <v>214</v>
      </c>
      <c r="AT502" s="207" t="s">
        <v>897</v>
      </c>
      <c r="AU502" s="211" t="s">
        <v>898</v>
      </c>
      <c r="AV502" s="211">
        <v>640</v>
      </c>
    </row>
    <row r="503" spans="1:48" s="207" customFormat="1" x14ac:dyDescent="0.25">
      <c r="AH503" s="218"/>
      <c r="AR503" s="207">
        <v>22</v>
      </c>
      <c r="AS503" s="207" t="s">
        <v>214</v>
      </c>
      <c r="AT503" s="207" t="s">
        <v>897</v>
      </c>
      <c r="AU503" s="211" t="s">
        <v>899</v>
      </c>
      <c r="AV503" s="211">
        <v>641</v>
      </c>
    </row>
    <row r="504" spans="1:48" x14ac:dyDescent="0.25">
      <c r="AH504" s="231"/>
      <c r="AR504" s="228">
        <v>22</v>
      </c>
      <c r="AS504" s="228" t="s">
        <v>214</v>
      </c>
      <c r="AT504" s="228" t="s">
        <v>897</v>
      </c>
      <c r="AU504" s="210" t="s">
        <v>900</v>
      </c>
      <c r="AV504" s="210">
        <v>642</v>
      </c>
    </row>
    <row r="505" spans="1:48" x14ac:dyDescent="0.25">
      <c r="AH505" s="231"/>
      <c r="AR505" s="228">
        <v>22</v>
      </c>
      <c r="AS505" s="228" t="s">
        <v>214</v>
      </c>
      <c r="AT505" s="228" t="s">
        <v>897</v>
      </c>
      <c r="AU505" s="210" t="s">
        <v>901</v>
      </c>
      <c r="AV505" s="210">
        <v>643</v>
      </c>
    </row>
    <row r="506" spans="1:48" x14ac:dyDescent="0.25">
      <c r="AH506" s="231"/>
      <c r="AR506" s="228">
        <v>22</v>
      </c>
      <c r="AS506" s="228" t="s">
        <v>214</v>
      </c>
      <c r="AT506" s="228" t="s">
        <v>897</v>
      </c>
      <c r="AU506" s="210" t="s">
        <v>902</v>
      </c>
      <c r="AV506" s="210">
        <v>644</v>
      </c>
    </row>
    <row r="507" spans="1:48" x14ac:dyDescent="0.25">
      <c r="AH507" s="231"/>
      <c r="AR507" s="228">
        <v>22</v>
      </c>
      <c r="AS507" s="228" t="s">
        <v>214</v>
      </c>
      <c r="AT507" s="228" t="s">
        <v>897</v>
      </c>
      <c r="AU507" s="210" t="s">
        <v>903</v>
      </c>
      <c r="AV507" s="210">
        <v>645</v>
      </c>
    </row>
    <row r="508" spans="1:48" x14ac:dyDescent="0.25">
      <c r="AH508" s="231"/>
      <c r="AR508" s="228">
        <v>22</v>
      </c>
      <c r="AS508" s="228" t="s">
        <v>214</v>
      </c>
      <c r="AT508" s="228" t="s">
        <v>897</v>
      </c>
      <c r="AU508" s="210" t="s">
        <v>904</v>
      </c>
      <c r="AV508" s="210">
        <v>646</v>
      </c>
    </row>
    <row r="509" spans="1:48" x14ac:dyDescent="0.25">
      <c r="AH509" s="231"/>
      <c r="AR509" s="228">
        <v>22</v>
      </c>
      <c r="AS509" s="228" t="s">
        <v>214</v>
      </c>
      <c r="AT509" s="228" t="s">
        <v>897</v>
      </c>
      <c r="AU509" s="210" t="s">
        <v>905</v>
      </c>
      <c r="AV509" s="210">
        <v>647</v>
      </c>
    </row>
    <row r="510" spans="1:48" x14ac:dyDescent="0.25">
      <c r="AH510" s="231"/>
      <c r="AR510" s="228">
        <v>22</v>
      </c>
      <c r="AS510" s="228" t="s">
        <v>214</v>
      </c>
      <c r="AT510" s="228" t="s">
        <v>897</v>
      </c>
      <c r="AU510" s="210" t="s">
        <v>906</v>
      </c>
      <c r="AV510" s="210">
        <v>648</v>
      </c>
    </row>
    <row r="511" spans="1:48" x14ac:dyDescent="0.25">
      <c r="AH511" s="231"/>
      <c r="AR511" s="228">
        <v>22</v>
      </c>
      <c r="AS511" s="228" t="s">
        <v>214</v>
      </c>
      <c r="AT511" s="228" t="s">
        <v>897</v>
      </c>
      <c r="AU511" s="210" t="s">
        <v>907</v>
      </c>
      <c r="AV511" s="210">
        <v>649</v>
      </c>
    </row>
    <row r="512" spans="1:48" x14ac:dyDescent="0.25">
      <c r="AH512" s="231"/>
      <c r="AR512" s="228">
        <v>22</v>
      </c>
      <c r="AS512" s="228" t="s">
        <v>214</v>
      </c>
      <c r="AT512" s="228" t="s">
        <v>897</v>
      </c>
      <c r="AU512" s="210" t="s">
        <v>908</v>
      </c>
      <c r="AV512" s="210">
        <v>650</v>
      </c>
    </row>
    <row r="513" spans="34:48" x14ac:dyDescent="0.25">
      <c r="AH513" s="231"/>
      <c r="AR513" s="228">
        <v>22</v>
      </c>
      <c r="AS513" s="228" t="s">
        <v>214</v>
      </c>
      <c r="AT513" s="228" t="s">
        <v>897</v>
      </c>
      <c r="AU513" s="210" t="s">
        <v>909</v>
      </c>
      <c r="AV513" s="210">
        <v>651</v>
      </c>
    </row>
    <row r="514" spans="34:48" x14ac:dyDescent="0.25">
      <c r="AH514" s="231"/>
      <c r="AR514" s="228">
        <v>22</v>
      </c>
      <c r="AS514" s="228" t="s">
        <v>214</v>
      </c>
      <c r="AT514" s="228" t="s">
        <v>897</v>
      </c>
      <c r="AU514" s="210" t="s">
        <v>910</v>
      </c>
      <c r="AV514" s="210">
        <v>652</v>
      </c>
    </row>
    <row r="515" spans="34:48" x14ac:dyDescent="0.25">
      <c r="AH515" s="231"/>
      <c r="AR515" s="228">
        <v>22</v>
      </c>
      <c r="AS515" s="228" t="s">
        <v>214</v>
      </c>
      <c r="AT515" s="228" t="s">
        <v>897</v>
      </c>
      <c r="AU515" s="210" t="s">
        <v>911</v>
      </c>
      <c r="AV515" s="210">
        <v>653</v>
      </c>
    </row>
    <row r="516" spans="34:48" x14ac:dyDescent="0.25">
      <c r="AH516" s="231"/>
      <c r="AR516" s="228">
        <v>22</v>
      </c>
      <c r="AS516" s="228" t="s">
        <v>214</v>
      </c>
      <c r="AT516" s="228" t="s">
        <v>897</v>
      </c>
      <c r="AU516" s="210" t="s">
        <v>912</v>
      </c>
      <c r="AV516" s="210">
        <v>654</v>
      </c>
    </row>
    <row r="517" spans="34:48" x14ac:dyDescent="0.25">
      <c r="AH517" s="231"/>
      <c r="AR517" s="228">
        <v>22</v>
      </c>
      <c r="AS517" s="228" t="s">
        <v>214</v>
      </c>
      <c r="AT517" s="228" t="s">
        <v>897</v>
      </c>
      <c r="AU517" s="210" t="s">
        <v>913</v>
      </c>
      <c r="AV517" s="210">
        <v>655</v>
      </c>
    </row>
    <row r="518" spans="34:48" x14ac:dyDescent="0.25">
      <c r="AH518" s="231"/>
      <c r="AR518" s="228">
        <v>22</v>
      </c>
      <c r="AS518" s="228" t="s">
        <v>214</v>
      </c>
      <c r="AT518" s="228" t="s">
        <v>897</v>
      </c>
      <c r="AU518" s="210" t="s">
        <v>914</v>
      </c>
      <c r="AV518" s="210">
        <v>656</v>
      </c>
    </row>
    <row r="519" spans="34:48" x14ac:dyDescent="0.25">
      <c r="AH519" s="231"/>
      <c r="AR519" s="228">
        <v>22</v>
      </c>
      <c r="AS519" s="228" t="s">
        <v>214</v>
      </c>
      <c r="AT519" s="228" t="s">
        <v>897</v>
      </c>
      <c r="AU519" s="210" t="s">
        <v>915</v>
      </c>
      <c r="AV519" s="210">
        <v>657</v>
      </c>
    </row>
    <row r="520" spans="34:48" x14ac:dyDescent="0.25">
      <c r="AH520" s="231"/>
      <c r="AR520" s="228">
        <v>22</v>
      </c>
      <c r="AS520" s="228" t="s">
        <v>214</v>
      </c>
      <c r="AT520" s="228" t="s">
        <v>897</v>
      </c>
      <c r="AU520" s="210" t="s">
        <v>916</v>
      </c>
      <c r="AV520" s="210">
        <v>658</v>
      </c>
    </row>
    <row r="521" spans="34:48" x14ac:dyDescent="0.25">
      <c r="AH521" s="231"/>
      <c r="AR521" s="228">
        <v>22</v>
      </c>
      <c r="AS521" s="228" t="s">
        <v>214</v>
      </c>
      <c r="AT521" s="228" t="s">
        <v>897</v>
      </c>
      <c r="AU521" s="210" t="s">
        <v>917</v>
      </c>
      <c r="AV521" s="210">
        <v>659</v>
      </c>
    </row>
    <row r="522" spans="34:48" x14ac:dyDescent="0.25">
      <c r="AH522" s="231"/>
      <c r="AR522" s="228">
        <v>22</v>
      </c>
      <c r="AS522" s="228" t="s">
        <v>214</v>
      </c>
      <c r="AT522" s="228" t="s">
        <v>897</v>
      </c>
      <c r="AU522" s="210" t="s">
        <v>918</v>
      </c>
      <c r="AV522" s="210">
        <v>660</v>
      </c>
    </row>
    <row r="523" spans="34:48" x14ac:dyDescent="0.25">
      <c r="AH523" s="231"/>
      <c r="AR523" s="228">
        <v>22</v>
      </c>
      <c r="AS523" s="228" t="s">
        <v>214</v>
      </c>
      <c r="AT523" s="228" t="s">
        <v>897</v>
      </c>
      <c r="AU523" s="210" t="s">
        <v>919</v>
      </c>
      <c r="AV523" s="210">
        <v>661</v>
      </c>
    </row>
    <row r="524" spans="34:48" x14ac:dyDescent="0.25">
      <c r="AH524" s="231"/>
      <c r="AR524" s="228">
        <v>22</v>
      </c>
      <c r="AS524" s="228" t="s">
        <v>214</v>
      </c>
      <c r="AT524" s="228" t="s">
        <v>897</v>
      </c>
      <c r="AU524" s="210" t="s">
        <v>920</v>
      </c>
      <c r="AV524" s="210">
        <v>662</v>
      </c>
    </row>
    <row r="525" spans="34:48" x14ac:dyDescent="0.25">
      <c r="AH525" s="231"/>
      <c r="AR525" s="228">
        <v>22</v>
      </c>
      <c r="AS525" s="228" t="s">
        <v>214</v>
      </c>
      <c r="AT525" s="228" t="s">
        <v>897</v>
      </c>
      <c r="AU525" s="210" t="s">
        <v>921</v>
      </c>
      <c r="AV525" s="210">
        <v>663</v>
      </c>
    </row>
    <row r="526" spans="34:48" x14ac:dyDescent="0.25">
      <c r="AH526" s="231"/>
      <c r="AR526" s="228">
        <v>22</v>
      </c>
      <c r="AS526" s="228" t="s">
        <v>214</v>
      </c>
      <c r="AT526" s="228" t="s">
        <v>897</v>
      </c>
      <c r="AU526" s="210" t="s">
        <v>922</v>
      </c>
      <c r="AV526" s="210">
        <v>664</v>
      </c>
    </row>
    <row r="527" spans="34:48" x14ac:dyDescent="0.25">
      <c r="AH527" s="231"/>
      <c r="AR527" s="228">
        <v>22</v>
      </c>
      <c r="AS527" s="228" t="s">
        <v>214</v>
      </c>
      <c r="AT527" s="228" t="s">
        <v>897</v>
      </c>
      <c r="AU527" s="210" t="s">
        <v>923</v>
      </c>
      <c r="AV527" s="210">
        <v>665</v>
      </c>
    </row>
    <row r="528" spans="34:48" x14ac:dyDescent="0.25">
      <c r="AH528" s="231"/>
      <c r="AR528" s="228">
        <v>22</v>
      </c>
      <c r="AS528" s="228" t="s">
        <v>214</v>
      </c>
      <c r="AT528" s="228" t="s">
        <v>897</v>
      </c>
      <c r="AU528" s="210" t="s">
        <v>924</v>
      </c>
      <c r="AV528" s="210">
        <v>666</v>
      </c>
    </row>
    <row r="529" spans="34:48" x14ac:dyDescent="0.25">
      <c r="AH529" s="231"/>
      <c r="AR529" s="228">
        <v>23</v>
      </c>
      <c r="AS529" s="228" t="s">
        <v>208</v>
      </c>
      <c r="AT529" s="228" t="s">
        <v>925</v>
      </c>
      <c r="AU529" s="210" t="s">
        <v>926</v>
      </c>
      <c r="AV529" s="210">
        <v>670</v>
      </c>
    </row>
    <row r="530" spans="34:48" x14ac:dyDescent="0.25">
      <c r="AH530" s="231"/>
      <c r="AR530" s="228">
        <v>23</v>
      </c>
      <c r="AS530" s="228" t="s">
        <v>208</v>
      </c>
      <c r="AT530" s="228" t="s">
        <v>925</v>
      </c>
      <c r="AU530" s="210" t="s">
        <v>927</v>
      </c>
      <c r="AV530" s="210">
        <v>671</v>
      </c>
    </row>
    <row r="531" spans="34:48" x14ac:dyDescent="0.25">
      <c r="AH531" s="231"/>
      <c r="AR531" s="228">
        <v>23</v>
      </c>
      <c r="AS531" s="228" t="s">
        <v>208</v>
      </c>
      <c r="AT531" s="228" t="s">
        <v>925</v>
      </c>
      <c r="AU531" s="210" t="s">
        <v>928</v>
      </c>
      <c r="AV531" s="210">
        <v>672</v>
      </c>
    </row>
    <row r="532" spans="34:48" x14ac:dyDescent="0.25">
      <c r="AH532" s="231"/>
      <c r="AR532" s="228">
        <v>23</v>
      </c>
      <c r="AS532" s="228" t="s">
        <v>208</v>
      </c>
      <c r="AT532" s="228" t="s">
        <v>925</v>
      </c>
      <c r="AU532" s="210" t="s">
        <v>929</v>
      </c>
      <c r="AV532" s="210">
        <v>673</v>
      </c>
    </row>
    <row r="533" spans="34:48" x14ac:dyDescent="0.25">
      <c r="AH533" s="231"/>
      <c r="AR533" s="228">
        <v>23</v>
      </c>
      <c r="AS533" s="228" t="s">
        <v>208</v>
      </c>
      <c r="AT533" s="228" t="s">
        <v>925</v>
      </c>
      <c r="AU533" s="210" t="s">
        <v>930</v>
      </c>
      <c r="AV533" s="210">
        <v>674</v>
      </c>
    </row>
    <row r="534" spans="34:48" x14ac:dyDescent="0.25">
      <c r="AH534" s="231"/>
      <c r="AR534" s="228">
        <v>23</v>
      </c>
      <c r="AS534" s="228" t="s">
        <v>208</v>
      </c>
      <c r="AT534" s="228" t="s">
        <v>925</v>
      </c>
      <c r="AU534" s="210" t="s">
        <v>931</v>
      </c>
      <c r="AV534" s="210">
        <v>675</v>
      </c>
    </row>
    <row r="535" spans="34:48" x14ac:dyDescent="0.25">
      <c r="AH535" s="231"/>
      <c r="AR535" s="228">
        <v>23</v>
      </c>
      <c r="AS535" s="228" t="s">
        <v>208</v>
      </c>
      <c r="AT535" s="228" t="s">
        <v>925</v>
      </c>
      <c r="AU535" s="210" t="s">
        <v>932</v>
      </c>
      <c r="AV535" s="210">
        <v>676</v>
      </c>
    </row>
    <row r="536" spans="34:48" x14ac:dyDescent="0.25">
      <c r="AH536" s="231"/>
      <c r="AR536" s="228">
        <v>23</v>
      </c>
      <c r="AS536" s="228" t="s">
        <v>208</v>
      </c>
      <c r="AT536" s="228" t="s">
        <v>925</v>
      </c>
      <c r="AU536" s="210" t="s">
        <v>933</v>
      </c>
      <c r="AV536" s="210">
        <v>677</v>
      </c>
    </row>
    <row r="537" spans="34:48" x14ac:dyDescent="0.25">
      <c r="AR537" s="228">
        <v>23</v>
      </c>
      <c r="AS537" s="228" t="s">
        <v>208</v>
      </c>
      <c r="AT537" s="228" t="s">
        <v>925</v>
      </c>
      <c r="AU537" s="210" t="s">
        <v>934</v>
      </c>
      <c r="AV537" s="210">
        <v>678</v>
      </c>
    </row>
    <row r="538" spans="34:48" x14ac:dyDescent="0.25">
      <c r="AR538" s="228">
        <v>23</v>
      </c>
      <c r="AS538" s="228" t="s">
        <v>208</v>
      </c>
      <c r="AT538" s="228" t="s">
        <v>925</v>
      </c>
      <c r="AU538" s="210" t="s">
        <v>935</v>
      </c>
      <c r="AV538" s="210">
        <v>679</v>
      </c>
    </row>
    <row r="539" spans="34:48" x14ac:dyDescent="0.25">
      <c r="AR539" s="228">
        <v>23</v>
      </c>
      <c r="AS539" s="228" t="s">
        <v>208</v>
      </c>
      <c r="AT539" s="228" t="s">
        <v>925</v>
      </c>
      <c r="AU539" s="210" t="s">
        <v>936</v>
      </c>
      <c r="AV539" s="210">
        <v>680</v>
      </c>
    </row>
    <row r="540" spans="34:48" x14ac:dyDescent="0.25">
      <c r="AR540" s="228">
        <v>23</v>
      </c>
      <c r="AS540" s="228" t="s">
        <v>208</v>
      </c>
      <c r="AT540" s="228" t="s">
        <v>925</v>
      </c>
      <c r="AU540" s="210" t="s">
        <v>937</v>
      </c>
      <c r="AV540" s="210">
        <v>681</v>
      </c>
    </row>
    <row r="541" spans="34:48" x14ac:dyDescent="0.25">
      <c r="AR541" s="228">
        <v>23</v>
      </c>
      <c r="AS541" s="228" t="s">
        <v>208</v>
      </c>
      <c r="AT541" s="228" t="s">
        <v>925</v>
      </c>
      <c r="AU541" s="210" t="s">
        <v>938</v>
      </c>
      <c r="AV541" s="210">
        <v>682</v>
      </c>
    </row>
    <row r="542" spans="34:48" x14ac:dyDescent="0.25">
      <c r="AR542" s="228">
        <v>23</v>
      </c>
      <c r="AS542" s="228" t="s">
        <v>208</v>
      </c>
      <c r="AT542" s="228" t="s">
        <v>925</v>
      </c>
      <c r="AU542" s="210" t="s">
        <v>939</v>
      </c>
      <c r="AV542" s="210">
        <v>683</v>
      </c>
    </row>
    <row r="543" spans="34:48" x14ac:dyDescent="0.25">
      <c r="AR543" s="228">
        <v>23</v>
      </c>
      <c r="AS543" s="228" t="s">
        <v>208</v>
      </c>
      <c r="AT543" s="228" t="s">
        <v>925</v>
      </c>
      <c r="AU543" s="210" t="s">
        <v>940</v>
      </c>
      <c r="AV543" s="210">
        <v>684</v>
      </c>
    </row>
    <row r="544" spans="34:48" x14ac:dyDescent="0.25">
      <c r="AR544" s="228">
        <v>23</v>
      </c>
      <c r="AS544" s="228" t="s">
        <v>208</v>
      </c>
      <c r="AT544" s="228" t="s">
        <v>925</v>
      </c>
      <c r="AU544" s="210" t="s">
        <v>941</v>
      </c>
      <c r="AV544" s="210">
        <v>685</v>
      </c>
    </row>
    <row r="545" spans="44:48" x14ac:dyDescent="0.25">
      <c r="AR545" s="228">
        <v>23</v>
      </c>
      <c r="AS545" s="228" t="s">
        <v>208</v>
      </c>
      <c r="AT545" s="228" t="s">
        <v>925</v>
      </c>
      <c r="AU545" s="210" t="s">
        <v>942</v>
      </c>
      <c r="AV545" s="210">
        <v>686</v>
      </c>
    </row>
    <row r="546" spans="44:48" x14ac:dyDescent="0.25">
      <c r="AR546" s="228">
        <v>23</v>
      </c>
      <c r="AS546" s="228" t="s">
        <v>208</v>
      </c>
      <c r="AT546" s="228" t="s">
        <v>925</v>
      </c>
      <c r="AU546" s="210" t="s">
        <v>943</v>
      </c>
      <c r="AV546" s="210">
        <v>687</v>
      </c>
    </row>
    <row r="547" spans="44:48" x14ac:dyDescent="0.25">
      <c r="AR547" s="228">
        <v>23</v>
      </c>
      <c r="AS547" s="228" t="s">
        <v>208</v>
      </c>
      <c r="AT547" s="228" t="s">
        <v>925</v>
      </c>
      <c r="AU547" s="210" t="s">
        <v>944</v>
      </c>
      <c r="AV547" s="210">
        <v>688</v>
      </c>
    </row>
    <row r="548" spans="44:48" x14ac:dyDescent="0.25">
      <c r="AR548" s="228">
        <v>23</v>
      </c>
      <c r="AS548" s="228" t="s">
        <v>208</v>
      </c>
      <c r="AT548" s="228" t="s">
        <v>925</v>
      </c>
      <c r="AU548" s="210" t="s">
        <v>945</v>
      </c>
      <c r="AV548" s="210">
        <v>689</v>
      </c>
    </row>
    <row r="549" spans="44:48" x14ac:dyDescent="0.25">
      <c r="AR549" s="228">
        <v>23</v>
      </c>
      <c r="AS549" s="228" t="s">
        <v>208</v>
      </c>
      <c r="AT549" s="228" t="s">
        <v>925</v>
      </c>
      <c r="AU549" s="210" t="s">
        <v>946</v>
      </c>
      <c r="AV549" s="210">
        <v>690</v>
      </c>
    </row>
    <row r="550" spans="44:48" x14ac:dyDescent="0.25">
      <c r="AR550" s="228">
        <v>23</v>
      </c>
      <c r="AS550" s="228" t="s">
        <v>208</v>
      </c>
      <c r="AT550" s="228" t="s">
        <v>925</v>
      </c>
      <c r="AU550" s="210" t="s">
        <v>947</v>
      </c>
      <c r="AV550" s="210">
        <v>691</v>
      </c>
    </row>
    <row r="551" spans="44:48" x14ac:dyDescent="0.25">
      <c r="AR551" s="228">
        <v>23</v>
      </c>
      <c r="AS551" s="228" t="s">
        <v>208</v>
      </c>
      <c r="AT551" s="228" t="s">
        <v>925</v>
      </c>
      <c r="AU551" s="210" t="s">
        <v>948</v>
      </c>
      <c r="AV551" s="210">
        <v>692</v>
      </c>
    </row>
    <row r="552" spans="44:48" x14ac:dyDescent="0.25">
      <c r="AR552" s="228">
        <v>23</v>
      </c>
      <c r="AS552" s="228" t="s">
        <v>208</v>
      </c>
      <c r="AT552" s="228" t="s">
        <v>925</v>
      </c>
      <c r="AU552" s="210" t="s">
        <v>949</v>
      </c>
      <c r="AV552" s="210">
        <v>693</v>
      </c>
    </row>
    <row r="553" spans="44:48" x14ac:dyDescent="0.25">
      <c r="AR553" s="228">
        <v>23</v>
      </c>
      <c r="AS553" s="228" t="s">
        <v>208</v>
      </c>
      <c r="AT553" s="228" t="s">
        <v>925</v>
      </c>
      <c r="AU553" s="210" t="s">
        <v>950</v>
      </c>
      <c r="AV553" s="210">
        <v>694</v>
      </c>
    </row>
    <row r="554" spans="44:48" x14ac:dyDescent="0.25">
      <c r="AR554" s="228">
        <v>23</v>
      </c>
      <c r="AS554" s="228" t="s">
        <v>208</v>
      </c>
      <c r="AT554" s="228" t="s">
        <v>925</v>
      </c>
      <c r="AU554" s="210" t="s">
        <v>951</v>
      </c>
      <c r="AV554" s="210">
        <v>695</v>
      </c>
    </row>
    <row r="555" spans="44:48" x14ac:dyDescent="0.25">
      <c r="AR555" s="228">
        <v>23</v>
      </c>
      <c r="AS555" s="228" t="s">
        <v>208</v>
      </c>
      <c r="AT555" s="228" t="s">
        <v>925</v>
      </c>
      <c r="AU555" s="210" t="s">
        <v>952</v>
      </c>
      <c r="AV555" s="210">
        <v>696</v>
      </c>
    </row>
    <row r="556" spans="44:48" x14ac:dyDescent="0.25">
      <c r="AR556" s="228">
        <v>23</v>
      </c>
      <c r="AS556" s="228" t="s">
        <v>208</v>
      </c>
      <c r="AT556" s="228" t="s">
        <v>925</v>
      </c>
      <c r="AU556" s="210" t="s">
        <v>953</v>
      </c>
      <c r="AV556" s="210">
        <v>697</v>
      </c>
    </row>
    <row r="557" spans="44:48" x14ac:dyDescent="0.25">
      <c r="AR557" s="228">
        <v>23</v>
      </c>
      <c r="AS557" s="228" t="s">
        <v>208</v>
      </c>
      <c r="AT557" s="228" t="s">
        <v>925</v>
      </c>
      <c r="AU557" s="210" t="s">
        <v>954</v>
      </c>
      <c r="AV557" s="210">
        <v>698</v>
      </c>
    </row>
    <row r="558" spans="44:48" x14ac:dyDescent="0.25">
      <c r="AR558" s="228">
        <v>23</v>
      </c>
      <c r="AS558" s="228" t="s">
        <v>208</v>
      </c>
      <c r="AT558" s="228" t="s">
        <v>925</v>
      </c>
      <c r="AU558" s="210" t="s">
        <v>955</v>
      </c>
      <c r="AV558" s="210">
        <v>699</v>
      </c>
    </row>
    <row r="559" spans="44:48" x14ac:dyDescent="0.25">
      <c r="AR559" s="228">
        <v>23</v>
      </c>
      <c r="AS559" s="228" t="s">
        <v>208</v>
      </c>
      <c r="AT559" s="228" t="s">
        <v>925</v>
      </c>
      <c r="AU559" s="210" t="s">
        <v>956</v>
      </c>
      <c r="AV559" s="210">
        <v>700</v>
      </c>
    </row>
    <row r="560" spans="44:48" x14ac:dyDescent="0.25">
      <c r="AR560" s="228">
        <v>23</v>
      </c>
      <c r="AS560" s="228" t="s">
        <v>208</v>
      </c>
      <c r="AT560" s="228" t="s">
        <v>925</v>
      </c>
      <c r="AU560" s="210" t="s">
        <v>957</v>
      </c>
      <c r="AV560" s="210">
        <v>701</v>
      </c>
    </row>
    <row r="561" spans="44:48" x14ac:dyDescent="0.25">
      <c r="AR561" s="228">
        <v>23</v>
      </c>
      <c r="AS561" s="228" t="s">
        <v>208</v>
      </c>
      <c r="AT561" s="228" t="s">
        <v>925</v>
      </c>
      <c r="AU561" s="210" t="s">
        <v>958</v>
      </c>
      <c r="AV561" s="210">
        <v>702</v>
      </c>
    </row>
    <row r="562" spans="44:48" x14ac:dyDescent="0.25">
      <c r="AR562" s="228">
        <v>23</v>
      </c>
      <c r="AS562" s="228" t="s">
        <v>208</v>
      </c>
      <c r="AT562" s="228" t="s">
        <v>925</v>
      </c>
      <c r="AU562" s="210" t="s">
        <v>959</v>
      </c>
      <c r="AV562" s="210">
        <v>703</v>
      </c>
    </row>
    <row r="563" spans="44:48" x14ac:dyDescent="0.25">
      <c r="AR563" s="228">
        <v>23</v>
      </c>
      <c r="AS563" s="228" t="s">
        <v>208</v>
      </c>
      <c r="AT563" s="228" t="s">
        <v>925</v>
      </c>
      <c r="AU563" s="210" t="s">
        <v>960</v>
      </c>
      <c r="AV563" s="210">
        <v>704</v>
      </c>
    </row>
    <row r="564" spans="44:48" x14ac:dyDescent="0.25">
      <c r="AR564" s="228">
        <v>23</v>
      </c>
      <c r="AS564" s="228" t="s">
        <v>208</v>
      </c>
      <c r="AT564" s="228" t="s">
        <v>925</v>
      </c>
      <c r="AU564" s="210" t="s">
        <v>961</v>
      </c>
      <c r="AV564" s="210">
        <v>705</v>
      </c>
    </row>
    <row r="565" spans="44:48" x14ac:dyDescent="0.25">
      <c r="AR565" s="228">
        <v>23</v>
      </c>
      <c r="AS565" s="228" t="s">
        <v>208</v>
      </c>
      <c r="AT565" s="228" t="s">
        <v>925</v>
      </c>
      <c r="AU565" s="210" t="s">
        <v>962</v>
      </c>
      <c r="AV565" s="210">
        <v>706</v>
      </c>
    </row>
    <row r="566" spans="44:48" x14ac:dyDescent="0.25">
      <c r="AR566" s="228">
        <v>23</v>
      </c>
      <c r="AS566" s="228" t="s">
        <v>208</v>
      </c>
      <c r="AT566" s="228" t="s">
        <v>925</v>
      </c>
      <c r="AU566" s="210" t="s">
        <v>963</v>
      </c>
      <c r="AV566" s="210">
        <v>707</v>
      </c>
    </row>
    <row r="567" spans="44:48" x14ac:dyDescent="0.25">
      <c r="AR567" s="228">
        <v>23</v>
      </c>
      <c r="AS567" s="228" t="s">
        <v>208</v>
      </c>
      <c r="AT567" s="228" t="s">
        <v>925</v>
      </c>
      <c r="AU567" s="210" t="s">
        <v>964</v>
      </c>
      <c r="AV567" s="210">
        <v>708</v>
      </c>
    </row>
    <row r="568" spans="44:48" x14ac:dyDescent="0.25">
      <c r="AR568" s="228">
        <v>23</v>
      </c>
      <c r="AS568" s="228" t="s">
        <v>208</v>
      </c>
      <c r="AT568" s="228" t="s">
        <v>925</v>
      </c>
      <c r="AU568" s="210" t="s">
        <v>965</v>
      </c>
      <c r="AV568" s="210">
        <v>709</v>
      </c>
    </row>
    <row r="569" spans="44:48" x14ac:dyDescent="0.25">
      <c r="AR569" s="228">
        <v>23</v>
      </c>
      <c r="AS569" s="228" t="s">
        <v>208</v>
      </c>
      <c r="AT569" s="228" t="s">
        <v>925</v>
      </c>
      <c r="AU569" s="210" t="s">
        <v>966</v>
      </c>
      <c r="AV569" s="210">
        <v>710</v>
      </c>
    </row>
    <row r="570" spans="44:48" x14ac:dyDescent="0.25">
      <c r="AR570" s="228">
        <v>23</v>
      </c>
      <c r="AS570" s="228" t="s">
        <v>208</v>
      </c>
      <c r="AT570" s="228" t="s">
        <v>925</v>
      </c>
      <c r="AU570" s="210" t="s">
        <v>967</v>
      </c>
      <c r="AV570" s="210">
        <v>711</v>
      </c>
    </row>
    <row r="571" spans="44:48" x14ac:dyDescent="0.25">
      <c r="AR571" s="228">
        <v>23</v>
      </c>
      <c r="AS571" s="228" t="s">
        <v>208</v>
      </c>
      <c r="AT571" s="228" t="s">
        <v>925</v>
      </c>
      <c r="AU571" s="210" t="s">
        <v>968</v>
      </c>
      <c r="AV571" s="210">
        <v>712</v>
      </c>
    </row>
    <row r="572" spans="44:48" x14ac:dyDescent="0.25">
      <c r="AR572" s="228">
        <v>23</v>
      </c>
      <c r="AS572" s="228" t="s">
        <v>208</v>
      </c>
      <c r="AT572" s="228" t="s">
        <v>925</v>
      </c>
      <c r="AU572" s="210" t="s">
        <v>969</v>
      </c>
      <c r="AV572" s="210">
        <v>713</v>
      </c>
    </row>
    <row r="573" spans="44:48" x14ac:dyDescent="0.25">
      <c r="AR573" s="228">
        <v>23</v>
      </c>
      <c r="AS573" s="228" t="s">
        <v>208</v>
      </c>
      <c r="AT573" s="228" t="s">
        <v>925</v>
      </c>
      <c r="AU573" s="210" t="s">
        <v>970</v>
      </c>
      <c r="AV573" s="210">
        <v>714</v>
      </c>
    </row>
    <row r="574" spans="44:48" x14ac:dyDescent="0.25">
      <c r="AR574" s="228">
        <v>23</v>
      </c>
      <c r="AS574" s="228" t="s">
        <v>208</v>
      </c>
      <c r="AT574" s="228" t="s">
        <v>925</v>
      </c>
      <c r="AU574" s="210" t="s">
        <v>971</v>
      </c>
      <c r="AV574" s="210">
        <v>715</v>
      </c>
    </row>
    <row r="575" spans="44:48" x14ac:dyDescent="0.25">
      <c r="AR575" s="228">
        <v>23</v>
      </c>
      <c r="AS575" s="228" t="s">
        <v>208</v>
      </c>
      <c r="AT575" s="228" t="s">
        <v>925</v>
      </c>
      <c r="AU575" s="210" t="s">
        <v>972</v>
      </c>
      <c r="AV575" s="210">
        <v>716</v>
      </c>
    </row>
    <row r="576" spans="44:48" x14ac:dyDescent="0.25">
      <c r="AR576" s="228">
        <v>23</v>
      </c>
      <c r="AS576" s="228" t="s">
        <v>208</v>
      </c>
      <c r="AT576" s="228" t="s">
        <v>925</v>
      </c>
      <c r="AU576" s="210" t="s">
        <v>973</v>
      </c>
      <c r="AV576" s="210">
        <v>717</v>
      </c>
    </row>
    <row r="577" spans="44:48" x14ac:dyDescent="0.25">
      <c r="AR577" s="228">
        <v>23</v>
      </c>
      <c r="AS577" s="228" t="s">
        <v>208</v>
      </c>
      <c r="AT577" s="228" t="s">
        <v>925</v>
      </c>
      <c r="AU577" s="210" t="s">
        <v>974</v>
      </c>
      <c r="AV577" s="210">
        <v>718</v>
      </c>
    </row>
    <row r="578" spans="44:48" x14ac:dyDescent="0.25">
      <c r="AR578" s="228">
        <v>23</v>
      </c>
      <c r="AS578" s="228" t="s">
        <v>208</v>
      </c>
      <c r="AT578" s="228" t="s">
        <v>925</v>
      </c>
      <c r="AU578" s="210" t="s">
        <v>975</v>
      </c>
      <c r="AV578" s="210">
        <v>719</v>
      </c>
    </row>
    <row r="579" spans="44:48" x14ac:dyDescent="0.25">
      <c r="AR579" s="228">
        <v>23</v>
      </c>
      <c r="AS579" s="228" t="s">
        <v>208</v>
      </c>
      <c r="AT579" s="228" t="s">
        <v>925</v>
      </c>
      <c r="AU579" s="210" t="s">
        <v>976</v>
      </c>
      <c r="AV579" s="210">
        <v>720</v>
      </c>
    </row>
    <row r="580" spans="44:48" x14ac:dyDescent="0.25">
      <c r="AR580" s="228">
        <v>23</v>
      </c>
      <c r="AS580" s="228" t="s">
        <v>208</v>
      </c>
      <c r="AT580" s="228" t="s">
        <v>925</v>
      </c>
      <c r="AU580" s="210" t="s">
        <v>977</v>
      </c>
      <c r="AV580" s="210">
        <v>721</v>
      </c>
    </row>
    <row r="581" spans="44:48" x14ac:dyDescent="0.25">
      <c r="AR581" s="228">
        <v>23</v>
      </c>
      <c r="AS581" s="228" t="s">
        <v>208</v>
      </c>
      <c r="AT581" s="228" t="s">
        <v>925</v>
      </c>
      <c r="AU581" s="210" t="s">
        <v>978</v>
      </c>
      <c r="AV581" s="210">
        <v>722</v>
      </c>
    </row>
    <row r="582" spans="44:48" x14ac:dyDescent="0.25">
      <c r="AR582" s="228">
        <v>24</v>
      </c>
      <c r="AS582" s="228" t="s">
        <v>204</v>
      </c>
      <c r="AT582" s="228" t="s">
        <v>979</v>
      </c>
      <c r="AU582" s="210" t="s">
        <v>980</v>
      </c>
      <c r="AV582" s="210">
        <v>726</v>
      </c>
    </row>
    <row r="583" spans="44:48" x14ac:dyDescent="0.25">
      <c r="AR583" s="228">
        <v>24</v>
      </c>
      <c r="AS583" s="228" t="s">
        <v>204</v>
      </c>
      <c r="AT583" s="228" t="s">
        <v>979</v>
      </c>
      <c r="AU583" s="210" t="s">
        <v>981</v>
      </c>
      <c r="AV583" s="210">
        <v>727</v>
      </c>
    </row>
    <row r="584" spans="44:48" x14ac:dyDescent="0.25">
      <c r="AR584" s="228">
        <v>24</v>
      </c>
      <c r="AS584" s="228" t="s">
        <v>204</v>
      </c>
      <c r="AT584" s="228" t="s">
        <v>979</v>
      </c>
      <c r="AU584" s="210" t="s">
        <v>982</v>
      </c>
      <c r="AV584" s="210">
        <v>728</v>
      </c>
    </row>
    <row r="585" spans="44:48" x14ac:dyDescent="0.25">
      <c r="AR585" s="228">
        <v>24</v>
      </c>
      <c r="AS585" s="228" t="s">
        <v>204</v>
      </c>
      <c r="AT585" s="228" t="s">
        <v>979</v>
      </c>
      <c r="AU585" s="210" t="s">
        <v>983</v>
      </c>
      <c r="AV585" s="210">
        <v>729</v>
      </c>
    </row>
    <row r="586" spans="44:48" x14ac:dyDescent="0.25">
      <c r="AR586" s="228">
        <v>24</v>
      </c>
      <c r="AS586" s="228" t="s">
        <v>204</v>
      </c>
      <c r="AT586" s="228" t="s">
        <v>979</v>
      </c>
      <c r="AU586" s="210" t="s">
        <v>984</v>
      </c>
      <c r="AV586" s="210">
        <v>730</v>
      </c>
    </row>
    <row r="587" spans="44:48" x14ac:dyDescent="0.25">
      <c r="AR587" s="228">
        <v>24</v>
      </c>
      <c r="AS587" s="228" t="s">
        <v>204</v>
      </c>
      <c r="AT587" s="228" t="s">
        <v>979</v>
      </c>
      <c r="AU587" s="210" t="s">
        <v>985</v>
      </c>
      <c r="AV587" s="210">
        <v>731</v>
      </c>
    </row>
    <row r="588" spans="44:48" x14ac:dyDescent="0.25">
      <c r="AR588" s="228">
        <v>24</v>
      </c>
      <c r="AS588" s="228" t="s">
        <v>204</v>
      </c>
      <c r="AT588" s="228" t="s">
        <v>979</v>
      </c>
      <c r="AU588" s="210" t="s">
        <v>986</v>
      </c>
      <c r="AV588" s="210">
        <v>732</v>
      </c>
    </row>
    <row r="589" spans="44:48" x14ac:dyDescent="0.25">
      <c r="AR589" s="228">
        <v>24</v>
      </c>
      <c r="AS589" s="228" t="s">
        <v>204</v>
      </c>
      <c r="AT589" s="228" t="s">
        <v>979</v>
      </c>
      <c r="AU589" s="210" t="s">
        <v>987</v>
      </c>
      <c r="AV589" s="210">
        <v>733</v>
      </c>
    </row>
    <row r="590" spans="44:48" x14ac:dyDescent="0.25">
      <c r="AR590" s="228">
        <v>24</v>
      </c>
      <c r="AS590" s="228" t="s">
        <v>204</v>
      </c>
      <c r="AT590" s="228" t="s">
        <v>979</v>
      </c>
      <c r="AU590" s="210" t="s">
        <v>988</v>
      </c>
      <c r="AV590" s="210">
        <v>734</v>
      </c>
    </row>
    <row r="591" spans="44:48" x14ac:dyDescent="0.25">
      <c r="AR591" s="228">
        <v>24</v>
      </c>
      <c r="AS591" s="228" t="s">
        <v>204</v>
      </c>
      <c r="AT591" s="228" t="s">
        <v>979</v>
      </c>
      <c r="AU591" s="210" t="s">
        <v>989</v>
      </c>
      <c r="AV591" s="210">
        <v>735</v>
      </c>
    </row>
    <row r="592" spans="44:48" x14ac:dyDescent="0.25">
      <c r="AR592" s="228">
        <v>24</v>
      </c>
      <c r="AS592" s="228" t="s">
        <v>204</v>
      </c>
      <c r="AT592" s="228" t="s">
        <v>979</v>
      </c>
      <c r="AU592" s="210" t="s">
        <v>990</v>
      </c>
      <c r="AV592" s="210">
        <v>736</v>
      </c>
    </row>
    <row r="593" spans="44:48" x14ac:dyDescent="0.25">
      <c r="AR593" s="228">
        <v>24</v>
      </c>
      <c r="AS593" s="228" t="s">
        <v>204</v>
      </c>
      <c r="AT593" s="228" t="s">
        <v>979</v>
      </c>
      <c r="AU593" s="210" t="s">
        <v>991</v>
      </c>
      <c r="AV593" s="210">
        <v>737</v>
      </c>
    </row>
    <row r="594" spans="44:48" x14ac:dyDescent="0.25">
      <c r="AR594" s="228">
        <v>24</v>
      </c>
      <c r="AS594" s="228" t="s">
        <v>204</v>
      </c>
      <c r="AT594" s="228" t="s">
        <v>979</v>
      </c>
      <c r="AU594" s="210" t="s">
        <v>992</v>
      </c>
      <c r="AV594" s="210">
        <v>738</v>
      </c>
    </row>
    <row r="595" spans="44:48" x14ac:dyDescent="0.25">
      <c r="AR595" s="228">
        <v>24</v>
      </c>
      <c r="AS595" s="228" t="s">
        <v>204</v>
      </c>
      <c r="AT595" s="228" t="s">
        <v>979</v>
      </c>
      <c r="AU595" s="210" t="s">
        <v>993</v>
      </c>
      <c r="AV595" s="210">
        <v>739</v>
      </c>
    </row>
    <row r="596" spans="44:48" x14ac:dyDescent="0.25">
      <c r="AR596" s="228">
        <v>24</v>
      </c>
      <c r="AS596" s="228" t="s">
        <v>204</v>
      </c>
      <c r="AT596" s="228" t="s">
        <v>979</v>
      </c>
      <c r="AU596" s="210" t="s">
        <v>994</v>
      </c>
      <c r="AV596" s="210">
        <v>740</v>
      </c>
    </row>
    <row r="597" spans="44:48" x14ac:dyDescent="0.25">
      <c r="AR597" s="228">
        <v>24</v>
      </c>
      <c r="AS597" s="228" t="s">
        <v>204</v>
      </c>
      <c r="AT597" s="228" t="s">
        <v>979</v>
      </c>
      <c r="AU597" s="210" t="s">
        <v>995</v>
      </c>
      <c r="AV597" s="210">
        <v>741</v>
      </c>
    </row>
    <row r="598" spans="44:48" x14ac:dyDescent="0.25">
      <c r="AR598" s="228">
        <v>24</v>
      </c>
      <c r="AS598" s="228" t="s">
        <v>204</v>
      </c>
      <c r="AT598" s="228" t="s">
        <v>979</v>
      </c>
      <c r="AU598" s="210" t="s">
        <v>996</v>
      </c>
      <c r="AV598" s="210">
        <v>742</v>
      </c>
    </row>
    <row r="599" spans="44:48" x14ac:dyDescent="0.25">
      <c r="AR599" s="228">
        <v>24</v>
      </c>
      <c r="AS599" s="228" t="s">
        <v>204</v>
      </c>
      <c r="AT599" s="228" t="s">
        <v>979</v>
      </c>
      <c r="AU599" s="210" t="s">
        <v>997</v>
      </c>
      <c r="AV599" s="210">
        <v>743</v>
      </c>
    </row>
    <row r="600" spans="44:48" x14ac:dyDescent="0.25">
      <c r="AR600" s="228">
        <v>24</v>
      </c>
      <c r="AS600" s="228" t="s">
        <v>204</v>
      </c>
      <c r="AT600" s="228" t="s">
        <v>979</v>
      </c>
      <c r="AU600" s="210" t="s">
        <v>998</v>
      </c>
      <c r="AV600" s="210">
        <v>744</v>
      </c>
    </row>
    <row r="601" spans="44:48" x14ac:dyDescent="0.25">
      <c r="AR601" s="228">
        <v>24</v>
      </c>
      <c r="AS601" s="228" t="s">
        <v>204</v>
      </c>
      <c r="AT601" s="228" t="s">
        <v>979</v>
      </c>
      <c r="AU601" s="210" t="s">
        <v>999</v>
      </c>
      <c r="AV601" s="210">
        <v>745</v>
      </c>
    </row>
    <row r="602" spans="44:48" x14ac:dyDescent="0.25">
      <c r="AR602" s="228">
        <v>24</v>
      </c>
      <c r="AS602" s="228" t="s">
        <v>204</v>
      </c>
      <c r="AT602" s="228" t="s">
        <v>979</v>
      </c>
      <c r="AU602" s="210" t="s">
        <v>1000</v>
      </c>
      <c r="AV602" s="210">
        <v>746</v>
      </c>
    </row>
    <row r="603" spans="44:48" x14ac:dyDescent="0.25">
      <c r="AR603" s="228">
        <v>24</v>
      </c>
      <c r="AS603" s="228" t="s">
        <v>204</v>
      </c>
      <c r="AT603" s="228" t="s">
        <v>979</v>
      </c>
      <c r="AU603" s="210" t="s">
        <v>1001</v>
      </c>
      <c r="AV603" s="210">
        <v>747</v>
      </c>
    </row>
    <row r="604" spans="44:48" x14ac:dyDescent="0.25">
      <c r="AR604" s="228">
        <v>24</v>
      </c>
      <c r="AS604" s="228" t="s">
        <v>204</v>
      </c>
      <c r="AT604" s="228" t="s">
        <v>979</v>
      </c>
      <c r="AU604" s="210" t="s">
        <v>1002</v>
      </c>
      <c r="AV604" s="210">
        <v>748</v>
      </c>
    </row>
    <row r="605" spans="44:48" x14ac:dyDescent="0.25">
      <c r="AR605" s="228">
        <v>24</v>
      </c>
      <c r="AS605" s="228" t="s">
        <v>204</v>
      </c>
      <c r="AT605" s="228" t="s">
        <v>979</v>
      </c>
      <c r="AU605" s="210" t="s">
        <v>1003</v>
      </c>
      <c r="AV605" s="210">
        <v>749</v>
      </c>
    </row>
    <row r="606" spans="44:48" x14ac:dyDescent="0.25">
      <c r="AR606" s="228">
        <v>24</v>
      </c>
      <c r="AS606" s="228" t="s">
        <v>204</v>
      </c>
      <c r="AT606" s="228" t="s">
        <v>979</v>
      </c>
      <c r="AU606" s="210" t="s">
        <v>1004</v>
      </c>
      <c r="AV606" s="210">
        <v>750</v>
      </c>
    </row>
    <row r="607" spans="44:48" x14ac:dyDescent="0.25">
      <c r="AR607" s="228">
        <v>24</v>
      </c>
      <c r="AS607" s="228" t="s">
        <v>204</v>
      </c>
      <c r="AT607" s="228" t="s">
        <v>979</v>
      </c>
      <c r="AU607" s="210" t="s">
        <v>1005</v>
      </c>
      <c r="AV607" s="210">
        <v>751</v>
      </c>
    </row>
    <row r="608" spans="44:48" x14ac:dyDescent="0.25">
      <c r="AR608" s="228">
        <v>24</v>
      </c>
      <c r="AS608" s="228" t="s">
        <v>204</v>
      </c>
      <c r="AT608" s="228" t="s">
        <v>979</v>
      </c>
      <c r="AU608" s="210" t="s">
        <v>1006</v>
      </c>
      <c r="AV608" s="210">
        <v>752</v>
      </c>
    </row>
    <row r="609" spans="44:48" x14ac:dyDescent="0.25">
      <c r="AR609" s="228">
        <v>24</v>
      </c>
      <c r="AS609" s="228" t="s">
        <v>204</v>
      </c>
      <c r="AT609" s="228" t="s">
        <v>979</v>
      </c>
      <c r="AU609" s="210" t="s">
        <v>1007</v>
      </c>
      <c r="AV609" s="210">
        <v>753</v>
      </c>
    </row>
    <row r="610" spans="44:48" x14ac:dyDescent="0.25">
      <c r="AR610" s="228">
        <v>24</v>
      </c>
      <c r="AS610" s="228" t="s">
        <v>204</v>
      </c>
      <c r="AT610" s="228" t="s">
        <v>979</v>
      </c>
      <c r="AU610" s="210" t="s">
        <v>1008</v>
      </c>
      <c r="AV610" s="210">
        <v>754</v>
      </c>
    </row>
    <row r="611" spans="44:48" x14ac:dyDescent="0.25">
      <c r="AR611" s="228">
        <v>24</v>
      </c>
      <c r="AS611" s="228" t="s">
        <v>204</v>
      </c>
      <c r="AT611" s="228" t="s">
        <v>979</v>
      </c>
      <c r="AU611" s="210" t="s">
        <v>1009</v>
      </c>
      <c r="AV611" s="210">
        <v>755</v>
      </c>
    </row>
    <row r="612" spans="44:48" x14ac:dyDescent="0.25">
      <c r="AR612" s="228">
        <v>24</v>
      </c>
      <c r="AS612" s="228" t="s">
        <v>204</v>
      </c>
      <c r="AT612" s="228" t="s">
        <v>979</v>
      </c>
      <c r="AU612" s="210" t="s">
        <v>1010</v>
      </c>
      <c r="AV612" s="210">
        <v>756</v>
      </c>
    </row>
    <row r="613" spans="44:48" x14ac:dyDescent="0.25">
      <c r="AR613" s="228">
        <v>24</v>
      </c>
      <c r="AS613" s="228" t="s">
        <v>204</v>
      </c>
      <c r="AT613" s="228" t="s">
        <v>979</v>
      </c>
      <c r="AU613" s="210" t="s">
        <v>1011</v>
      </c>
      <c r="AV613" s="210">
        <v>757</v>
      </c>
    </row>
    <row r="614" spans="44:48" x14ac:dyDescent="0.25">
      <c r="AR614" s="228">
        <v>24</v>
      </c>
      <c r="AS614" s="228" t="s">
        <v>204</v>
      </c>
      <c r="AT614" s="228" t="s">
        <v>979</v>
      </c>
      <c r="AU614" s="210" t="s">
        <v>1012</v>
      </c>
      <c r="AV614" s="210">
        <v>758</v>
      </c>
    </row>
    <row r="615" spans="44:48" x14ac:dyDescent="0.25">
      <c r="AR615" s="228">
        <v>24</v>
      </c>
      <c r="AS615" s="228" t="s">
        <v>204</v>
      </c>
      <c r="AT615" s="228" t="s">
        <v>979</v>
      </c>
      <c r="AU615" s="210" t="s">
        <v>1013</v>
      </c>
      <c r="AV615" s="210">
        <v>759</v>
      </c>
    </row>
    <row r="616" spans="44:48" x14ac:dyDescent="0.25">
      <c r="AR616" s="228">
        <v>24</v>
      </c>
      <c r="AS616" s="228" t="s">
        <v>204</v>
      </c>
      <c r="AT616" s="228" t="s">
        <v>979</v>
      </c>
      <c r="AU616" s="210" t="s">
        <v>1014</v>
      </c>
      <c r="AV616" s="210">
        <v>760</v>
      </c>
    </row>
    <row r="617" spans="44:48" x14ac:dyDescent="0.25">
      <c r="AR617" s="228">
        <v>24</v>
      </c>
      <c r="AS617" s="228" t="s">
        <v>204</v>
      </c>
      <c r="AT617" s="228" t="s">
        <v>979</v>
      </c>
      <c r="AU617" s="210" t="s">
        <v>1015</v>
      </c>
      <c r="AV617" s="210">
        <v>761</v>
      </c>
    </row>
    <row r="618" spans="44:48" x14ac:dyDescent="0.25">
      <c r="AR618" s="228">
        <v>24</v>
      </c>
      <c r="AS618" s="228" t="s">
        <v>204</v>
      </c>
      <c r="AT618" s="228" t="s">
        <v>979</v>
      </c>
      <c r="AU618" s="210" t="s">
        <v>1016</v>
      </c>
      <c r="AV618" s="210">
        <v>762</v>
      </c>
    </row>
    <row r="619" spans="44:48" x14ac:dyDescent="0.25">
      <c r="AR619" s="228">
        <v>24</v>
      </c>
      <c r="AS619" s="228" t="s">
        <v>204</v>
      </c>
      <c r="AT619" s="228" t="s">
        <v>979</v>
      </c>
      <c r="AU619" s="210" t="s">
        <v>1017</v>
      </c>
      <c r="AV619" s="210">
        <v>763</v>
      </c>
    </row>
    <row r="620" spans="44:48" x14ac:dyDescent="0.25">
      <c r="AR620" s="228">
        <v>24</v>
      </c>
      <c r="AS620" s="228" t="s">
        <v>204</v>
      </c>
      <c r="AT620" s="228" t="s">
        <v>979</v>
      </c>
      <c r="AU620" s="210" t="s">
        <v>1018</v>
      </c>
      <c r="AV620" s="210">
        <v>764</v>
      </c>
    </row>
    <row r="621" spans="44:48" x14ac:dyDescent="0.25">
      <c r="AR621" s="228">
        <v>24</v>
      </c>
      <c r="AS621" s="228" t="s">
        <v>204</v>
      </c>
      <c r="AT621" s="228" t="s">
        <v>979</v>
      </c>
      <c r="AU621" s="210" t="s">
        <v>1019</v>
      </c>
      <c r="AV621" s="210">
        <v>765</v>
      </c>
    </row>
    <row r="622" spans="44:48" x14ac:dyDescent="0.25">
      <c r="AR622" s="228">
        <v>24</v>
      </c>
      <c r="AS622" s="228" t="s">
        <v>204</v>
      </c>
      <c r="AT622" s="228" t="s">
        <v>979</v>
      </c>
      <c r="AU622" s="210" t="s">
        <v>1020</v>
      </c>
      <c r="AV622" s="210">
        <v>766</v>
      </c>
    </row>
    <row r="623" spans="44:48" x14ac:dyDescent="0.25">
      <c r="AR623" s="228">
        <v>24</v>
      </c>
      <c r="AS623" s="228" t="s">
        <v>204</v>
      </c>
      <c r="AT623" s="228" t="s">
        <v>979</v>
      </c>
      <c r="AU623" s="210" t="s">
        <v>1021</v>
      </c>
      <c r="AV623" s="210">
        <v>767</v>
      </c>
    </row>
    <row r="624" spans="44:48" x14ac:dyDescent="0.25">
      <c r="AR624" s="228">
        <v>24</v>
      </c>
      <c r="AS624" s="228" t="s">
        <v>204</v>
      </c>
      <c r="AT624" s="228" t="s">
        <v>979</v>
      </c>
      <c r="AU624" s="210" t="s">
        <v>1022</v>
      </c>
      <c r="AV624" s="210">
        <v>768</v>
      </c>
    </row>
    <row r="625" spans="44:48" x14ac:dyDescent="0.25">
      <c r="AR625" s="228">
        <v>24</v>
      </c>
      <c r="AS625" s="228" t="s">
        <v>204</v>
      </c>
      <c r="AT625" s="228" t="s">
        <v>979</v>
      </c>
      <c r="AU625" s="210" t="s">
        <v>1023</v>
      </c>
      <c r="AV625" s="210">
        <v>769</v>
      </c>
    </row>
    <row r="626" spans="44:48" x14ac:dyDescent="0.25">
      <c r="AR626" s="228">
        <v>24</v>
      </c>
      <c r="AS626" s="228" t="s">
        <v>204</v>
      </c>
      <c r="AT626" s="228" t="s">
        <v>979</v>
      </c>
      <c r="AU626" s="210" t="s">
        <v>1024</v>
      </c>
      <c r="AV626" s="210">
        <v>770</v>
      </c>
    </row>
    <row r="627" spans="44:48" x14ac:dyDescent="0.25">
      <c r="AR627" s="228">
        <v>24</v>
      </c>
      <c r="AS627" s="228" t="s">
        <v>204</v>
      </c>
      <c r="AT627" s="228" t="s">
        <v>979</v>
      </c>
      <c r="AU627" s="210" t="s">
        <v>1025</v>
      </c>
      <c r="AV627" s="210">
        <v>771</v>
      </c>
    </row>
    <row r="628" spans="44:48" x14ac:dyDescent="0.25">
      <c r="AR628" s="228">
        <v>24</v>
      </c>
      <c r="AS628" s="228" t="s">
        <v>204</v>
      </c>
      <c r="AT628" s="228" t="s">
        <v>979</v>
      </c>
      <c r="AU628" s="210" t="s">
        <v>1026</v>
      </c>
      <c r="AV628" s="210">
        <v>772</v>
      </c>
    </row>
    <row r="629" spans="44:48" x14ac:dyDescent="0.25">
      <c r="AR629" s="228">
        <v>24</v>
      </c>
      <c r="AS629" s="228" t="s">
        <v>204</v>
      </c>
      <c r="AT629" s="228" t="s">
        <v>979</v>
      </c>
      <c r="AU629" s="210" t="s">
        <v>1027</v>
      </c>
      <c r="AV629" s="210">
        <v>773</v>
      </c>
    </row>
    <row r="630" spans="44:48" x14ac:dyDescent="0.25">
      <c r="AR630" s="228">
        <v>24</v>
      </c>
      <c r="AS630" s="228" t="s">
        <v>204</v>
      </c>
      <c r="AT630" s="228" t="s">
        <v>979</v>
      </c>
      <c r="AU630" s="210" t="s">
        <v>1028</v>
      </c>
      <c r="AV630" s="210">
        <v>774</v>
      </c>
    </row>
    <row r="631" spans="44:48" x14ac:dyDescent="0.25">
      <c r="AR631" s="228">
        <v>24</v>
      </c>
      <c r="AS631" s="228" t="s">
        <v>204</v>
      </c>
      <c r="AT631" s="228" t="s">
        <v>979</v>
      </c>
      <c r="AU631" s="210" t="s">
        <v>1029</v>
      </c>
      <c r="AV631" s="210">
        <v>775</v>
      </c>
    </row>
    <row r="632" spans="44:48" x14ac:dyDescent="0.25">
      <c r="AR632" s="228">
        <v>24</v>
      </c>
      <c r="AS632" s="228" t="s">
        <v>204</v>
      </c>
      <c r="AT632" s="228" t="s">
        <v>979</v>
      </c>
      <c r="AU632" s="210" t="s">
        <v>1030</v>
      </c>
      <c r="AV632" s="210">
        <v>776</v>
      </c>
    </row>
    <row r="633" spans="44:48" x14ac:dyDescent="0.25">
      <c r="AR633" s="228">
        <v>24</v>
      </c>
      <c r="AS633" s="228" t="s">
        <v>204</v>
      </c>
      <c r="AT633" s="228" t="s">
        <v>979</v>
      </c>
      <c r="AU633" s="210" t="s">
        <v>1031</v>
      </c>
      <c r="AV633" s="210">
        <v>777</v>
      </c>
    </row>
    <row r="634" spans="44:48" x14ac:dyDescent="0.25">
      <c r="AR634" s="228">
        <v>24</v>
      </c>
      <c r="AS634" s="228" t="s">
        <v>204</v>
      </c>
      <c r="AT634" s="228" t="s">
        <v>979</v>
      </c>
      <c r="AU634" s="210" t="s">
        <v>1032</v>
      </c>
      <c r="AV634" s="210">
        <v>778</v>
      </c>
    </row>
    <row r="635" spans="44:48" x14ac:dyDescent="0.25">
      <c r="AR635" s="228">
        <v>24</v>
      </c>
      <c r="AS635" s="228" t="s">
        <v>204</v>
      </c>
      <c r="AT635" s="228" t="s">
        <v>979</v>
      </c>
      <c r="AU635" s="210" t="s">
        <v>1033</v>
      </c>
      <c r="AV635" s="210">
        <v>779</v>
      </c>
    </row>
    <row r="636" spans="44:48" x14ac:dyDescent="0.25">
      <c r="AR636" s="228">
        <v>24</v>
      </c>
      <c r="AS636" s="228" t="s">
        <v>204</v>
      </c>
      <c r="AT636" s="228" t="s">
        <v>979</v>
      </c>
      <c r="AU636" s="210" t="s">
        <v>1034</v>
      </c>
      <c r="AV636" s="210">
        <v>780</v>
      </c>
    </row>
    <row r="637" spans="44:48" x14ac:dyDescent="0.25">
      <c r="AR637" s="228">
        <v>25</v>
      </c>
      <c r="AS637" s="228" t="s">
        <v>1035</v>
      </c>
      <c r="AT637" s="228" t="s">
        <v>205</v>
      </c>
      <c r="AU637" s="210" t="s">
        <v>1036</v>
      </c>
      <c r="AV637" s="210">
        <v>783</v>
      </c>
    </row>
    <row r="638" spans="44:48" x14ac:dyDescent="0.25">
      <c r="AR638" s="228">
        <v>25</v>
      </c>
      <c r="AS638" s="228" t="s">
        <v>1035</v>
      </c>
      <c r="AT638" s="228" t="s">
        <v>205</v>
      </c>
      <c r="AU638" s="210" t="s">
        <v>1037</v>
      </c>
      <c r="AV638" s="210">
        <v>784</v>
      </c>
    </row>
    <row r="639" spans="44:48" x14ac:dyDescent="0.25">
      <c r="AR639" s="228">
        <v>25</v>
      </c>
      <c r="AS639" s="228" t="s">
        <v>1035</v>
      </c>
      <c r="AT639" s="228" t="s">
        <v>205</v>
      </c>
      <c r="AU639" s="210" t="s">
        <v>1038</v>
      </c>
      <c r="AV639" s="210">
        <v>785</v>
      </c>
    </row>
    <row r="640" spans="44:48" x14ac:dyDescent="0.25">
      <c r="AR640" s="228">
        <v>25</v>
      </c>
      <c r="AS640" s="228" t="s">
        <v>1035</v>
      </c>
      <c r="AT640" s="228" t="s">
        <v>205</v>
      </c>
      <c r="AU640" s="210" t="s">
        <v>1039</v>
      </c>
      <c r="AV640" s="210">
        <v>786</v>
      </c>
    </row>
    <row r="641" spans="44:48" x14ac:dyDescent="0.25">
      <c r="AR641" s="228">
        <v>25</v>
      </c>
      <c r="AS641" s="228" t="s">
        <v>1035</v>
      </c>
      <c r="AT641" s="228" t="s">
        <v>205</v>
      </c>
      <c r="AU641" s="210" t="s">
        <v>1040</v>
      </c>
      <c r="AV641" s="210">
        <v>787</v>
      </c>
    </row>
    <row r="642" spans="44:48" x14ac:dyDescent="0.25">
      <c r="AR642" s="228">
        <v>25</v>
      </c>
      <c r="AS642" s="228" t="s">
        <v>1035</v>
      </c>
      <c r="AT642" s="228" t="s">
        <v>205</v>
      </c>
      <c r="AU642" s="210" t="s">
        <v>1041</v>
      </c>
      <c r="AV642" s="210">
        <v>788</v>
      </c>
    </row>
    <row r="643" spans="44:48" x14ac:dyDescent="0.25">
      <c r="AR643" s="228">
        <v>25</v>
      </c>
      <c r="AS643" s="228" t="s">
        <v>1035</v>
      </c>
      <c r="AT643" s="228" t="s">
        <v>205</v>
      </c>
      <c r="AU643" s="210" t="s">
        <v>1042</v>
      </c>
      <c r="AV643" s="210">
        <v>789</v>
      </c>
    </row>
    <row r="644" spans="44:48" x14ac:dyDescent="0.25">
      <c r="AR644" s="228">
        <v>25</v>
      </c>
      <c r="AS644" s="228" t="s">
        <v>1035</v>
      </c>
      <c r="AT644" s="228" t="s">
        <v>205</v>
      </c>
      <c r="AU644" s="210" t="s">
        <v>1043</v>
      </c>
      <c r="AV644" s="210">
        <v>790</v>
      </c>
    </row>
    <row r="645" spans="44:48" x14ac:dyDescent="0.25">
      <c r="AR645" s="228">
        <v>25</v>
      </c>
      <c r="AS645" s="228" t="s">
        <v>1035</v>
      </c>
      <c r="AT645" s="228" t="s">
        <v>205</v>
      </c>
      <c r="AU645" s="210" t="s">
        <v>1044</v>
      </c>
      <c r="AV645" s="210">
        <v>791</v>
      </c>
    </row>
    <row r="646" spans="44:48" x14ac:dyDescent="0.25">
      <c r="AR646" s="228">
        <v>25</v>
      </c>
      <c r="AS646" s="228" t="s">
        <v>1035</v>
      </c>
      <c r="AT646" s="228" t="s">
        <v>205</v>
      </c>
      <c r="AU646" s="210" t="s">
        <v>1045</v>
      </c>
      <c r="AV646" s="210">
        <v>792</v>
      </c>
    </row>
    <row r="647" spans="44:48" x14ac:dyDescent="0.25">
      <c r="AR647" s="228">
        <v>25</v>
      </c>
      <c r="AS647" s="228" t="s">
        <v>1035</v>
      </c>
      <c r="AT647" s="228" t="s">
        <v>205</v>
      </c>
      <c r="AU647" s="210" t="s">
        <v>1046</v>
      </c>
      <c r="AV647" s="210">
        <v>793</v>
      </c>
    </row>
    <row r="648" spans="44:48" x14ac:dyDescent="0.25">
      <c r="AR648" s="228">
        <v>25</v>
      </c>
      <c r="AS648" s="228" t="s">
        <v>1035</v>
      </c>
      <c r="AT648" s="228" t="s">
        <v>205</v>
      </c>
      <c r="AU648" s="210" t="s">
        <v>1047</v>
      </c>
      <c r="AV648" s="210">
        <v>794</v>
      </c>
    </row>
    <row r="649" spans="44:48" x14ac:dyDescent="0.25">
      <c r="AR649" s="228">
        <v>25</v>
      </c>
      <c r="AS649" s="228" t="s">
        <v>1035</v>
      </c>
      <c r="AT649" s="228" t="s">
        <v>205</v>
      </c>
      <c r="AU649" s="210" t="s">
        <v>1048</v>
      </c>
      <c r="AV649" s="210">
        <v>795</v>
      </c>
    </row>
    <row r="650" spans="44:48" x14ac:dyDescent="0.25">
      <c r="AR650" s="228">
        <v>25</v>
      </c>
      <c r="AS650" s="228" t="s">
        <v>1035</v>
      </c>
      <c r="AT650" s="228" t="s">
        <v>205</v>
      </c>
      <c r="AU650" s="210" t="s">
        <v>1049</v>
      </c>
      <c r="AV650" s="210">
        <v>796</v>
      </c>
    </row>
    <row r="651" spans="44:48" x14ac:dyDescent="0.25">
      <c r="AR651" s="228">
        <v>25</v>
      </c>
      <c r="AS651" s="228" t="s">
        <v>1035</v>
      </c>
      <c r="AT651" s="228" t="s">
        <v>205</v>
      </c>
      <c r="AU651" s="210" t="s">
        <v>1050</v>
      </c>
      <c r="AV651" s="210">
        <v>797</v>
      </c>
    </row>
    <row r="652" spans="44:48" x14ac:dyDescent="0.25">
      <c r="AR652" s="228">
        <v>25</v>
      </c>
      <c r="AS652" s="228" t="s">
        <v>1035</v>
      </c>
      <c r="AT652" s="228" t="s">
        <v>205</v>
      </c>
      <c r="AU652" s="210" t="s">
        <v>1051</v>
      </c>
      <c r="AV652" s="210">
        <v>798</v>
      </c>
    </row>
    <row r="653" spans="44:48" x14ac:dyDescent="0.25">
      <c r="AR653" s="228">
        <v>25</v>
      </c>
      <c r="AS653" s="228" t="s">
        <v>1035</v>
      </c>
      <c r="AT653" s="228" t="s">
        <v>205</v>
      </c>
      <c r="AU653" s="210" t="s">
        <v>1052</v>
      </c>
      <c r="AV653" s="210">
        <v>799</v>
      </c>
    </row>
    <row r="654" spans="44:48" x14ac:dyDescent="0.25">
      <c r="AR654" s="228">
        <v>25</v>
      </c>
      <c r="AS654" s="228" t="s">
        <v>1035</v>
      </c>
      <c r="AT654" s="228" t="s">
        <v>205</v>
      </c>
      <c r="AU654" s="210" t="s">
        <v>1053</v>
      </c>
      <c r="AV654" s="210">
        <v>800</v>
      </c>
    </row>
    <row r="655" spans="44:48" x14ac:dyDescent="0.25">
      <c r="AR655" s="228">
        <v>25</v>
      </c>
      <c r="AS655" s="228" t="s">
        <v>1035</v>
      </c>
      <c r="AT655" s="228" t="s">
        <v>205</v>
      </c>
      <c r="AU655" s="210" t="s">
        <v>1054</v>
      </c>
      <c r="AV655" s="210">
        <v>801</v>
      </c>
    </row>
    <row r="656" spans="44:48" x14ac:dyDescent="0.25">
      <c r="AR656" s="228">
        <v>25</v>
      </c>
      <c r="AS656" s="228" t="s">
        <v>1035</v>
      </c>
      <c r="AT656" s="228" t="s">
        <v>205</v>
      </c>
      <c r="AU656" s="210" t="s">
        <v>1055</v>
      </c>
      <c r="AV656" s="210">
        <v>802</v>
      </c>
    </row>
    <row r="657" spans="44:48" x14ac:dyDescent="0.25">
      <c r="AR657" s="228">
        <v>25</v>
      </c>
      <c r="AS657" s="228" t="s">
        <v>1035</v>
      </c>
      <c r="AT657" s="228" t="s">
        <v>205</v>
      </c>
      <c r="AU657" s="210" t="s">
        <v>1056</v>
      </c>
      <c r="AV657" s="210">
        <v>803</v>
      </c>
    </row>
    <row r="658" spans="44:48" x14ac:dyDescent="0.25">
      <c r="AR658" s="228">
        <v>25</v>
      </c>
      <c r="AS658" s="228" t="s">
        <v>1035</v>
      </c>
      <c r="AT658" s="228" t="s">
        <v>205</v>
      </c>
      <c r="AU658" s="210" t="s">
        <v>1057</v>
      </c>
      <c r="AV658" s="210">
        <v>804</v>
      </c>
    </row>
    <row r="659" spans="44:48" x14ac:dyDescent="0.25">
      <c r="AR659" s="228">
        <v>25</v>
      </c>
      <c r="AS659" s="228" t="s">
        <v>1035</v>
      </c>
      <c r="AT659" s="228" t="s">
        <v>205</v>
      </c>
      <c r="AU659" s="210" t="s">
        <v>1058</v>
      </c>
      <c r="AV659" s="210">
        <v>805</v>
      </c>
    </row>
    <row r="660" spans="44:48" x14ac:dyDescent="0.25">
      <c r="AR660" s="228">
        <v>25</v>
      </c>
      <c r="AS660" s="228" t="s">
        <v>1035</v>
      </c>
      <c r="AT660" s="228" t="s">
        <v>205</v>
      </c>
      <c r="AU660" s="210" t="s">
        <v>1059</v>
      </c>
      <c r="AV660" s="210">
        <v>806</v>
      </c>
    </row>
    <row r="661" spans="44:48" x14ac:dyDescent="0.25">
      <c r="AR661" s="228">
        <v>25</v>
      </c>
      <c r="AS661" s="228" t="s">
        <v>1035</v>
      </c>
      <c r="AT661" s="228" t="s">
        <v>205</v>
      </c>
      <c r="AU661" s="210" t="s">
        <v>1060</v>
      </c>
      <c r="AV661" s="210">
        <v>807</v>
      </c>
    </row>
    <row r="662" spans="44:48" x14ac:dyDescent="0.25">
      <c r="AR662" s="228">
        <v>25</v>
      </c>
      <c r="AS662" s="228" t="s">
        <v>1035</v>
      </c>
      <c r="AT662" s="228" t="s">
        <v>205</v>
      </c>
      <c r="AU662" s="210" t="s">
        <v>1061</v>
      </c>
      <c r="AV662" s="210">
        <v>808</v>
      </c>
    </row>
    <row r="663" spans="44:48" x14ac:dyDescent="0.25">
      <c r="AR663" s="228">
        <v>25</v>
      </c>
      <c r="AS663" s="228" t="s">
        <v>1035</v>
      </c>
      <c r="AT663" s="228" t="s">
        <v>205</v>
      </c>
      <c r="AU663" s="210" t="s">
        <v>1062</v>
      </c>
      <c r="AV663" s="210">
        <v>809</v>
      </c>
    </row>
    <row r="664" spans="44:48" x14ac:dyDescent="0.25">
      <c r="AR664" s="228">
        <v>25</v>
      </c>
      <c r="AS664" s="228" t="s">
        <v>1035</v>
      </c>
      <c r="AT664" s="228" t="s">
        <v>205</v>
      </c>
      <c r="AU664" s="210" t="s">
        <v>1063</v>
      </c>
      <c r="AV664" s="210">
        <v>810</v>
      </c>
    </row>
    <row r="665" spans="44:48" x14ac:dyDescent="0.25">
      <c r="AR665" s="228">
        <v>25</v>
      </c>
      <c r="AS665" s="228" t="s">
        <v>1035</v>
      </c>
      <c r="AT665" s="228" t="s">
        <v>205</v>
      </c>
      <c r="AU665" s="210" t="s">
        <v>1064</v>
      </c>
      <c r="AV665" s="210">
        <v>811</v>
      </c>
    </row>
    <row r="666" spans="44:48" x14ac:dyDescent="0.25">
      <c r="AR666" s="228">
        <v>25</v>
      </c>
      <c r="AS666" s="228" t="s">
        <v>1035</v>
      </c>
      <c r="AT666" s="228" t="s">
        <v>205</v>
      </c>
      <c r="AU666" s="210" t="s">
        <v>1065</v>
      </c>
      <c r="AV666" s="210">
        <v>812</v>
      </c>
    </row>
    <row r="667" spans="44:48" x14ac:dyDescent="0.25">
      <c r="AR667" s="228">
        <v>25</v>
      </c>
      <c r="AS667" s="228" t="s">
        <v>1035</v>
      </c>
      <c r="AT667" s="228" t="s">
        <v>205</v>
      </c>
      <c r="AU667" s="210" t="s">
        <v>1066</v>
      </c>
      <c r="AV667" s="210">
        <v>813</v>
      </c>
    </row>
    <row r="668" spans="44:48" x14ac:dyDescent="0.25">
      <c r="AR668" s="228">
        <v>25</v>
      </c>
      <c r="AS668" s="228" t="s">
        <v>1035</v>
      </c>
      <c r="AT668" s="228" t="s">
        <v>205</v>
      </c>
      <c r="AU668" s="210" t="s">
        <v>1067</v>
      </c>
      <c r="AV668" s="210">
        <v>814</v>
      </c>
    </row>
    <row r="669" spans="44:48" x14ac:dyDescent="0.25">
      <c r="AR669" s="228">
        <v>25</v>
      </c>
      <c r="AS669" s="228" t="s">
        <v>1035</v>
      </c>
      <c r="AT669" s="228" t="s">
        <v>205</v>
      </c>
      <c r="AU669" s="210" t="s">
        <v>1068</v>
      </c>
      <c r="AV669" s="210">
        <v>815</v>
      </c>
    </row>
    <row r="670" spans="44:48" x14ac:dyDescent="0.25">
      <c r="AR670" s="228">
        <v>25</v>
      </c>
      <c r="AS670" s="228" t="s">
        <v>1035</v>
      </c>
      <c r="AT670" s="228" t="s">
        <v>205</v>
      </c>
      <c r="AU670" s="210" t="s">
        <v>1069</v>
      </c>
      <c r="AV670" s="210">
        <v>816</v>
      </c>
    </row>
    <row r="671" spans="44:48" x14ac:dyDescent="0.25">
      <c r="AR671" s="228">
        <v>25</v>
      </c>
      <c r="AS671" s="228" t="s">
        <v>1035</v>
      </c>
      <c r="AT671" s="228" t="s">
        <v>205</v>
      </c>
      <c r="AU671" s="210" t="s">
        <v>1070</v>
      </c>
      <c r="AV671" s="210">
        <v>817</v>
      </c>
    </row>
    <row r="672" spans="44:48" x14ac:dyDescent="0.25">
      <c r="AR672" s="228">
        <v>25</v>
      </c>
      <c r="AS672" s="228" t="s">
        <v>1035</v>
      </c>
      <c r="AT672" s="228" t="s">
        <v>205</v>
      </c>
      <c r="AU672" s="210" t="s">
        <v>1071</v>
      </c>
      <c r="AV672" s="210">
        <v>818</v>
      </c>
    </row>
    <row r="673" spans="44:48" x14ac:dyDescent="0.25">
      <c r="AR673" s="228">
        <v>25</v>
      </c>
      <c r="AS673" s="228" t="s">
        <v>1035</v>
      </c>
      <c r="AT673" s="228" t="s">
        <v>205</v>
      </c>
      <c r="AU673" s="210" t="s">
        <v>1072</v>
      </c>
      <c r="AV673" s="210">
        <v>819</v>
      </c>
    </row>
    <row r="674" spans="44:48" x14ac:dyDescent="0.25">
      <c r="AR674" s="228">
        <v>25</v>
      </c>
      <c r="AS674" s="228" t="s">
        <v>1035</v>
      </c>
      <c r="AT674" s="228" t="s">
        <v>205</v>
      </c>
      <c r="AU674" s="210" t="s">
        <v>1073</v>
      </c>
      <c r="AV674" s="210">
        <v>820</v>
      </c>
    </row>
    <row r="675" spans="44:48" x14ac:dyDescent="0.25">
      <c r="AR675" s="228">
        <v>25</v>
      </c>
      <c r="AS675" s="228" t="s">
        <v>1035</v>
      </c>
      <c r="AT675" s="228" t="s">
        <v>205</v>
      </c>
      <c r="AU675" s="210" t="s">
        <v>1074</v>
      </c>
      <c r="AV675" s="210">
        <v>821</v>
      </c>
    </row>
    <row r="676" spans="44:48" x14ac:dyDescent="0.25">
      <c r="AR676" s="228">
        <v>25</v>
      </c>
      <c r="AS676" s="228" t="s">
        <v>1035</v>
      </c>
      <c r="AT676" s="228" t="s">
        <v>205</v>
      </c>
      <c r="AU676" s="210" t="s">
        <v>1075</v>
      </c>
      <c r="AV676" s="210">
        <v>822</v>
      </c>
    </row>
    <row r="677" spans="44:48" x14ac:dyDescent="0.25">
      <c r="AR677" s="228">
        <v>25</v>
      </c>
      <c r="AS677" s="228" t="s">
        <v>1035</v>
      </c>
      <c r="AT677" s="228" t="s">
        <v>205</v>
      </c>
      <c r="AU677" s="210" t="s">
        <v>1076</v>
      </c>
      <c r="AV677" s="210">
        <v>823</v>
      </c>
    </row>
    <row r="678" spans="44:48" x14ac:dyDescent="0.25">
      <c r="AR678" s="228">
        <v>25</v>
      </c>
      <c r="AS678" s="228" t="s">
        <v>1035</v>
      </c>
      <c r="AT678" s="228" t="s">
        <v>205</v>
      </c>
      <c r="AU678" s="210" t="s">
        <v>1077</v>
      </c>
      <c r="AV678" s="210">
        <v>824</v>
      </c>
    </row>
    <row r="679" spans="44:48" x14ac:dyDescent="0.25">
      <c r="AR679" s="228">
        <v>25</v>
      </c>
      <c r="AS679" s="228" t="s">
        <v>1035</v>
      </c>
      <c r="AT679" s="228" t="s">
        <v>205</v>
      </c>
      <c r="AU679" s="210" t="s">
        <v>1078</v>
      </c>
      <c r="AV679" s="210">
        <v>825</v>
      </c>
    </row>
    <row r="680" spans="44:48" x14ac:dyDescent="0.25">
      <c r="AR680" s="228">
        <v>25</v>
      </c>
      <c r="AS680" s="228" t="s">
        <v>1035</v>
      </c>
      <c r="AT680" s="228" t="s">
        <v>205</v>
      </c>
      <c r="AU680" s="210" t="s">
        <v>1079</v>
      </c>
      <c r="AV680" s="210">
        <v>826</v>
      </c>
    </row>
    <row r="681" spans="44:48" x14ac:dyDescent="0.25">
      <c r="AR681" s="228">
        <v>25</v>
      </c>
      <c r="AS681" s="228" t="s">
        <v>1035</v>
      </c>
      <c r="AT681" s="228" t="s">
        <v>205</v>
      </c>
      <c r="AU681" s="210" t="s">
        <v>1080</v>
      </c>
      <c r="AV681" s="210">
        <v>827</v>
      </c>
    </row>
    <row r="682" spans="44:48" x14ac:dyDescent="0.25">
      <c r="AR682" s="228">
        <v>25</v>
      </c>
      <c r="AS682" s="228" t="s">
        <v>1035</v>
      </c>
      <c r="AT682" s="228" t="s">
        <v>205</v>
      </c>
      <c r="AU682" s="210" t="s">
        <v>1081</v>
      </c>
      <c r="AV682" s="210">
        <v>828</v>
      </c>
    </row>
    <row r="683" spans="44:48" x14ac:dyDescent="0.25">
      <c r="AR683" s="228">
        <v>25</v>
      </c>
      <c r="AS683" s="228" t="s">
        <v>1035</v>
      </c>
      <c r="AT683" s="228" t="s">
        <v>205</v>
      </c>
      <c r="AU683" s="210" t="s">
        <v>1082</v>
      </c>
      <c r="AV683" s="210">
        <v>829</v>
      </c>
    </row>
    <row r="684" spans="44:48" x14ac:dyDescent="0.25">
      <c r="AR684" s="228">
        <v>26</v>
      </c>
      <c r="AS684" s="228" t="s">
        <v>1035</v>
      </c>
      <c r="AT684" s="228" t="s">
        <v>1083</v>
      </c>
      <c r="AU684" s="210" t="s">
        <v>1084</v>
      </c>
      <c r="AV684" s="210">
        <v>833</v>
      </c>
    </row>
    <row r="685" spans="44:48" x14ac:dyDescent="0.25">
      <c r="AR685" s="228">
        <v>26</v>
      </c>
      <c r="AS685" s="228" t="s">
        <v>1035</v>
      </c>
      <c r="AT685" s="228" t="s">
        <v>1083</v>
      </c>
      <c r="AU685" s="210" t="s">
        <v>1085</v>
      </c>
      <c r="AV685" s="210">
        <v>834</v>
      </c>
    </row>
    <row r="686" spans="44:48" x14ac:dyDescent="0.25">
      <c r="AR686" s="228">
        <v>26</v>
      </c>
      <c r="AS686" s="228" t="s">
        <v>1035</v>
      </c>
      <c r="AT686" s="228" t="s">
        <v>1083</v>
      </c>
      <c r="AU686" s="210" t="s">
        <v>1086</v>
      </c>
      <c r="AV686" s="210">
        <v>835</v>
      </c>
    </row>
    <row r="687" spans="44:48" x14ac:dyDescent="0.25">
      <c r="AR687" s="228">
        <v>26</v>
      </c>
      <c r="AS687" s="228" t="s">
        <v>1035</v>
      </c>
      <c r="AT687" s="228" t="s">
        <v>1083</v>
      </c>
      <c r="AU687" s="210" t="s">
        <v>1087</v>
      </c>
      <c r="AV687" s="210">
        <v>836</v>
      </c>
    </row>
    <row r="688" spans="44:48" x14ac:dyDescent="0.25">
      <c r="AR688" s="228">
        <v>26</v>
      </c>
      <c r="AS688" s="228" t="s">
        <v>1035</v>
      </c>
      <c r="AT688" s="228" t="s">
        <v>1083</v>
      </c>
      <c r="AU688" s="210" t="s">
        <v>1088</v>
      </c>
      <c r="AV688" s="210">
        <v>837</v>
      </c>
    </row>
    <row r="689" spans="44:48" x14ac:dyDescent="0.25">
      <c r="AR689" s="228">
        <v>26</v>
      </c>
      <c r="AS689" s="228" t="s">
        <v>1035</v>
      </c>
      <c r="AT689" s="228" t="s">
        <v>1083</v>
      </c>
      <c r="AU689" s="210" t="s">
        <v>1089</v>
      </c>
      <c r="AV689" s="210">
        <v>838</v>
      </c>
    </row>
    <row r="690" spans="44:48" x14ac:dyDescent="0.25">
      <c r="AR690" s="228">
        <v>26</v>
      </c>
      <c r="AS690" s="228" t="s">
        <v>1035</v>
      </c>
      <c r="AT690" s="228" t="s">
        <v>1083</v>
      </c>
      <c r="AU690" s="210" t="s">
        <v>1090</v>
      </c>
      <c r="AV690" s="210">
        <v>839</v>
      </c>
    </row>
    <row r="691" spans="44:48" x14ac:dyDescent="0.25">
      <c r="AR691" s="228">
        <v>26</v>
      </c>
      <c r="AS691" s="228" t="s">
        <v>1035</v>
      </c>
      <c r="AT691" s="228" t="s">
        <v>1083</v>
      </c>
      <c r="AU691" s="210" t="s">
        <v>1091</v>
      </c>
      <c r="AV691" s="210">
        <v>840</v>
      </c>
    </row>
    <row r="692" spans="44:48" x14ac:dyDescent="0.25">
      <c r="AR692" s="228">
        <v>26</v>
      </c>
      <c r="AS692" s="228" t="s">
        <v>1035</v>
      </c>
      <c r="AT692" s="228" t="s">
        <v>1083</v>
      </c>
      <c r="AU692" s="210" t="s">
        <v>1092</v>
      </c>
      <c r="AV692" s="210">
        <v>841</v>
      </c>
    </row>
    <row r="693" spans="44:48" x14ac:dyDescent="0.25">
      <c r="AR693" s="228">
        <v>26</v>
      </c>
      <c r="AS693" s="228" t="s">
        <v>1035</v>
      </c>
      <c r="AT693" s="228" t="s">
        <v>1083</v>
      </c>
      <c r="AU693" s="210" t="s">
        <v>1093</v>
      </c>
      <c r="AV693" s="210">
        <v>842</v>
      </c>
    </row>
    <row r="694" spans="44:48" x14ac:dyDescent="0.25">
      <c r="AR694" s="228">
        <v>26</v>
      </c>
      <c r="AS694" s="228" t="s">
        <v>1035</v>
      </c>
      <c r="AT694" s="228" t="s">
        <v>1083</v>
      </c>
      <c r="AU694" s="210" t="s">
        <v>1094</v>
      </c>
      <c r="AV694" s="210">
        <v>843</v>
      </c>
    </row>
    <row r="695" spans="44:48" x14ac:dyDescent="0.25">
      <c r="AR695" s="228">
        <v>26</v>
      </c>
      <c r="AS695" s="228" t="s">
        <v>1035</v>
      </c>
      <c r="AT695" s="228" t="s">
        <v>1083</v>
      </c>
      <c r="AU695" s="210" t="s">
        <v>1095</v>
      </c>
      <c r="AV695" s="210">
        <v>844</v>
      </c>
    </row>
    <row r="696" spans="44:48" x14ac:dyDescent="0.25">
      <c r="AR696" s="228">
        <v>26</v>
      </c>
      <c r="AS696" s="228" t="s">
        <v>1035</v>
      </c>
      <c r="AT696" s="228" t="s">
        <v>1083</v>
      </c>
      <c r="AU696" s="210" t="s">
        <v>1096</v>
      </c>
      <c r="AV696" s="210">
        <v>845</v>
      </c>
    </row>
    <row r="697" spans="44:48" x14ac:dyDescent="0.25">
      <c r="AR697" s="228">
        <v>26</v>
      </c>
      <c r="AS697" s="228" t="s">
        <v>1035</v>
      </c>
      <c r="AT697" s="228" t="s">
        <v>1083</v>
      </c>
      <c r="AU697" s="210" t="s">
        <v>1097</v>
      </c>
      <c r="AV697" s="210">
        <v>846</v>
      </c>
    </row>
    <row r="698" spans="44:48" x14ac:dyDescent="0.25">
      <c r="AR698" s="228">
        <v>26</v>
      </c>
      <c r="AS698" s="228" t="s">
        <v>1035</v>
      </c>
      <c r="AT698" s="228" t="s">
        <v>1083</v>
      </c>
      <c r="AU698" s="210" t="s">
        <v>1098</v>
      </c>
      <c r="AV698" s="210">
        <v>847</v>
      </c>
    </row>
    <row r="699" spans="44:48" x14ac:dyDescent="0.25">
      <c r="AR699" s="228">
        <v>26</v>
      </c>
      <c r="AS699" s="228" t="s">
        <v>1035</v>
      </c>
      <c r="AT699" s="228" t="s">
        <v>1083</v>
      </c>
      <c r="AU699" s="210" t="s">
        <v>1099</v>
      </c>
      <c r="AV699" s="210">
        <v>848</v>
      </c>
    </row>
    <row r="700" spans="44:48" x14ac:dyDescent="0.25">
      <c r="AR700" s="228">
        <v>26</v>
      </c>
      <c r="AS700" s="228" t="s">
        <v>1035</v>
      </c>
      <c r="AT700" s="228" t="s">
        <v>1083</v>
      </c>
      <c r="AU700" s="210" t="s">
        <v>1100</v>
      </c>
      <c r="AV700" s="210">
        <v>849</v>
      </c>
    </row>
    <row r="701" spans="44:48" x14ac:dyDescent="0.25">
      <c r="AR701" s="228">
        <v>26</v>
      </c>
      <c r="AS701" s="228" t="s">
        <v>1035</v>
      </c>
      <c r="AT701" s="228" t="s">
        <v>1083</v>
      </c>
      <c r="AU701" s="210" t="s">
        <v>1101</v>
      </c>
      <c r="AV701" s="210">
        <v>850</v>
      </c>
    </row>
    <row r="702" spans="44:48" x14ac:dyDescent="0.25">
      <c r="AR702" s="228">
        <v>26</v>
      </c>
      <c r="AS702" s="228" t="s">
        <v>1035</v>
      </c>
      <c r="AT702" s="228" t="s">
        <v>1083</v>
      </c>
      <c r="AU702" s="210" t="s">
        <v>1102</v>
      </c>
      <c r="AV702" s="210">
        <v>851</v>
      </c>
    </row>
    <row r="703" spans="44:48" x14ac:dyDescent="0.25">
      <c r="AR703" s="228">
        <v>26</v>
      </c>
      <c r="AS703" s="228" t="s">
        <v>1035</v>
      </c>
      <c r="AT703" s="228" t="s">
        <v>1083</v>
      </c>
      <c r="AU703" s="210" t="s">
        <v>1103</v>
      </c>
      <c r="AV703" s="210">
        <v>852</v>
      </c>
    </row>
    <row r="704" spans="44:48" x14ac:dyDescent="0.25">
      <c r="AR704" s="228">
        <v>26</v>
      </c>
      <c r="AS704" s="228" t="s">
        <v>1035</v>
      </c>
      <c r="AT704" s="228" t="s">
        <v>1083</v>
      </c>
      <c r="AU704" s="210" t="s">
        <v>1104</v>
      </c>
      <c r="AV704" s="210">
        <v>853</v>
      </c>
    </row>
    <row r="705" spans="44:48" x14ac:dyDescent="0.25">
      <c r="AR705" s="228">
        <v>26</v>
      </c>
      <c r="AS705" s="228" t="s">
        <v>1035</v>
      </c>
      <c r="AT705" s="228" t="s">
        <v>1083</v>
      </c>
      <c r="AU705" s="210" t="s">
        <v>1105</v>
      </c>
      <c r="AV705" s="210">
        <v>854</v>
      </c>
    </row>
    <row r="706" spans="44:48" x14ac:dyDescent="0.25">
      <c r="AR706" s="228">
        <v>26</v>
      </c>
      <c r="AS706" s="228" t="s">
        <v>1035</v>
      </c>
      <c r="AT706" s="228" t="s">
        <v>1083</v>
      </c>
      <c r="AU706" s="210" t="s">
        <v>1106</v>
      </c>
      <c r="AV706" s="210">
        <v>855</v>
      </c>
    </row>
    <row r="707" spans="44:48" x14ac:dyDescent="0.25">
      <c r="AR707" s="228">
        <v>26</v>
      </c>
      <c r="AS707" s="228" t="s">
        <v>1035</v>
      </c>
      <c r="AT707" s="228" t="s">
        <v>1083</v>
      </c>
      <c r="AU707" s="210" t="s">
        <v>1107</v>
      </c>
      <c r="AV707" s="210">
        <v>856</v>
      </c>
    </row>
    <row r="708" spans="44:48" x14ac:dyDescent="0.25">
      <c r="AR708" s="228">
        <v>26</v>
      </c>
      <c r="AS708" s="228" t="s">
        <v>1035</v>
      </c>
      <c r="AT708" s="228" t="s">
        <v>1083</v>
      </c>
      <c r="AU708" s="210" t="s">
        <v>1108</v>
      </c>
      <c r="AV708" s="210">
        <v>857</v>
      </c>
    </row>
    <row r="709" spans="44:48" x14ac:dyDescent="0.25">
      <c r="AR709" s="228">
        <v>26</v>
      </c>
      <c r="AS709" s="228" t="s">
        <v>1035</v>
      </c>
      <c r="AT709" s="228" t="s">
        <v>1083</v>
      </c>
      <c r="AU709" s="210" t="s">
        <v>1109</v>
      </c>
      <c r="AV709" s="210">
        <v>858</v>
      </c>
    </row>
    <row r="710" spans="44:48" x14ac:dyDescent="0.25">
      <c r="AU710" s="210"/>
      <c r="AV710" s="210"/>
    </row>
    <row r="711" spans="44:48" x14ac:dyDescent="0.25">
      <c r="AU711" s="210"/>
      <c r="AV711" s="210"/>
    </row>
    <row r="712" spans="44:48" x14ac:dyDescent="0.25">
      <c r="AU712" s="210"/>
      <c r="AV712" s="210"/>
    </row>
    <row r="713" spans="44:48" x14ac:dyDescent="0.25">
      <c r="AU713" s="210"/>
      <c r="AV713" s="210"/>
    </row>
    <row r="714" spans="44:48" x14ac:dyDescent="0.25">
      <c r="AU714" s="210"/>
      <c r="AV714" s="210"/>
    </row>
  </sheetData>
  <sheetProtection sheet="1" objects="1" scenarios="1"/>
  <protectedRanges>
    <protectedRange password="D8A5" sqref="AJ503:AY65536 AJ33:AV180 AD1:AD33 Z1:Z33 C504:C65536 A1:A33 C181:O502 P34:R502 A504:A65536 N504:N65536 AD504:AD65536 Z504:Z65536 V504:V65536 R504:R65536 H504:H65536 H1:H33 C1:C33 R1:R33 N1:N33 V1:V33 P3:P22 T3:T22 AJ1:AY32" name="範囲1"/>
  </protectedRanges>
  <mergeCells count="4">
    <mergeCell ref="A1:A2"/>
    <mergeCell ref="B1:B2"/>
    <mergeCell ref="C1:C2"/>
    <mergeCell ref="E1:E2"/>
  </mergeCells>
  <phoneticPr fontId="2"/>
  <dataValidations count="6">
    <dataValidation type="list" allowBlank="1" showInputMessage="1" showErrorMessage="1" sqref="AH3:AH32 A34:A502" xr:uid="{00000000-0002-0000-0800-000000000000}">
      <formula1>$AL$11:$AM$11</formula1>
    </dataValidation>
    <dataValidation type="list" allowBlank="1" showInputMessage="1" showErrorMessage="1" sqref="AG3:AG33 AC3:AC33" xr:uid="{00000000-0002-0000-0800-000001000000}">
      <formula1>$AQ$3:$AQ$6</formula1>
    </dataValidation>
    <dataValidation type="list" allowBlank="1" showInputMessage="1" showErrorMessage="1" sqref="W23:W33 AA3:AA33 AE3:AE33 O23:O33 S23:S33" xr:uid="{00000000-0002-0000-0800-000002000000}">
      <formula1>$AJ$3:$AJ$69</formula1>
    </dataValidation>
    <dataValidation imeMode="halfKatakana" allowBlank="1" showInputMessage="1" showErrorMessage="1" sqref="I504:I65536 G33 G2 I1:I2" xr:uid="{00000000-0002-0000-0800-000003000000}"/>
    <dataValidation type="list" imeMode="halfKatakana" allowBlank="1" showInputMessage="1" showErrorMessage="1" sqref="I3:I33" xr:uid="{00000000-0002-0000-0800-000004000000}">
      <formula1>$AX$2:$AX$4</formula1>
    </dataValidation>
    <dataValidation type="list" allowBlank="1" showInputMessage="1" showErrorMessage="1" sqref="M33" xr:uid="{00000000-0002-0000-0800-000005000000}">
      <formula1>$AN$3:$AN$59</formula1>
    </dataValidation>
  </dataValidations>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記入　注意事項</vt:lpstr>
      <vt:lpstr>記入例</vt:lpstr>
      <vt:lpstr>男子申込書</vt:lpstr>
      <vt:lpstr>女子申込書</vt:lpstr>
      <vt:lpstr>四種</vt:lpstr>
      <vt:lpstr>プロ等申込書</vt:lpstr>
      <vt:lpstr>集約</vt:lpstr>
      <vt:lpstr>男子</vt:lpstr>
      <vt:lpstr>女子</vt:lpstr>
      <vt:lpstr>プロ等申込書!Print_Area</vt:lpstr>
      <vt:lpstr>記入例!Print_Area</vt:lpstr>
      <vt:lpstr>四種!Print_Area</vt:lpstr>
      <vt:lpstr>女子申込書!Print_Area</vt:lpstr>
      <vt:lpstr>男子申込書!Print_Area</vt:lpstr>
    </vt:vector>
  </TitlesOfParts>
  <Company>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onodera</dc:creator>
  <cp:lastModifiedBy>陸上競技・専門委員長</cp:lastModifiedBy>
  <cp:lastPrinted>2022-05-31T08:11:25Z</cp:lastPrinted>
  <dcterms:created xsi:type="dcterms:W3CDTF">2006-10-26T13:36:54Z</dcterms:created>
  <dcterms:modified xsi:type="dcterms:W3CDTF">2022-06-09T23:02:54Z</dcterms:modified>
</cp:coreProperties>
</file>