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56" windowWidth="25596" windowHeight="14424" tabRatio="862" firstSheet="1" activeTab="1"/>
  </bookViews>
  <sheets>
    <sheet name="要項" sheetId="1" state="hidden" r:id="rId1"/>
    <sheet name="入力表・参加種目確認" sheetId="2" r:id="rId2"/>
    <sheet name="申込確認シート" sheetId="3" state="hidden" r:id="rId3"/>
    <sheet name="貼付（事務局）" sheetId="4" r:id="rId4"/>
    <sheet name="①初期設定" sheetId="5" state="hidden" r:id="rId5"/>
  </sheets>
  <externalReferences>
    <externalReference r:id="rId8"/>
  </externalReferences>
  <definedNames>
    <definedName name="M400R">'入力表・参加種目確認'!$DO$14:$DO$20</definedName>
    <definedName name="_xlnm.Print_Area" localSheetId="1">'入力表・参加種目確認'!$A$1:$CC$53,'入力表・参加種目確認'!$A$57:$CC$122</definedName>
    <definedName name="ひらがな">#REF!</definedName>
    <definedName name="一般" localSheetId="1">'入力表・参加種目確認'!$CP$14:$CP$74</definedName>
    <definedName name="一般">#REF!</definedName>
    <definedName name="一般女">#REF!</definedName>
    <definedName name="一般女子全種目名">'[1]●初期設定（事務局）'!$AT$3:$AU$45</definedName>
    <definedName name="一般女種目" localSheetId="1">'入力表・参加種目確認'!$DL$14:$DL$50</definedName>
    <definedName name="一般女種目">#REF!</definedName>
    <definedName name="一般女種目変換">#REF!</definedName>
    <definedName name="一般女通し番号">#REF!</definedName>
    <definedName name="一般男">#REF!</definedName>
    <definedName name="一般男子全種目名">'[1]●初期設定（事務局）'!$AQ$3:$AR$45</definedName>
    <definedName name="一般男種目" localSheetId="1">'入力表・参加種目確認'!$DJ$14:$DJ$50</definedName>
    <definedName name="一般男種目">#REF!</definedName>
    <definedName name="一般男種目変換">#REF!</definedName>
    <definedName name="一般男通し番号">#REF!</definedName>
    <definedName name="高校" localSheetId="1">'入力表・参加種目確認'!$CO$14:$CO$74</definedName>
    <definedName name="高校">#REF!</definedName>
    <definedName name="高校女">#REF!</definedName>
    <definedName name="高校女子全種目名">'[1]●初期設定（事務局）'!$AN$3:$AO$45</definedName>
    <definedName name="高校女種目" localSheetId="1">'入力表・参加種目確認'!$DH$14:$DH$50</definedName>
    <definedName name="高校女種目">#REF!</definedName>
    <definedName name="高校女種目変換">#REF!</definedName>
    <definedName name="高校女通し番号">#REF!</definedName>
    <definedName name="高校生">#REF!</definedName>
    <definedName name="高校生女">#REF!</definedName>
    <definedName name="高校生男">#REF!</definedName>
    <definedName name="高校男">#REF!</definedName>
    <definedName name="高校男子全種目名">'[1]●初期設定（事務局）'!$AK$3:$AL$45</definedName>
    <definedName name="高校男種目" localSheetId="1">'入力表・参加種目確認'!$DF$14:$DF$50</definedName>
    <definedName name="高校男種目">#REF!</definedName>
    <definedName name="高校男種目変換">#REF!</definedName>
    <definedName name="高校男通し番号">#REF!</definedName>
    <definedName name="女1">#REF!</definedName>
    <definedName name="女2">#REF!</definedName>
    <definedName name="女3">#REF!</definedName>
    <definedName name="女4">#REF!</definedName>
    <definedName name="女400R">'入力表・参加種目確認'!$DP$14:$DP$20</definedName>
    <definedName name="女5">#REF!</definedName>
    <definedName name="女6">#REF!</definedName>
    <definedName name="女MR">'入力表・参加種目確認'!$DR$14:$DR$17</definedName>
    <definedName name="小学" localSheetId="1">'入力表・参加種目確認'!$CM$14:$CM$74</definedName>
    <definedName name="小学">#REF!</definedName>
    <definedName name="小学女">#REF!</definedName>
    <definedName name="小学女子全種目名">'[1]●初期設定（事務局）'!$AB$3:$AC$45</definedName>
    <definedName name="小学女種目" localSheetId="1">'入力表・参加種目確認'!$CZ$14:$CZ$50</definedName>
    <definedName name="小学女種目">#REF!</definedName>
    <definedName name="小学女種目変換">#REF!</definedName>
    <definedName name="小学女通し番号">#REF!</definedName>
    <definedName name="小学生">#REF!</definedName>
    <definedName name="小学生女">#REF!</definedName>
    <definedName name="小学生男">#REF!</definedName>
    <definedName name="小学男">#REF!</definedName>
    <definedName name="小学男子全種目名">'[1]●初期設定（事務局）'!$Y$3:$Z$45</definedName>
    <definedName name="小学男種目" localSheetId="1">'入力表・参加種目確認'!$CX$14:$CX$50</definedName>
    <definedName name="小学男種目">#REF!</definedName>
    <definedName name="小学男種目変換">#REF!</definedName>
    <definedName name="小学男通し番号">#REF!</definedName>
    <definedName name="男1">#REF!</definedName>
    <definedName name="男2">#REF!</definedName>
    <definedName name="男3">#REF!</definedName>
    <definedName name="男4">#REF!</definedName>
    <definedName name="男400R">'入力表・参加種目確認'!$DO$14:$DO$20</definedName>
    <definedName name="男5">#REF!</definedName>
    <definedName name="男6">#REF!</definedName>
    <definedName name="男MR">'入力表・参加種目確認'!$DQ$14:$DQ$17</definedName>
    <definedName name="中学" localSheetId="1">'入力表・参加種目確認'!$CN$14:$CN$74</definedName>
    <definedName name="中学">#REF!</definedName>
    <definedName name="中学女">#REF!</definedName>
    <definedName name="中学女子全種目名">'[1]●初期設定（事務局）'!$AH$3:$AI$45</definedName>
    <definedName name="中学女種目" localSheetId="1">'入力表・参加種目確認'!$DD$14:$DD$50</definedName>
    <definedName name="中学女種目">#REF!</definedName>
    <definedName name="中学女種目変換">#REF!</definedName>
    <definedName name="中学女通し番号">#REF!</definedName>
    <definedName name="中学生">#REF!</definedName>
    <definedName name="中学生女">#REF!</definedName>
    <definedName name="中学生男">#REF!</definedName>
    <definedName name="中学男子全種目名">'[1]●初期設定（事務局）'!$AE$3:$AF$45</definedName>
    <definedName name="中学男種目" localSheetId="1">'入力表・参加種目確認'!$DB$14:$DB$50</definedName>
    <definedName name="中学男種目">#REF!</definedName>
    <definedName name="中学男種目変換">#REF!</definedName>
    <definedName name="中学男通し番号">#REF!</definedName>
    <definedName name="幼児" localSheetId="1">'入力表・参加種目確認'!$CL$14:$CL$74</definedName>
    <definedName name="幼児">#REF!</definedName>
    <definedName name="幼児女">#REF!</definedName>
    <definedName name="幼児女子全種目名">'[1]●初期設定（事務局）'!$V$3:$W$45</definedName>
    <definedName name="幼児女種目" localSheetId="1">'入力表・参加種目確認'!#REF!</definedName>
    <definedName name="幼児女種目">#REF!</definedName>
    <definedName name="幼児女種目変換">#REF!</definedName>
    <definedName name="幼児女通し番号">#REF!</definedName>
    <definedName name="幼児男">#REF!</definedName>
    <definedName name="幼児男子全種目名">'[1]●初期設定（事務局）'!$S$3:$T$45</definedName>
    <definedName name="幼児男種目" localSheetId="1">'入力表・参加種目確認'!#REF!</definedName>
    <definedName name="幼児男種目">#REF!</definedName>
    <definedName name="幼児男種目変換">#REF!</definedName>
    <definedName name="幼児男通し番号">#REF!</definedName>
  </definedNames>
  <calcPr fullCalcOnLoad="1"/>
</workbook>
</file>

<file path=xl/sharedStrings.xml><?xml version="1.0" encoding="utf-8"?>
<sst xmlns="http://schemas.openxmlformats.org/spreadsheetml/2006/main" count="1257" uniqueCount="886">
  <si>
    <t>数</t>
  </si>
  <si>
    <t>年</t>
  </si>
  <si>
    <t>男子</t>
  </si>
  <si>
    <t>女子</t>
  </si>
  <si>
    <t>氏名</t>
  </si>
  <si>
    <t>種目１</t>
  </si>
  <si>
    <t>種目２</t>
  </si>
  <si>
    <t>性</t>
  </si>
  <si>
    <t>誕生年</t>
  </si>
  <si>
    <t>女</t>
  </si>
  <si>
    <t>一般</t>
  </si>
  <si>
    <t>所属陸協</t>
  </si>
  <si>
    <t>斜里朝日小</t>
  </si>
  <si>
    <t>遠軽白滝小</t>
  </si>
  <si>
    <t>斜里中</t>
  </si>
  <si>
    <t>清里中</t>
  </si>
  <si>
    <t>大空女満別中</t>
  </si>
  <si>
    <t>大空東藻琴中</t>
  </si>
  <si>
    <t>美幌中</t>
  </si>
  <si>
    <t>美幌北中</t>
  </si>
  <si>
    <t>遠軽中</t>
  </si>
  <si>
    <t>遠軽丸瀬布中</t>
  </si>
  <si>
    <t>遠軽白滝中</t>
  </si>
  <si>
    <t>湧別中</t>
  </si>
  <si>
    <t>興部沙留中</t>
  </si>
  <si>
    <t>雄武中</t>
  </si>
  <si>
    <t>北見南中</t>
  </si>
  <si>
    <t>北見東陵中</t>
  </si>
  <si>
    <t>北見光西中</t>
  </si>
  <si>
    <t>北見北中</t>
  </si>
  <si>
    <t>北見相内中</t>
  </si>
  <si>
    <t>北見北光中</t>
  </si>
  <si>
    <t>北見高栄中</t>
  </si>
  <si>
    <t>北見小泉中</t>
  </si>
  <si>
    <t>北見東相内中</t>
  </si>
  <si>
    <t>北見常呂中</t>
  </si>
  <si>
    <t>網走第一中</t>
  </si>
  <si>
    <t>網走第二中</t>
  </si>
  <si>
    <t>北見北斗高</t>
  </si>
  <si>
    <t>北見柏陽高</t>
  </si>
  <si>
    <t>北見緑陵高</t>
  </si>
  <si>
    <t>北見工業高</t>
  </si>
  <si>
    <t>北見商業高</t>
  </si>
  <si>
    <t>網走南ヶ丘高</t>
  </si>
  <si>
    <t>網走桂陽高</t>
  </si>
  <si>
    <t>紋別高</t>
  </si>
  <si>
    <t>美幌高</t>
  </si>
  <si>
    <t>斜里高</t>
  </si>
  <si>
    <t>留辺蘂高</t>
  </si>
  <si>
    <t>常呂高</t>
  </si>
  <si>
    <t>遠軽高</t>
  </si>
  <si>
    <t>湧別高</t>
  </si>
  <si>
    <t>滝上高</t>
  </si>
  <si>
    <t>興部高</t>
  </si>
  <si>
    <t>雄武高</t>
  </si>
  <si>
    <t>訓子府高</t>
  </si>
  <si>
    <t>女満別高</t>
  </si>
  <si>
    <t>東藻琴高</t>
  </si>
  <si>
    <t>東京農大</t>
  </si>
  <si>
    <t>北翔大</t>
  </si>
  <si>
    <t>北見工大</t>
  </si>
  <si>
    <t>別海AC</t>
  </si>
  <si>
    <t>道南</t>
  </si>
  <si>
    <t>小樽後志</t>
  </si>
  <si>
    <t>室蘭地方</t>
  </si>
  <si>
    <t>苫小牧地方</t>
  </si>
  <si>
    <t>道央</t>
  </si>
  <si>
    <t>空知</t>
  </si>
  <si>
    <t>道北</t>
  </si>
  <si>
    <t>釧路地方</t>
  </si>
  <si>
    <t>十勝</t>
  </si>
  <si>
    <t>団体名</t>
  </si>
  <si>
    <t>男子A</t>
  </si>
  <si>
    <t>男子B</t>
  </si>
  <si>
    <t>男子C</t>
  </si>
  <si>
    <t>女子A</t>
  </si>
  <si>
    <t>女子B</t>
  </si>
  <si>
    <t>女子C</t>
  </si>
  <si>
    <t>ﾌﾘｶﾞﾅ</t>
  </si>
  <si>
    <t>男</t>
  </si>
  <si>
    <t>幼児</t>
  </si>
  <si>
    <t>中1</t>
  </si>
  <si>
    <t>中2</t>
  </si>
  <si>
    <t>中3</t>
  </si>
  <si>
    <t>高1</t>
  </si>
  <si>
    <t>高2</t>
  </si>
  <si>
    <t>高3</t>
  </si>
  <si>
    <t>リレー</t>
  </si>
  <si>
    <t>小1</t>
  </si>
  <si>
    <t>小2</t>
  </si>
  <si>
    <t>小3</t>
  </si>
  <si>
    <t>小6</t>
  </si>
  <si>
    <t>小5</t>
  </si>
  <si>
    <t>小4</t>
  </si>
  <si>
    <t>確認書</t>
  </si>
  <si>
    <t>技術総務</t>
  </si>
  <si>
    <t>競技者係</t>
  </si>
  <si>
    <t>出発係</t>
  </si>
  <si>
    <t>役員係</t>
  </si>
  <si>
    <t>監察員</t>
  </si>
  <si>
    <t>表彰係</t>
  </si>
  <si>
    <t>性</t>
  </si>
  <si>
    <t>NC</t>
  </si>
  <si>
    <t>氏名</t>
  </si>
  <si>
    <t>年</t>
  </si>
  <si>
    <t>ベスト</t>
  </si>
  <si>
    <t>4R</t>
  </si>
  <si>
    <t>16R</t>
  </si>
  <si>
    <t>数</t>
  </si>
  <si>
    <t>網走第三中</t>
  </si>
  <si>
    <t>網走第四中</t>
  </si>
  <si>
    <t>生年</t>
  </si>
  <si>
    <t>大会名</t>
  </si>
  <si>
    <t>オホーツク陸協　記録会第１戦</t>
  </si>
  <si>
    <t>オホーツク陸協　記録会第２戦</t>
  </si>
  <si>
    <t>オホーツク陸協　記録会第３戦</t>
  </si>
  <si>
    <t>オホーツク陸協　記録会第４戦</t>
  </si>
  <si>
    <t>オホーツク秋季陸上競技大会</t>
  </si>
  <si>
    <t>〆切</t>
  </si>
  <si>
    <t>出場団体名</t>
  </si>
  <si>
    <t>責任者</t>
  </si>
  <si>
    <t>審判員氏名</t>
  </si>
  <si>
    <t>希望役職①</t>
  </si>
  <si>
    <t>希望役職②</t>
  </si>
  <si>
    <t>400mRベスト記録</t>
  </si>
  <si>
    <t>役員希望</t>
  </si>
  <si>
    <t>分</t>
  </si>
  <si>
    <t>秒</t>
  </si>
  <si>
    <t>性別</t>
  </si>
  <si>
    <t>生年</t>
  </si>
  <si>
    <t>陸協</t>
  </si>
  <si>
    <t>小学生陸上競技記録会ｵﾎｰﾂｸ会場</t>
  </si>
  <si>
    <t>小学</t>
  </si>
  <si>
    <t>中学</t>
  </si>
  <si>
    <t>高校</t>
  </si>
  <si>
    <t>種別</t>
  </si>
  <si>
    <t>1種目</t>
  </si>
  <si>
    <t>2種目</t>
  </si>
  <si>
    <t>400mR</t>
  </si>
  <si>
    <t>1600mR</t>
  </si>
  <si>
    <t>参加料</t>
  </si>
  <si>
    <t>小計</t>
  </si>
  <si>
    <t>合計</t>
  </si>
  <si>
    <t>団体名</t>
  </si>
  <si>
    <t>内訳</t>
  </si>
  <si>
    <t>種目1ベスト</t>
  </si>
  <si>
    <t>種目2ベスト</t>
  </si>
  <si>
    <t>種目3ベスト</t>
  </si>
  <si>
    <t>何かあれば、下記の欄にご記入ください！</t>
  </si>
  <si>
    <t>ﾌﾘｶﾞﾅ</t>
  </si>
  <si>
    <t>分</t>
  </si>
  <si>
    <t>秒</t>
  </si>
  <si>
    <t>.</t>
  </si>
  <si>
    <t>m</t>
  </si>
  <si>
    <t>高校</t>
  </si>
  <si>
    <t>中学リレー</t>
  </si>
  <si>
    <t>高校リレー</t>
  </si>
  <si>
    <t>一般リレー</t>
  </si>
  <si>
    <t>小学男</t>
  </si>
  <si>
    <t>高校男</t>
  </si>
  <si>
    <t>高校女</t>
  </si>
  <si>
    <t>一般男</t>
  </si>
  <si>
    <t>一般女</t>
  </si>
  <si>
    <t>小学女</t>
  </si>
  <si>
    <t>中学男</t>
  </si>
  <si>
    <t>中学女</t>
  </si>
  <si>
    <t>小学リレー</t>
  </si>
  <si>
    <t>400mR</t>
  </si>
  <si>
    <t>1600mR</t>
  </si>
  <si>
    <t>遠軽陸上ｸﾗﾌﾞ</t>
  </si>
  <si>
    <t>北光幼稚園こどもOB</t>
  </si>
  <si>
    <t>ｵﾎｰﾂｸAC</t>
  </si>
  <si>
    <t>美幌RC</t>
  </si>
  <si>
    <t>ｵﾎｰﾂｸSS</t>
  </si>
  <si>
    <t>ｵﾎｰﾂｸACｼﾞｭﾆｱ</t>
  </si>
  <si>
    <t>くるみ幼稚園</t>
  </si>
  <si>
    <t>北見ﾏﾘｱ幼稚園</t>
  </si>
  <si>
    <t>訓子府小</t>
  </si>
  <si>
    <t>北見三輪小</t>
  </si>
  <si>
    <t>北見小泉小</t>
  </si>
  <si>
    <t>北見常呂小</t>
  </si>
  <si>
    <t>北見西小</t>
  </si>
  <si>
    <t>北見川沿小</t>
  </si>
  <si>
    <t>北見東小</t>
  </si>
  <si>
    <t>北見美山小</t>
  </si>
  <si>
    <t>北見北光小</t>
  </si>
  <si>
    <t>北見北小</t>
  </si>
  <si>
    <t>北見留辺蘂小</t>
  </si>
  <si>
    <t>網走中央小</t>
  </si>
  <si>
    <t>網走東小</t>
  </si>
  <si>
    <t>網走白鳥台小</t>
  </si>
  <si>
    <t>紋別潮見小</t>
  </si>
  <si>
    <t>遠軽陸上少年団</t>
  </si>
  <si>
    <t>訓子府陸上少年団</t>
  </si>
  <si>
    <t>常呂陸上少年団</t>
  </si>
  <si>
    <t>清里陸上少年団</t>
  </si>
  <si>
    <t>美幌XC少年団</t>
  </si>
  <si>
    <t>網走陸上少年団</t>
  </si>
  <si>
    <t>紋別潮見中</t>
  </si>
  <si>
    <t>紋別中</t>
  </si>
  <si>
    <t>紋別上渚滑中</t>
  </si>
  <si>
    <t>小清水中</t>
  </si>
  <si>
    <t>北見藤女子高</t>
  </si>
  <si>
    <t>北海道教育大</t>
  </si>
  <si>
    <t>弘前大</t>
  </si>
  <si>
    <t>北見消防</t>
  </si>
  <si>
    <t>大会名の設定</t>
  </si>
  <si>
    <t>オホーツク陸上競技選手権大会</t>
  </si>
  <si>
    <t>一任</t>
  </si>
  <si>
    <t>申込〆切</t>
  </si>
  <si>
    <t>月</t>
  </si>
  <si>
    <t>日</t>
  </si>
  <si>
    <t>（</t>
  </si>
  <si>
    <t>）</t>
  </si>
  <si>
    <t>：</t>
  </si>
  <si>
    <t>オホーツク</t>
  </si>
  <si>
    <t>種目３</t>
  </si>
  <si>
    <t>3種目</t>
  </si>
  <si>
    <t>400R</t>
  </si>
  <si>
    <t>ｵﾎｰﾂｸｷｯｽﾞ</t>
  </si>
  <si>
    <t>富良野緑峰高</t>
  </si>
  <si>
    <t>オホーツク小学生陸上競技記録会</t>
  </si>
  <si>
    <t>月</t>
  </si>
  <si>
    <t>火</t>
  </si>
  <si>
    <t>水</t>
  </si>
  <si>
    <t>木</t>
  </si>
  <si>
    <t>金</t>
  </si>
  <si>
    <t>土</t>
  </si>
  <si>
    <t>日</t>
  </si>
  <si>
    <t>幼児1種目</t>
  </si>
  <si>
    <t>幼児2種目</t>
  </si>
  <si>
    <t>幼児3種目</t>
  </si>
  <si>
    <t>小学1種目</t>
  </si>
  <si>
    <t>小学2種目</t>
  </si>
  <si>
    <t>小学3種目</t>
  </si>
  <si>
    <t>中学1種目</t>
  </si>
  <si>
    <t>中学2種目</t>
  </si>
  <si>
    <t>中学3種目</t>
  </si>
  <si>
    <t>高校1種目</t>
  </si>
  <si>
    <t>高校2種目</t>
  </si>
  <si>
    <t>高校3種目</t>
  </si>
  <si>
    <t>一般1種目</t>
  </si>
  <si>
    <t>一般2種目</t>
  </si>
  <si>
    <t>一般3種目</t>
  </si>
  <si>
    <t>ｵﾎｰﾂｸ陸協(今枝)</t>
  </si>
  <si>
    <t>ｵﾎｰﾂｸ陸協(佐々木)</t>
  </si>
  <si>
    <t>ｵﾎｰﾂｸ陸協(小川)</t>
  </si>
  <si>
    <t>ｵﾎｰﾂｸ陸協(沼田)</t>
  </si>
  <si>
    <t>ｵﾎｰﾂｸ陸協(水島)</t>
  </si>
  <si>
    <t>ｵﾎｰﾂｸ陸協(川田)</t>
  </si>
  <si>
    <t>ｵﾎｰﾂｸ陸協(川内)</t>
  </si>
  <si>
    <t>ｵﾎｰﾂｸ陸協(長谷川)</t>
  </si>
  <si>
    <t>ｵﾎｰﾂｸ陸協(野村)</t>
  </si>
  <si>
    <t>小樽後志陸協（野宮）</t>
  </si>
  <si>
    <t>旭川北高</t>
  </si>
  <si>
    <t>早稲田実業高</t>
  </si>
  <si>
    <t>弟子屈高</t>
  </si>
  <si>
    <t>北海道栄高</t>
  </si>
  <si>
    <t>遠軽南小</t>
  </si>
  <si>
    <t>斜里小</t>
  </si>
  <si>
    <t>弟子屈陸少</t>
  </si>
  <si>
    <t>遠軽南中</t>
  </si>
  <si>
    <t>男子D</t>
  </si>
  <si>
    <t>男子E</t>
  </si>
  <si>
    <t>男子F</t>
  </si>
  <si>
    <t>女子D</t>
  </si>
  <si>
    <t>女子E</t>
  </si>
  <si>
    <t>女子F</t>
  </si>
  <si>
    <t>ゼッケン</t>
  </si>
  <si>
    <t>参加申込用紙</t>
  </si>
  <si>
    <t>クラス</t>
  </si>
  <si>
    <t>携帯</t>
  </si>
  <si>
    <t>〒</t>
  </si>
  <si>
    <t>住所</t>
  </si>
  <si>
    <t>ｽﾀｰﾀｰ・ﾘｺｰﾗｰ</t>
  </si>
  <si>
    <t>計時・決審</t>
  </si>
  <si>
    <t>記録情報</t>
  </si>
  <si>
    <t>番組編成</t>
  </si>
  <si>
    <t>ｱﾅｳﾝｻｰ</t>
  </si>
  <si>
    <t>写真判定</t>
  </si>
  <si>
    <t>用器具</t>
  </si>
  <si>
    <t>風力計測</t>
  </si>
  <si>
    <t>跳躍審判</t>
  </si>
  <si>
    <t>投擲審判</t>
  </si>
  <si>
    <t>周回記録</t>
  </si>
  <si>
    <t>種目１ベスト</t>
  </si>
  <si>
    <t>種目２ベスト</t>
  </si>
  <si>
    <t>種目３ベスト</t>
  </si>
  <si>
    <t>男400R</t>
  </si>
  <si>
    <t>女400R</t>
  </si>
  <si>
    <t>男MR</t>
  </si>
  <si>
    <t>女MR</t>
  </si>
  <si>
    <t>種目カウント</t>
  </si>
  <si>
    <t>１６人以上同一種目に参加した場合、１６人目からは氏名が出ませんので、別途確認して下さい。</t>
  </si>
  <si>
    <t>リレー</t>
  </si>
  <si>
    <t>所属陸協</t>
  </si>
  <si>
    <t>記録</t>
  </si>
  <si>
    <t>美幌保育園</t>
  </si>
  <si>
    <t>大谷幼稚園</t>
  </si>
  <si>
    <t>北見藤幼稚園</t>
  </si>
  <si>
    <t>常呂保育園</t>
  </si>
  <si>
    <t>美幌小</t>
  </si>
  <si>
    <t>興部小</t>
  </si>
  <si>
    <t>知床斜里RC</t>
  </si>
  <si>
    <t>弟子屈RC</t>
  </si>
  <si>
    <t>釧路明輝高</t>
  </si>
  <si>
    <t>ｵﾎｰﾂｸ陸協(飯島)</t>
  </si>
  <si>
    <t>ｵﾎｰﾂｸ陸協(松田)</t>
  </si>
  <si>
    <t>ｵﾎｰﾂｸ陸協(榊)</t>
  </si>
  <si>
    <t>ｵﾎｰﾂｸ陸協(小倉)</t>
  </si>
  <si>
    <t>ｵﾎｰﾂｸ陸協(三浦)</t>
  </si>
  <si>
    <t>ｵﾎｰﾂｸ陸協(天野)</t>
  </si>
  <si>
    <t>ｵﾎｰﾂｸ陸協(神代)</t>
  </si>
  <si>
    <t>北教大岩見沢</t>
  </si>
  <si>
    <t>釧路地方(川端)</t>
  </si>
  <si>
    <t>釧路地方(井上)</t>
  </si>
  <si>
    <t>釧路高専</t>
  </si>
  <si>
    <t>作．AC札幌</t>
  </si>
  <si>
    <t>佐藤農場T&amp;F</t>
  </si>
  <si>
    <t>立教大</t>
  </si>
  <si>
    <t>トヨタＬ＆Ｆ旭川</t>
  </si>
  <si>
    <t>中京大</t>
  </si>
  <si>
    <t>JR東海</t>
  </si>
  <si>
    <t>道央(佐々木)</t>
  </si>
  <si>
    <t>置戸高</t>
  </si>
  <si>
    <t>清里高</t>
  </si>
  <si>
    <t>日体大附属高</t>
  </si>
  <si>
    <t>名寄高</t>
  </si>
  <si>
    <t>名寄産業高</t>
  </si>
  <si>
    <t>帯広農業高</t>
  </si>
  <si>
    <t>標茶高</t>
  </si>
  <si>
    <t>斜里知床ｳﾄﾛ学校</t>
  </si>
  <si>
    <t>上湧別中</t>
  </si>
  <si>
    <t>湧別上湧別中</t>
  </si>
  <si>
    <t>北見留辺蘂中</t>
  </si>
  <si>
    <t>北見温根湯中</t>
  </si>
  <si>
    <t>北見端野中</t>
  </si>
  <si>
    <t>ｵﾎｰﾂｸAC(中学)</t>
  </si>
  <si>
    <t>別海中央中</t>
  </si>
  <si>
    <t>ｵﾎｰﾂｸ陸協(海老名)</t>
  </si>
  <si>
    <t>ｵﾎｰﾂｸ陸協(古城)</t>
  </si>
  <si>
    <t>ｵﾎｰﾂｸ陸協(菅野)</t>
  </si>
  <si>
    <t>ｵﾎｰﾂｸ陸協(清水)</t>
  </si>
  <si>
    <t>ｵﾎｰﾂｸ陸協(石川)</t>
  </si>
  <si>
    <t>ｵﾎｰﾂｸ陸協(村上)</t>
  </si>
  <si>
    <t>ｵﾎｰﾂｸ陸協(平野)</t>
  </si>
  <si>
    <t>ｵﾎｰﾂｸ陸協(齊藤)</t>
  </si>
  <si>
    <t>フロスト札幌</t>
  </si>
  <si>
    <t>旭川医科大</t>
  </si>
  <si>
    <t>釧路公立大</t>
  </si>
  <si>
    <t>釧路地方陸協</t>
  </si>
  <si>
    <t>国際武道大</t>
  </si>
  <si>
    <t>札幌大</t>
  </si>
  <si>
    <t>札幌陸協(玉木)</t>
  </si>
  <si>
    <t>札幌陸協(本間)</t>
  </si>
  <si>
    <t>東海大学北海道</t>
  </si>
  <si>
    <t>東農大ｵﾎｰﾂｸ</t>
  </si>
  <si>
    <t>日赤看護大</t>
  </si>
  <si>
    <t>北海道大</t>
  </si>
  <si>
    <t>明治大</t>
  </si>
  <si>
    <t>斜里以久科小</t>
  </si>
  <si>
    <t>斜里川上小</t>
  </si>
  <si>
    <t>北海道</t>
  </si>
  <si>
    <t>東京</t>
  </si>
  <si>
    <t>神奈川</t>
  </si>
  <si>
    <t>山口</t>
  </si>
  <si>
    <t>宮城</t>
  </si>
  <si>
    <t>愛知</t>
  </si>
  <si>
    <t>愛媛</t>
  </si>
  <si>
    <t>茨城</t>
  </si>
  <si>
    <t>岡山</t>
  </si>
  <si>
    <t>韓国</t>
  </si>
  <si>
    <t>岩手</t>
  </si>
  <si>
    <t>岐阜</t>
  </si>
  <si>
    <t>宮崎</t>
  </si>
  <si>
    <t>京都</t>
  </si>
  <si>
    <t>熊本</t>
  </si>
  <si>
    <t>群馬</t>
  </si>
  <si>
    <t>広島</t>
  </si>
  <si>
    <t>香川</t>
  </si>
  <si>
    <t>高知</t>
  </si>
  <si>
    <t>埼玉</t>
  </si>
  <si>
    <t>三重</t>
  </si>
  <si>
    <t>山形</t>
  </si>
  <si>
    <t>山梨</t>
  </si>
  <si>
    <t>滋賀</t>
  </si>
  <si>
    <t>鹿児島</t>
  </si>
  <si>
    <t>秋田</t>
  </si>
  <si>
    <t>新潟</t>
  </si>
  <si>
    <t>青森</t>
  </si>
  <si>
    <t>静岡</t>
  </si>
  <si>
    <t>石川</t>
  </si>
  <si>
    <t>千葉</t>
  </si>
  <si>
    <t>大阪</t>
  </si>
  <si>
    <t>大分</t>
  </si>
  <si>
    <t>長崎</t>
  </si>
  <si>
    <t>長野</t>
  </si>
  <si>
    <t>徳島</t>
  </si>
  <si>
    <t>栃木</t>
  </si>
  <si>
    <t>奈良</t>
  </si>
  <si>
    <t>富山</t>
  </si>
  <si>
    <t>福岡</t>
  </si>
  <si>
    <t>福島</t>
  </si>
  <si>
    <t>兵庫</t>
  </si>
  <si>
    <t>和歌山</t>
  </si>
  <si>
    <t>佐賀</t>
  </si>
  <si>
    <t>沖縄</t>
  </si>
  <si>
    <t>QP-JSRC</t>
  </si>
  <si>
    <t>オホーツク陸協　フィールド記録会</t>
  </si>
  <si>
    <t>美幌陸上競技記録会</t>
  </si>
  <si>
    <t>オホーツク陸協混成競技記録会</t>
  </si>
  <si>
    <t>大会名は隠してあります。追加は行を「再表示」</t>
  </si>
  <si>
    <t>←</t>
  </si>
  <si>
    <t>34行目以降にデータを隠してあります！</t>
  </si>
  <si>
    <t>小学</t>
  </si>
  <si>
    <t>中学</t>
  </si>
  <si>
    <t>高校</t>
  </si>
  <si>
    <t>一般</t>
  </si>
  <si>
    <t>男子</t>
  </si>
  <si>
    <t>種目</t>
  </si>
  <si>
    <t>共通男子100m</t>
  </si>
  <si>
    <t>共通男子200m</t>
  </si>
  <si>
    <t>共通男子300m</t>
  </si>
  <si>
    <t>共通男子400m</t>
  </si>
  <si>
    <t>共通男子800m</t>
  </si>
  <si>
    <t>共通男子1000m</t>
  </si>
  <si>
    <t>共通男子1500m</t>
  </si>
  <si>
    <t>共通男子3000m</t>
  </si>
  <si>
    <t>共通男子5000m</t>
  </si>
  <si>
    <t>共通男子110mJH</t>
  </si>
  <si>
    <t>共通男子110mH(1.067m)</t>
  </si>
  <si>
    <t>共通男子400mH(0.914m)</t>
  </si>
  <si>
    <t>共通男子3000mSC(0.914m)</t>
  </si>
  <si>
    <t>共通男子5000mW</t>
  </si>
  <si>
    <t>共通男子4X100mR</t>
  </si>
  <si>
    <t>共通男子4X200mR</t>
  </si>
  <si>
    <t>共通男子4X400mR</t>
  </si>
  <si>
    <t>共通男子走高跳</t>
  </si>
  <si>
    <t>共通男子棒高跳</t>
  </si>
  <si>
    <t>共通男子走幅跳</t>
  </si>
  <si>
    <t>共通男子やり投(800g)</t>
  </si>
  <si>
    <t>共通男子4X800mR</t>
  </si>
  <si>
    <t>一般男子砲丸投(7.260kg)</t>
  </si>
  <si>
    <t>一般男子円盤投(2.000kg)</t>
  </si>
  <si>
    <t>一般男子ﾊﾝﾏｰ投(7.260kg)</t>
  </si>
  <si>
    <t>一般男子十種競技</t>
  </si>
  <si>
    <t>高校男子100m</t>
  </si>
  <si>
    <t>高校男子200m</t>
  </si>
  <si>
    <t>高校男子400m</t>
  </si>
  <si>
    <t>高校男子800m</t>
  </si>
  <si>
    <t>高校男子1500m</t>
  </si>
  <si>
    <t>高校男子5000m</t>
  </si>
  <si>
    <t>高校男子110mH(1.067m)</t>
  </si>
  <si>
    <t>高校男子400mH(0.914m)</t>
  </si>
  <si>
    <t>高校男子3000mSC(0.914m)</t>
  </si>
  <si>
    <t>高校男子5000mW</t>
  </si>
  <si>
    <t>高校男子4X100mR</t>
  </si>
  <si>
    <t>高校男子4X400mR</t>
  </si>
  <si>
    <t>高校男子走高跳</t>
  </si>
  <si>
    <t>高校男子棒高跳</t>
  </si>
  <si>
    <t>高校男子走幅跳</t>
  </si>
  <si>
    <t>高校男子三段跳</t>
  </si>
  <si>
    <t>高校男子砲丸投(6.000kg)</t>
  </si>
  <si>
    <t>高校男子円盤投(1.750kg)</t>
  </si>
  <si>
    <t>高校男子ﾊﾝﾏｰ投(6.000kg)</t>
  </si>
  <si>
    <t>高校男子やり投(800g)</t>
  </si>
  <si>
    <t>高校男子八種競技</t>
  </si>
  <si>
    <t>中学男子100m</t>
  </si>
  <si>
    <t>中学男子200m</t>
  </si>
  <si>
    <t>中学男子400m</t>
  </si>
  <si>
    <t>中学男子800m</t>
  </si>
  <si>
    <t>中学男子1500m</t>
  </si>
  <si>
    <t>中学男子3000m</t>
  </si>
  <si>
    <t>中学男子110mH(0.914m)</t>
  </si>
  <si>
    <t>中学男子4X100mR</t>
  </si>
  <si>
    <t>中学男子4X200mR</t>
  </si>
  <si>
    <t>中学男子走高跳</t>
  </si>
  <si>
    <t>中学男子棒高跳</t>
  </si>
  <si>
    <t>中学男子走幅跳</t>
  </si>
  <si>
    <t>中学男子三段跳</t>
  </si>
  <si>
    <t>中学男子砲丸投(5.000kg)</t>
  </si>
  <si>
    <t>中学男子円盤投(1.500kg)</t>
  </si>
  <si>
    <t>中学男子ｼﾞｬﾍﾞﾘｯｸｽﾛｰ</t>
  </si>
  <si>
    <t>中学男子四種競技</t>
  </si>
  <si>
    <t>小学男子100m</t>
  </si>
  <si>
    <t>小学男子1年100m</t>
  </si>
  <si>
    <t>小学男子6年100m</t>
  </si>
  <si>
    <t>小学男子5年100m</t>
  </si>
  <si>
    <t>小学男子4年100m</t>
  </si>
  <si>
    <t>小学男子3年100m</t>
  </si>
  <si>
    <t>小学男子2年100m</t>
  </si>
  <si>
    <t>小学男子4年800m</t>
  </si>
  <si>
    <t>小学男子3年800m</t>
  </si>
  <si>
    <t>小学男子2年800m</t>
  </si>
  <si>
    <t>小学男子800m</t>
  </si>
  <si>
    <t>小学男子6年1500m</t>
  </si>
  <si>
    <t>小学男子5年1500m</t>
  </si>
  <si>
    <t>小学男子1500m</t>
  </si>
  <si>
    <t>小学男子4年1500m</t>
  </si>
  <si>
    <t>小学男子6年80mH</t>
  </si>
  <si>
    <t>小学男子5年80mH</t>
  </si>
  <si>
    <t>小学男子4年80mH</t>
  </si>
  <si>
    <t>小学男子80mH</t>
  </si>
  <si>
    <t>小学男子4X100mR</t>
  </si>
  <si>
    <t>小学男子3年4X100mR</t>
  </si>
  <si>
    <t>小学男子4年走高跳</t>
  </si>
  <si>
    <t>小学男子6年走高跳</t>
  </si>
  <si>
    <t>小学男子5年走高跳</t>
  </si>
  <si>
    <t>小学男子走高跳</t>
  </si>
  <si>
    <t>小学男子6年棒高跳</t>
  </si>
  <si>
    <t>小学男子6年走幅跳</t>
  </si>
  <si>
    <t>小学男子5年走幅跳</t>
  </si>
  <si>
    <t>小学男子4年走幅跳</t>
  </si>
  <si>
    <t>小学男子3年走幅跳</t>
  </si>
  <si>
    <t>小学男子走幅跳</t>
  </si>
  <si>
    <t>小学男子6年砲丸投(2.721kg)</t>
  </si>
  <si>
    <t>小学男子5年砲丸投(2.721kg)</t>
  </si>
  <si>
    <t>小学男子砲丸投(2.721kg)</t>
  </si>
  <si>
    <t>女子</t>
  </si>
  <si>
    <t>共通女子100m</t>
  </si>
  <si>
    <t>共通女子200m</t>
  </si>
  <si>
    <t>共通女子300m</t>
  </si>
  <si>
    <t>共通女子400m</t>
  </si>
  <si>
    <t>共通女子800m</t>
  </si>
  <si>
    <t>共通女子1000m</t>
  </si>
  <si>
    <t>共通女子1500m</t>
  </si>
  <si>
    <t>共通女子3000m</t>
  </si>
  <si>
    <t>共通女子100mYH</t>
  </si>
  <si>
    <t>共通女子100mH(0.838m)</t>
  </si>
  <si>
    <t>共通女子400mH(0.762m)</t>
  </si>
  <si>
    <t>共通女子5000mW</t>
  </si>
  <si>
    <t>共通女子4X100mR</t>
  </si>
  <si>
    <t>共通女子4X200mR</t>
  </si>
  <si>
    <t>共通女子4X400mR</t>
  </si>
  <si>
    <t>共通女子走高跳</t>
  </si>
  <si>
    <t>共通女子棒高跳</t>
  </si>
  <si>
    <t>共通女子走幅跳</t>
  </si>
  <si>
    <t>共通女子三段跳</t>
  </si>
  <si>
    <t>共通女子砲丸投(4.000kg)</t>
  </si>
  <si>
    <t>共通女子円盤投(1.000kg)</t>
  </si>
  <si>
    <t>共通女子ﾊﾝﾏｰ投(4.000kg)</t>
  </si>
  <si>
    <t>共通女子やり投(600g)</t>
  </si>
  <si>
    <t>共通女子七種競技</t>
  </si>
  <si>
    <t>高校女子100m</t>
  </si>
  <si>
    <t>高校女子200m</t>
  </si>
  <si>
    <t>高校女子400m</t>
  </si>
  <si>
    <t>高校女子800m</t>
  </si>
  <si>
    <t>高校女子1500m</t>
  </si>
  <si>
    <t>高校女子3000m</t>
  </si>
  <si>
    <t>高校女子100mH(0.838m)</t>
  </si>
  <si>
    <t>高校女子400mH(0.762m)</t>
  </si>
  <si>
    <t>高校女子5000mW</t>
  </si>
  <si>
    <t>高校女子4X400mR</t>
  </si>
  <si>
    <t>高校女子4X100mR</t>
  </si>
  <si>
    <t>高校女子走高跳</t>
  </si>
  <si>
    <t>高校女子棒高跳</t>
  </si>
  <si>
    <t>高校女子走幅跳</t>
  </si>
  <si>
    <t>高校女子砲丸投(4.000kg)</t>
  </si>
  <si>
    <t>高校女子円盤投(1.000kg)</t>
  </si>
  <si>
    <t>高校女子ﾊﾝﾏｰ投(4.000kg)</t>
  </si>
  <si>
    <t>高校女子やり投(600g)</t>
  </si>
  <si>
    <t>中学女子100m</t>
  </si>
  <si>
    <t>中学女子200m</t>
  </si>
  <si>
    <t>中学女子800m</t>
  </si>
  <si>
    <t>中学女子1500m</t>
  </si>
  <si>
    <t>中学女子3000m</t>
  </si>
  <si>
    <t>中学女子100mH(0.762m)</t>
  </si>
  <si>
    <t>中学女子4X100mR</t>
  </si>
  <si>
    <t>中学女子4X200mR</t>
  </si>
  <si>
    <t>中学女子走高跳</t>
  </si>
  <si>
    <t>中学女子棒高跳</t>
  </si>
  <si>
    <t>中学女子走幅跳</t>
  </si>
  <si>
    <t>中学女子三段跳</t>
  </si>
  <si>
    <t>中学女子砲丸投(2.721kg)</t>
  </si>
  <si>
    <t>中学女子円盤投(1.000kg)</t>
  </si>
  <si>
    <t>中学女子ｼﾞｬﾍﾞﾘｯｸｽﾛｰ</t>
  </si>
  <si>
    <t>中学女子四種競技</t>
  </si>
  <si>
    <t>小学女子6年100m</t>
  </si>
  <si>
    <t>小学女子5年100m</t>
  </si>
  <si>
    <t>小学女子4年100m</t>
  </si>
  <si>
    <t>小学女子100m</t>
  </si>
  <si>
    <t>小学女子6年800m</t>
  </si>
  <si>
    <t>小学女子5年800m</t>
  </si>
  <si>
    <t>小学女子4年800m</t>
  </si>
  <si>
    <t>小学女子3年800m</t>
  </si>
  <si>
    <t>小学女子2年800m</t>
  </si>
  <si>
    <t>小学女子800m</t>
  </si>
  <si>
    <t>小学女子6年80mH</t>
  </si>
  <si>
    <t>小学女子5年80mH</t>
  </si>
  <si>
    <t>小学女子4年80mH</t>
  </si>
  <si>
    <t>小学女子80mH</t>
  </si>
  <si>
    <t>小学女子3年4X100mR</t>
  </si>
  <si>
    <t>小学女子4X100mR</t>
  </si>
  <si>
    <t>小学女子6年走高跳</t>
  </si>
  <si>
    <t>小学女子5年走高跳</t>
  </si>
  <si>
    <t>小学女子走高跳</t>
  </si>
  <si>
    <t>小学女子6年走幅跳</t>
  </si>
  <si>
    <t>小学女子5年走幅跳</t>
  </si>
  <si>
    <t>小学女子4年走幅跳</t>
  </si>
  <si>
    <t>小学女子3年走幅跳</t>
  </si>
  <si>
    <t>小学女子走幅跳</t>
  </si>
  <si>
    <t>小学女子6年砲丸投(2.721kg)</t>
  </si>
  <si>
    <t>小学女子5年砲丸投(2.721kg)</t>
  </si>
  <si>
    <t>小学女子砲丸投(2.721kg)</t>
  </si>
  <si>
    <t>参加種目</t>
  </si>
  <si>
    <t>小学男子6年ｼﾞｬﾍﾞﾘｯｸﾎﾞｰﾙｽﾛｰ</t>
  </si>
  <si>
    <t>小学男子5年ｼﾞｬﾍﾞﾘｯｸﾎﾞｰﾙｽﾛｰ</t>
  </si>
  <si>
    <t>小学男子4年ｼﾞｬﾍﾞﾘｯｸﾎﾞｰﾙｽﾛｰ</t>
  </si>
  <si>
    <t>小学男子3年ｼﾞｬﾍﾞﾘｯｸﾎﾞｰﾙｽﾛｰ</t>
  </si>
  <si>
    <t>小学男子2年ｼﾞｬﾍﾞﾘｯｸﾎﾞｰﾙｽﾛｰ</t>
  </si>
  <si>
    <t>小学男子1年ｼﾞｬﾍﾞﾘｯｸﾎﾞｰﾙｽﾛｰ</t>
  </si>
  <si>
    <t>小学女子6年ｼﾞｬﾍﾞﾘｯｸﾎﾞｰﾙｽﾛｰ</t>
  </si>
  <si>
    <t>小学女子5年ｼﾞｬﾍﾞﾘｯｸﾎﾞｰﾙｽﾛｰ</t>
  </si>
  <si>
    <t>小学女子4年ｼﾞｬﾍﾞﾘｯｸﾎﾞｰﾙｽﾛｰ</t>
  </si>
  <si>
    <t>小学女子1年ｼﾞｬﾍﾞﾘｯｸﾎﾞｰﾙｽﾛｰ</t>
  </si>
  <si>
    <t>小学女子3年ｼﾞｬﾍﾞﾘｯｸﾎﾞｰﾙｽﾛｰ</t>
  </si>
  <si>
    <t>小学女子2年ｼﾞｬﾍﾞﾘｯｸﾎﾞｰﾙｽﾛｰ</t>
  </si>
  <si>
    <t>中学男子2年100m</t>
  </si>
  <si>
    <t>中学男子1年100m</t>
  </si>
  <si>
    <t>中学男子2・3年100m</t>
  </si>
  <si>
    <t>中学男子2年1500m</t>
  </si>
  <si>
    <t>中学男子1年1500m</t>
  </si>
  <si>
    <t>中学男子2・3年1500m</t>
  </si>
  <si>
    <t>中学男子1年100mH(0.762m)</t>
  </si>
  <si>
    <t>中学男子1年砲丸投(2.721kg)</t>
  </si>
  <si>
    <t>中学男子1年砲丸投(4.000kg)</t>
  </si>
  <si>
    <t>小学男子6年4X100mR</t>
  </si>
  <si>
    <t>小学男子5年4X100mR</t>
  </si>
  <si>
    <t>小学男子4年4X100mR</t>
  </si>
  <si>
    <t>中学女子3年100m</t>
  </si>
  <si>
    <t>中学女子2年100m</t>
  </si>
  <si>
    <t>中学女子1年100m</t>
  </si>
  <si>
    <t>中学女子2・3年100m</t>
  </si>
  <si>
    <t>中学女子1年1000m</t>
  </si>
  <si>
    <t>中学女子1年80mH</t>
  </si>
  <si>
    <t>小学女子6年4X100mR</t>
  </si>
  <si>
    <t>小学女子5年4X100mR</t>
  </si>
  <si>
    <t>小学女子4年4X100mR</t>
  </si>
  <si>
    <t>小学男子1年60m</t>
  </si>
  <si>
    <t>小学男子2年60m</t>
  </si>
  <si>
    <t>小学女子1年60m</t>
  </si>
  <si>
    <t>小学女子2年60m</t>
  </si>
  <si>
    <t>小学女子3年100m</t>
  </si>
  <si>
    <t>小学女子2年100m</t>
  </si>
  <si>
    <t>小学女子1年100m</t>
  </si>
  <si>
    <t>JAAF登録番号</t>
  </si>
  <si>
    <t>種目</t>
  </si>
  <si>
    <t>番号</t>
  </si>
  <si>
    <t>性別</t>
  </si>
  <si>
    <t>実人数</t>
  </si>
  <si>
    <t>中学男選択リスト</t>
  </si>
  <si>
    <t>小学男選択リスト</t>
  </si>
  <si>
    <t>一般男選択リスト</t>
  </si>
  <si>
    <t>一般女選択リスト</t>
  </si>
  <si>
    <t>中学女選択リスト</t>
  </si>
  <si>
    <t>高校男選択リスト</t>
  </si>
  <si>
    <t>高校女選択リスト</t>
  </si>
  <si>
    <t>小学女選択リスト</t>
  </si>
  <si>
    <t>◆400mR</t>
  </si>
  <si>
    <t>不明な点は・・・
オホーツク陸協　記録委員長
豊原　隆之まで連絡お願いします。
勤務先：美幌北中学校
携　帯：090-2074-5692</t>
  </si>
  <si>
    <t>審判員</t>
  </si>
  <si>
    <t>男4R数</t>
  </si>
  <si>
    <t>女4R数</t>
  </si>
  <si>
    <t>男16R数</t>
  </si>
  <si>
    <t>男4R</t>
  </si>
  <si>
    <t>女4R</t>
  </si>
  <si>
    <t>男16R</t>
  </si>
  <si>
    <t>女16R</t>
  </si>
  <si>
    <t>男Ｒ計</t>
  </si>
  <si>
    <t>女Ｒ計</t>
  </si>
  <si>
    <t>団体Ｒ計</t>
  </si>
  <si>
    <r>
      <t>長距離種目についてもベスト記録は1/100まで</t>
    </r>
    <r>
      <rPr>
        <b/>
        <u val="double"/>
        <sz val="10"/>
        <color indexed="10"/>
        <rFont val="ＭＳ ゴシック"/>
        <family val="3"/>
      </rPr>
      <t>必ず</t>
    </r>
    <r>
      <rPr>
        <b/>
        <sz val="10"/>
        <color indexed="10"/>
        <rFont val="ＭＳ ゴシック"/>
        <family val="3"/>
      </rPr>
      <t>入力して下さい。</t>
    </r>
  </si>
  <si>
    <t>小学</t>
  </si>
  <si>
    <t>中学</t>
  </si>
  <si>
    <t>高校</t>
  </si>
  <si>
    <t>一般</t>
  </si>
  <si>
    <t>共通</t>
  </si>
  <si>
    <t>00</t>
  </si>
  <si>
    <t>1～2年</t>
  </si>
  <si>
    <t>４年男子</t>
  </si>
  <si>
    <t>４年女子</t>
  </si>
  <si>
    <t>５年男子</t>
  </si>
  <si>
    <t>５年女子</t>
  </si>
  <si>
    <t>６年男子</t>
  </si>
  <si>
    <t>６年女子</t>
  </si>
  <si>
    <t>4年男子</t>
  </si>
  <si>
    <t>5年男子</t>
  </si>
  <si>
    <t>6年男子</t>
  </si>
  <si>
    <t>4年女子</t>
  </si>
  <si>
    <t>5年女子</t>
  </si>
  <si>
    <t>6年女子</t>
  </si>
  <si>
    <t>ｺﾝﾊﾞｲﾝﾄﾞA</t>
  </si>
  <si>
    <t>ｺﾝﾊﾞｲﾝﾄﾞA</t>
  </si>
  <si>
    <t>ｺﾝﾊﾞｲﾝﾄﾞB</t>
  </si>
  <si>
    <t>ｺﾝﾊﾞｲﾝﾄﾞB</t>
  </si>
  <si>
    <t>ｺﾝﾊﾞｲﾝﾄﾞ競技は、記録不要！</t>
  </si>
  <si>
    <t>混合</t>
  </si>
  <si>
    <t>混合</t>
  </si>
  <si>
    <t>○</t>
  </si>
  <si>
    <t>ｺﾝﾊﾞｲﾝﾄﾞA⇒80mH・走高跳、ｺﾝﾊﾞｲﾝﾄﾞB⇒走幅跳・ｼﾞｬﾊﾞﾘｯｸｽﾛｰ投</t>
  </si>
  <si>
    <t>参加料については、それぞれの数を入力してください。混合リレーの記録は不要。コンバインド競技は２種目扱いで参加料欄に入力して下さい。</t>
  </si>
  <si>
    <t>　平素より当協会の事業運営につきまして格別のご尽力を賜り厚くお礼申し上げます。
　さて、標記大会につきまして下記により開催いたします。各関係者の皆様への周知と併せて多数参加くださいますようお願い申し上げます。なお、今年度は変更点が多数ありますで要項をご熟読してください。</t>
  </si>
  <si>
    <t>　　　　　　　　　　　　　　　　　　　　　　　　　　オホーツク陸上競技協会会長　　川　田　昌　弘　</t>
  </si>
  <si>
    <t>第40回　北海道小学生陸上競技大会オホーツク地区予選開催要項</t>
  </si>
  <si>
    <t>１</t>
  </si>
  <si>
    <t>主催</t>
  </si>
  <si>
    <t>（一財）北海道陸上競技協会　北海道新聞社</t>
  </si>
  <si>
    <t>２</t>
  </si>
  <si>
    <t>後援</t>
  </si>
  <si>
    <t>北海道教育委員会　北海道小学校長会　北見市　北見市教育委員会</t>
  </si>
  <si>
    <t>（公財）日本スポーツ協会日本スポーツ少年団　　（公財）安藤スポーツ・食文化振興財団</t>
  </si>
  <si>
    <t>３</t>
  </si>
  <si>
    <t>主管</t>
  </si>
  <si>
    <t>オホーツク陸上競技協会</t>
  </si>
  <si>
    <t>４</t>
  </si>
  <si>
    <t>協賛</t>
  </si>
  <si>
    <t>日清食品ホールディングス株式会社</t>
  </si>
  <si>
    <t>５</t>
  </si>
  <si>
    <t>期日</t>
  </si>
  <si>
    <t>６</t>
  </si>
  <si>
    <t>会場</t>
  </si>
  <si>
    <t>北見市東陵公園陸上競技場（第３種公認）</t>
  </si>
  <si>
    <t>７</t>
  </si>
  <si>
    <t>競技種目</t>
  </si>
  <si>
    <t>【３年～６年】</t>
  </si>
  <si>
    <t>種別</t>
  </si>
  <si>
    <t>学年</t>
  </si>
  <si>
    <t>種　　　目</t>
  </si>
  <si>
    <t>男子</t>
  </si>
  <si>
    <t>100m，800m，ジャベリックボール投</t>
  </si>
  <si>
    <t>４年生</t>
  </si>
  <si>
    <r>
      <t>100m，800m，4×100mR，走幅跳，ジャベリックボール投</t>
    </r>
  </si>
  <si>
    <t>５年生</t>
  </si>
  <si>
    <r>
      <t>100m，1500m，80mH，4×100mR，走高跳，走幅跳，ジャベリックボール投</t>
    </r>
  </si>
  <si>
    <t>６年生</t>
  </si>
  <si>
    <t>100m，1500m，80mH，4×100mR，走高跳，走幅跳，砲丸投，ジャベリックボール投，　　　　　　　　　　　　　　　　　コンバインドA（80mH・走高跳）・コンバインドB（走幅跳・ジャベリックボール投）</t>
  </si>
  <si>
    <t>女子</t>
  </si>
  <si>
    <t>100m，800m，4×100mR，走幅跳，ジャベリックボール投</t>
  </si>
  <si>
    <t>100m，800m，80mH，4×100mR，走高跳，走幅跳，ジャベリックボール投</t>
  </si>
  <si>
    <t>100m，800m，80mH，4×100mR，走高跳，走幅跳，砲丸投，ジャベリックボール投，　　　　　　　　　　　　　　　　　　コンバインドA（80mH・走高跳）・コンバインドB（走幅跳・ジャベリックボール投）</t>
  </si>
  <si>
    <t>５．６年生混合</t>
  </si>
  <si>
    <t>４×100ｍR</t>
  </si>
  <si>
    <t>【１年～２年】</t>
  </si>
  <si>
    <t>１年生</t>
  </si>
  <si>
    <t>６０ｍ</t>
  </si>
  <si>
    <t>２年生</t>
  </si>
  <si>
    <t>６０ｍ</t>
  </si>
  <si>
    <t>６０ｍ</t>
  </si>
  <si>
    <t>８</t>
  </si>
  <si>
    <t>競技規則</t>
  </si>
  <si>
    <t>2022年日本陸上競技連盟競技規則に準ずるが、児童である年齢を考慮した教育的配慮のもとに競技を進行する。</t>
  </si>
  <si>
    <t>９</t>
  </si>
  <si>
    <t>出場資格及び出場制限</t>
  </si>
  <si>
    <t>オホーツク管内の小学校に在籍する児童で学年区分の種目に限る。但し、リレー種目は、上級学年に出場することができるが、混合リレーは5，6年生に限る。※今年度に限り全道大会は５，６年生に限るためリレーのエントリーには十分注意すること。</t>
  </si>
  <si>
    <t>1人2種目までとする。コンバインドは１種目として扱う。（但し、リレーを除く）</t>
  </si>
  <si>
    <t>オープン出場可　※記録は公認となります。（申込は別シートを作成してください。審判名の下にオープンと記載）</t>
  </si>
  <si>
    <t>男女別リレーと5，6年生混合リレーの両種目にエントリーすることができる。</t>
  </si>
  <si>
    <t>「JAAF新型コロナウイルス感染症についての体調管理チェックシート」を必ず提出する。</t>
  </si>
  <si>
    <t>１０</t>
  </si>
  <si>
    <t>【３年～６年】　　　　1種目８００円　　2種目１，０００円　　　リレー1チーム１，０００円</t>
  </si>
  <si>
    <t>【１年生～２年生】　１種目３００円</t>
  </si>
  <si>
    <t>１１</t>
  </si>
  <si>
    <t>必要書類</t>
  </si>
  <si>
    <t>提出先</t>
  </si>
  <si>
    <t>注意事項</t>
  </si>
  <si>
    <r>
      <t xml:space="preserve">申込書
</t>
    </r>
    <r>
      <rPr>
        <sz val="9"/>
        <rFont val="ＭＳ Ｐ明朝"/>
        <family val="1"/>
      </rPr>
      <t>（１種類のみ）</t>
    </r>
  </si>
  <si>
    <r>
      <t xml:space="preserve">オホーツク陸協申込専用
アドレス
</t>
    </r>
    <r>
      <rPr>
        <sz val="12"/>
        <color indexed="56"/>
        <rFont val="ＭＳ Ｐ明朝"/>
        <family val="1"/>
      </rPr>
      <t>orkentry@gmail.com</t>
    </r>
  </si>
  <si>
    <t>メールの件名には、「小学生陸上申込　○○小学校」などと、
大会名と学校および団体名を必ず記載してください。
申し込み期限後、受付が完了した学校およびチームを一覧表にしてオホーツク陸協ホームページに記載いたします。</t>
  </si>
  <si>
    <t>　　※記録をもとに番組編成をしますので最高記録を必ず記入してください。</t>
  </si>
  <si>
    <t>　　※団体申込の場合は、ナンバーカードの番号を必ず記入してください。個人申込の場合は、無記入です。</t>
  </si>
  <si>
    <t>１２</t>
  </si>
  <si>
    <t>申込期限</t>
  </si>
  <si>
    <t>申込み期限　令和４年６月9日（木）１８：００　日時厳守</t>
  </si>
  <si>
    <t>　※申込期限に遅れたもの、及び競技会当日及び電話等による申込み受付けはしません。</t>
  </si>
  <si>
    <t>１３</t>
  </si>
  <si>
    <t>参加料支払い方法</t>
  </si>
  <si>
    <t>参加料は、大会当日６月18日（土）に納入してください。ただし、釣銭がないように準備をお願いします。</t>
  </si>
  <si>
    <t>事前に現金書留等で送付していただいても構いません。</t>
  </si>
  <si>
    <t>１４</t>
  </si>
  <si>
    <t>問合せ先(携帯またはメールでお願いします。）</t>
  </si>
  <si>
    <t>オホーツク陸協普及委員長　　宍戸　政彦</t>
  </si>
  <si>
    <t>（携帯電話）　０９０－９０８７－２７０６</t>
  </si>
  <si>
    <t>メール　　orkhukyuu＠yahoo.co.jp</t>
  </si>
  <si>
    <t>１５</t>
  </si>
  <si>
    <t>ナンバーカード</t>
  </si>
  <si>
    <t>団体申込の場合は、チームごとに割り振られた番号を、申込書に必ず記入すること。
ナンバーカード割り振りは、昨年度と同じものを使用して下さい。</t>
  </si>
  <si>
    <t>個人申込をしている選手は、ナンバーカードなしで参加する。</t>
  </si>
  <si>
    <t>１６</t>
  </si>
  <si>
    <t>表彰</t>
  </si>
  <si>
    <t>各種目8位まで賞状を授与する。但し、リレーは3位までとする。</t>
  </si>
  <si>
    <t>１７</t>
  </si>
  <si>
    <t>（１）</t>
  </si>
  <si>
    <t>スパイクの使用は自由とする。全天候型の陸上競技場なのでピンの長さは９ｍｍ以下のものを使用すること。</t>
  </si>
  <si>
    <t>（２）</t>
  </si>
  <si>
    <t>学年別のリレーチームは1チーム５名編成とし、各団体、１学年に１チームずつの出場に限る。
個人種目出場時の所属名とリレー所属名が同じでなければならない。</t>
  </si>
  <si>
    <t>（３）</t>
  </si>
  <si>
    <t>混合４×１００ｍRリレーチームは、各団体1チームとし、５・６年生で編成し、男女2名ずつで走り、走順に規定はない。エントリーは男女各3名以内、合計6名以内とする。</t>
  </si>
  <si>
    <t>（４）</t>
  </si>
  <si>
    <t>全道大会に出場するリレーチームの編成は、本選考会に参加したメンバーと変更しても良い。なお、混合リレーのみ全道大会優勝チームは全国大会への出場となり、全国大会出場メンバーと全道大会出場メンバーとの変更は認められない。</t>
  </si>
  <si>
    <t>（５）</t>
  </si>
  <si>
    <t>本大会においては5・6年生の学年別のリレーに4年生は出場することは出来るが全道大会への出場は5年生以上とする。</t>
  </si>
  <si>
    <t>（６）</t>
  </si>
  <si>
    <t>１００ｍ、８０ｍＨ、リレーのスタートはクラウチングスタートとし、スターティングブロックの使用は、自由とする。</t>
  </si>
  <si>
    <t>１～２年については、自由とする。</t>
  </si>
  <si>
    <t>（７）</t>
  </si>
  <si>
    <t>８０ｍHは、スタートから第１ハードルまで１３ｍ、インターバル７ｍ、高さ７０ｃｍ、台数９台、最終ハードルからフィニッシュまで１１ｍとする。</t>
  </si>
  <si>
    <t>（８）</t>
  </si>
  <si>
    <t>走高跳（はさみ跳び）でのマットへの着地は、必ず足裏からとし、背・腰からの着地は無効試技とする。</t>
  </si>
  <si>
    <t>（９）</t>
  </si>
  <si>
    <t>トラック競技において、予選を伴う種目については予選ベスト８で決勝を行う場合もある。なお、800m以上は決勝タイムレースとします。</t>
  </si>
  <si>
    <t>（１０）</t>
  </si>
  <si>
    <r>
      <rPr>
        <b/>
        <sz val="10.5"/>
        <rFont val="ＭＳ Ｐ明朝"/>
        <family val="1"/>
      </rPr>
      <t>トラック競技のスタートはイングリッシュコールとする。</t>
    </r>
    <r>
      <rPr>
        <sz val="10.5"/>
        <rFont val="ＭＳ Ｐ明朝"/>
        <family val="1"/>
      </rPr>
      <t>（１～2年生を除く）不正スタートについては、同じ競技者が２回の不正スタートをしたとき、その競技者は失格となる。（旧ルールの適用。全道大会、全国大会に準ずる。）　</t>
    </r>
  </si>
  <si>
    <t>（１１）</t>
  </si>
  <si>
    <t>ジャベリックボール投は主催者が用意したものを使用する。助走距離は１５ｍ以内とする。羽を持っての投てき、回転投げを禁止する。</t>
  </si>
  <si>
    <t>（１２）</t>
  </si>
  <si>
    <t>砲丸投は男女とも２．７２１ｋｇ（中学女子規格）とする。</t>
  </si>
  <si>
    <t>（１３）</t>
  </si>
  <si>
    <t>フィールド競技の試技はすべて3回とする。ベスト８は行わない。（全道大会に準ずる）</t>
  </si>
  <si>
    <t>ただしコンバインド種目については全国大会に準じ、試技を2回とする。</t>
  </si>
  <si>
    <t>（１４）</t>
  </si>
  <si>
    <t>本大会は新型コロナウイルス感染拡大防止と参加者の安心・安全のため無観客として運営させて頂きます。ただし、スムーズな大会運営を実施するため選手1名に対して1名の付き添いを認めます。審判にあたっている保護者がいる場合はその限りではありません。いずれも選手同様「新型コロナウイルス感染症に対しての体調管理チェックシート」を提出してください。</t>
  </si>
  <si>
    <t>１８</t>
  </si>
  <si>
    <t>全道大会標準記録（昨年と変更はありません）</t>
  </si>
  <si>
    <t>種目</t>
  </si>
  <si>
    <t>５年男子</t>
  </si>
  <si>
    <t>６年男子</t>
  </si>
  <si>
    <t>５年女子</t>
  </si>
  <si>
    <t>６年女子</t>
  </si>
  <si>
    <t>１００ｍ</t>
  </si>
  <si>
    <t>14″50</t>
  </si>
  <si>
    <t>13″70</t>
  </si>
  <si>
    <t>14″80</t>
  </si>
  <si>
    <t>14″00</t>
  </si>
  <si>
    <t>８００ｍ</t>
  </si>
  <si>
    <t>＊</t>
  </si>
  <si>
    <t>2′50″00</t>
  </si>
  <si>
    <t>2′41″00</t>
  </si>
  <si>
    <t>１５００ｍ</t>
  </si>
  <si>
    <t>5′20″00</t>
  </si>
  <si>
    <t>5′10″00</t>
  </si>
  <si>
    <t>８０mH</t>
  </si>
  <si>
    <t>15″70</t>
  </si>
  <si>
    <t>16″20</t>
  </si>
  <si>
    <t>15″50</t>
  </si>
  <si>
    <t>４×１００ｍR</t>
  </si>
  <si>
    <t>1′01″00</t>
  </si>
  <si>
    <t>56″50</t>
  </si>
  <si>
    <t>1′02″50</t>
  </si>
  <si>
    <t>58″50</t>
  </si>
  <si>
    <t>混合４×１００ｍR</t>
  </si>
  <si>
    <t>57″50</t>
  </si>
  <si>
    <t>57″50</t>
  </si>
  <si>
    <t>走高跳</t>
  </si>
  <si>
    <t>1ｍ15</t>
  </si>
  <si>
    <t>1ｍ25</t>
  </si>
  <si>
    <t>1ｍ10</t>
  </si>
  <si>
    <t>1ｍ23</t>
  </si>
  <si>
    <t>走幅跳</t>
  </si>
  <si>
    <t>4m00</t>
  </si>
  <si>
    <t>4ｍ50</t>
  </si>
  <si>
    <t>3ｍ80</t>
  </si>
  <si>
    <t>4ｍ10</t>
  </si>
  <si>
    <t>砲丸投</t>
  </si>
  <si>
    <t>8ｍ50</t>
  </si>
  <si>
    <t>6ｍ50</t>
  </si>
  <si>
    <t>ジャベリックボール投</t>
  </si>
  <si>
    <t>46ｍ00</t>
  </si>
  <si>
    <t>56ｍ00</t>
  </si>
  <si>
    <t>35ｍ00</t>
  </si>
  <si>
    <t>44ｍ00</t>
  </si>
  <si>
    <t>※コンバインドA・B共に得点による標準記録ありませんが、該当する2種目で標準記録を突破した場合は参加出場資格を得るものとする。</t>
  </si>
  <si>
    <t>１９</t>
  </si>
  <si>
    <t>その他</t>
  </si>
  <si>
    <t>（１）</t>
  </si>
  <si>
    <t>競技に関する抗議等については、申込書に記載の責任者か監督が該当競技終了後３０分以内に申し出た場合受付ける。前述の責任者・監督以外及び時間が過ぎたものは、一切受付けない。</t>
  </si>
  <si>
    <t>本大会に参加の選手に万一事故が起こった場合、応急処置までの用意はありますが、それ以上の場合は本人の負担で処置願います。</t>
  </si>
  <si>
    <t>競技日程は、プログラム編成後の６月12日（土）以降にホームページに掲載しますので、ご確認ください。</t>
  </si>
  <si>
    <t>全道大会出場について参加制限があります。1人個人種目1種目＋リレー1種目までとなっています。個人種目3位、リレー種目2位までに入賞した選手（チーム）、または2022年度の競技会において標準記録を突破した選手は全道大会出場権が得られる。なお、今年度については参加資格を得た選手が全道大会参加を辞退した場合について繰り上げて資格を得ることはできない。</t>
  </si>
  <si>
    <t>北海道小学生陸上競技大会（全道大会）の詳細については、北海道陸協ＨＰに掲載しています、参加制限等が例年と異なりますのでご確認ください。北海道陸協ＨＰから様式１をダウンロードし、6月２１日（火）までに申し込み専用アドレス（2022mosikomi@ｇｍａｉｌ.ｃｏｍ)及びオホーツク陸協普及委員（orkhukyuu@yahoo.co.jp）にデータ送信と申し込み、指定の口座に大会名およびチーム名を明記し送金して下さい。</t>
  </si>
  <si>
    <t>２０</t>
  </si>
  <si>
    <t>補助競技役員及び補助員の要請について</t>
  </si>
  <si>
    <t>本大会の競技運営につきましては、各参加学校・少年団等の指導者、保護者の方々に審判員・審判補助員としてご協力いただき競技運営を行ってまいりたいと思います。新型コロナウイルス感染拡大防止のため中学生の補助員の協力はありませんのでお手伝いいただける人数を申し込みの審判の欄に記載してください。詳細については後日、連絡いたします。</t>
  </si>
  <si>
    <t>できるだけ少年団単位で審判の割り当てを考えていますので、交代しながらお願いします。なお、審判にご協力いただいた方は付き添いの人数には含まれません。</t>
  </si>
  <si>
    <t>令和４年５月２２日</t>
  </si>
  <si>
    <t>３年生</t>
  </si>
  <si>
    <t>令和４年６月１８日（土）雨天決行　　競技開始　午前９時（予定）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</si>
</sst>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58">
    <font>
      <sz val="11"/>
      <name val="ＭＳ Ｐゴシック"/>
      <family val="3"/>
    </font>
    <font>
      <sz val="12"/>
      <color indexed="8"/>
      <name val="ＭＳ Ｐゴシック"/>
      <family val="3"/>
    </font>
    <font>
      <sz val="6"/>
      <name val="ＭＳ Ｐゴシック"/>
      <family val="3"/>
    </font>
    <font>
      <u val="single"/>
      <sz val="11"/>
      <color indexed="12"/>
      <name val="ＭＳ Ｐゴシック"/>
      <family val="3"/>
    </font>
    <font>
      <sz val="10"/>
      <name val="ＭＳ Ｐゴシック"/>
      <family val="3"/>
    </font>
    <font>
      <sz val="11"/>
      <name val="ＨＧ丸ゴシックM"/>
      <family val="3"/>
    </font>
    <font>
      <u val="single"/>
      <sz val="11"/>
      <color indexed="12"/>
      <name val="ＨＧ丸ゴシックM"/>
      <family val="3"/>
    </font>
    <font>
      <sz val="10.5"/>
      <name val="ＭＳ Ｐ明朝"/>
      <family val="1"/>
    </font>
    <font>
      <sz val="10.5"/>
      <name val="ＭＳ Ｐゴシック"/>
      <family val="3"/>
    </font>
    <font>
      <sz val="9"/>
      <name val="ＭＳ Ｐゴシック"/>
      <family val="3"/>
    </font>
    <font>
      <sz val="10.5"/>
      <color indexed="8"/>
      <name val="ＭＳ Ｐ明朝"/>
      <family val="1"/>
    </font>
    <font>
      <sz val="10"/>
      <name val="ＭＳ Ｐ明朝"/>
      <family val="1"/>
    </font>
    <font>
      <sz val="10.5"/>
      <name val="HG丸ｺﾞｼｯｸM-PRO"/>
      <family val="3"/>
    </font>
    <font>
      <b/>
      <sz val="14"/>
      <name val="HGS創英角ｺﾞｼｯｸUB"/>
      <family val="3"/>
    </font>
    <font>
      <sz val="14"/>
      <name val="ＭＳ ゴシック"/>
      <family val="3"/>
    </font>
    <font>
      <b/>
      <sz val="14"/>
      <name val="ＭＳ ゴシック"/>
      <family val="3"/>
    </font>
    <font>
      <b/>
      <sz val="12"/>
      <name val="ＭＳ ゴシック"/>
      <family val="3"/>
    </font>
    <font>
      <sz val="18"/>
      <name val="HGS創英角ｺﾞｼｯｸUB"/>
      <family val="3"/>
    </font>
    <font>
      <b/>
      <sz val="10"/>
      <color indexed="10"/>
      <name val="ＭＳ ゴシック"/>
      <family val="3"/>
    </font>
    <font>
      <b/>
      <sz val="16"/>
      <name val="ＭＳ ゴシック"/>
      <family val="3"/>
    </font>
    <font>
      <b/>
      <u val="double"/>
      <sz val="10"/>
      <color indexed="10"/>
      <name val="ＭＳ ゴシック"/>
      <family val="3"/>
    </font>
    <font>
      <sz val="8"/>
      <name val="ＭＳ Ｐ明朝"/>
      <family val="1"/>
    </font>
    <font>
      <sz val="11"/>
      <name val="ＭＳ Ｐ明朝"/>
      <family val="1"/>
    </font>
    <font>
      <sz val="16"/>
      <name val="ＭＳ Ｐ明朝"/>
      <family val="1"/>
    </font>
    <font>
      <u val="single"/>
      <sz val="10.5"/>
      <name val="ＭＳ Ｐ明朝"/>
      <family val="1"/>
    </font>
    <font>
      <sz val="10.5"/>
      <name val="ＭＳ 明朝"/>
      <family val="1"/>
    </font>
    <font>
      <b/>
      <sz val="11"/>
      <name val="ＭＳ Ｐ明朝"/>
      <family val="1"/>
    </font>
    <font>
      <sz val="9"/>
      <name val="ＭＳ Ｐ明朝"/>
      <family val="1"/>
    </font>
    <font>
      <sz val="12"/>
      <color indexed="56"/>
      <name val="ＭＳ Ｐ明朝"/>
      <family val="1"/>
    </font>
    <font>
      <b/>
      <sz val="10.5"/>
      <name val="ＭＳ Ｐ明朝"/>
      <family val="1"/>
    </font>
    <font>
      <sz val="11"/>
      <color indexed="8"/>
      <name val="ＭＳ Ｐゴシック"/>
      <family val="3"/>
    </font>
    <font>
      <sz val="10.5"/>
      <color indexed="8"/>
      <name val="ＭＳ Ｐゴシック"/>
      <family val="3"/>
    </font>
    <font>
      <sz val="10"/>
      <color indexed="8"/>
      <name val="ＭＳ Ｐゴシック"/>
      <family val="3"/>
    </font>
    <font>
      <sz val="12"/>
      <color indexed="9"/>
      <name val="ＭＳ Ｐゴシック"/>
      <family val="3"/>
    </font>
    <font>
      <sz val="11"/>
      <color indexed="8"/>
      <name val="ＭＳ ゴシック"/>
      <family val="3"/>
    </font>
    <font>
      <sz val="10.5"/>
      <color indexed="8"/>
      <name val="ＭＳ ゴシック"/>
      <family val="3"/>
    </font>
    <font>
      <sz val="24"/>
      <color indexed="8"/>
      <name val="ＭＳ ゴシック"/>
      <family val="3"/>
    </font>
    <font>
      <b/>
      <sz val="11"/>
      <color indexed="8"/>
      <name val="ＭＳ ゴシック"/>
      <family val="3"/>
    </font>
    <font>
      <b/>
      <sz val="10"/>
      <color indexed="8"/>
      <name val="ＭＳ ゴシック"/>
      <family val="3"/>
    </font>
    <font>
      <b/>
      <sz val="10.5"/>
      <color indexed="8"/>
      <name val="ＭＳ ゴシック"/>
      <family val="3"/>
    </font>
    <font>
      <b/>
      <sz val="22"/>
      <color indexed="8"/>
      <name val="ＭＳ ゴシック"/>
      <family val="3"/>
    </font>
    <font>
      <b/>
      <sz val="14"/>
      <color indexed="9"/>
      <name val="ＭＳ ゴシック"/>
      <family val="3"/>
    </font>
    <font>
      <b/>
      <sz val="14"/>
      <color indexed="8"/>
      <name val="ＭＳ ゴシック"/>
      <family val="3"/>
    </font>
    <font>
      <b/>
      <sz val="14"/>
      <color indexed="30"/>
      <name val="ＭＳ ゴシック"/>
      <family val="3"/>
    </font>
    <font>
      <b/>
      <sz val="12"/>
      <color indexed="10"/>
      <name val="ＭＳ ゴシック"/>
      <family val="3"/>
    </font>
    <font>
      <b/>
      <sz val="12"/>
      <color indexed="30"/>
      <name val="ＭＳ ゴシック"/>
      <family val="3"/>
    </font>
    <font>
      <sz val="10"/>
      <color indexed="8"/>
      <name val="ＭＳ ゴシック"/>
      <family val="3"/>
    </font>
    <font>
      <sz val="10.5"/>
      <color indexed="10"/>
      <name val="ＭＳ Ｐゴシック"/>
      <family val="3"/>
    </font>
    <font>
      <sz val="10.5"/>
      <color indexed="9"/>
      <name val="ＭＳ Ｐゴシック"/>
      <family val="3"/>
    </font>
    <font>
      <b/>
      <sz val="18"/>
      <color indexed="8"/>
      <name val="ＭＳ ゴシック"/>
      <family val="3"/>
    </font>
    <font>
      <b/>
      <sz val="11"/>
      <color indexed="9"/>
      <name val="ＭＳ ゴシック"/>
      <family val="3"/>
    </font>
    <font>
      <b/>
      <sz val="12"/>
      <color indexed="8"/>
      <name val="ＭＳ ゴシック"/>
      <family val="3"/>
    </font>
    <font>
      <sz val="11"/>
      <color indexed="9"/>
      <name val="ＭＳ ゴシック"/>
      <family val="3"/>
    </font>
    <font>
      <sz val="10.5"/>
      <color indexed="10"/>
      <name val="ＭＳ ゴシック"/>
      <family val="3"/>
    </font>
    <font>
      <sz val="10"/>
      <color indexed="10"/>
      <name val="ＭＳ ゴシック"/>
      <family val="3"/>
    </font>
    <font>
      <sz val="11"/>
      <color indexed="10"/>
      <name val="ＭＳ Ｐゴシック"/>
      <family val="3"/>
    </font>
    <font>
      <b/>
      <sz val="11"/>
      <color indexed="10"/>
      <name val="ＭＳ ゴシック"/>
      <family val="3"/>
    </font>
    <font>
      <sz val="10"/>
      <color indexed="10"/>
      <name val="ＭＳ Ｐゴシック"/>
      <family val="3"/>
    </font>
    <font>
      <sz val="12"/>
      <color indexed="8"/>
      <name val="HG丸ｺﾞｼｯｸM-PRO"/>
      <family val="3"/>
    </font>
    <font>
      <sz val="9.5"/>
      <color indexed="10"/>
      <name val="ＭＳ ゴシック"/>
      <family val="3"/>
    </font>
    <font>
      <b/>
      <sz val="10.5"/>
      <color indexed="9"/>
      <name val="ＭＳ ゴシック"/>
      <family val="3"/>
    </font>
    <font>
      <sz val="9.5"/>
      <color indexed="8"/>
      <name val="ＭＳ ゴシック"/>
      <family val="3"/>
    </font>
    <font>
      <b/>
      <sz val="10"/>
      <color indexed="10"/>
      <name val="ＭＳ Ｐゴシック"/>
      <family val="3"/>
    </font>
    <font>
      <b/>
      <sz val="14"/>
      <color indexed="10"/>
      <name val="HGS創英角ｺﾞｼｯｸUB"/>
      <family val="3"/>
    </font>
    <font>
      <sz val="8"/>
      <color indexed="10"/>
      <name val="HGS創英角ｺﾞｼｯｸUB"/>
      <family val="3"/>
    </font>
    <font>
      <sz val="18"/>
      <color indexed="8"/>
      <name val="HGS創英角ｺﾞｼｯｸUB"/>
      <family val="3"/>
    </font>
    <font>
      <sz val="18"/>
      <color indexed="10"/>
      <name val="HGS創英角ｺﾞｼｯｸUB"/>
      <family val="3"/>
    </font>
    <font>
      <b/>
      <sz val="16"/>
      <color indexed="8"/>
      <name val="ＭＳ ゴシック"/>
      <family val="3"/>
    </font>
    <font>
      <b/>
      <sz val="11"/>
      <color indexed="8"/>
      <name val="ＭＳ Ｐゴシック"/>
      <family val="3"/>
    </font>
    <font>
      <b/>
      <sz val="11"/>
      <color indexed="10"/>
      <name val="ＭＳ Ｐゴシック"/>
      <family val="3"/>
    </font>
    <font>
      <sz val="10.5"/>
      <color indexed="9"/>
      <name val="ＭＳ ゴシック"/>
      <family val="3"/>
    </font>
    <font>
      <b/>
      <sz val="10.5"/>
      <color indexed="9"/>
      <name val="ＭＳ Ｐゴシック"/>
      <family val="3"/>
    </font>
    <font>
      <b/>
      <sz val="11"/>
      <color indexed="30"/>
      <name val="ＭＳ ゴシック"/>
      <family val="3"/>
    </font>
    <font>
      <sz val="14"/>
      <color indexed="9"/>
      <name val="ＭＳ ゴシック"/>
      <family val="3"/>
    </font>
    <font>
      <b/>
      <sz val="14"/>
      <color indexed="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9"/>
      <name val="Meiryo UI"/>
      <family val="3"/>
    </font>
    <font>
      <sz val="12"/>
      <color theme="1"/>
      <name val="Calibri"/>
      <family val="3"/>
    </font>
    <font>
      <sz val="12"/>
      <color theme="0"/>
      <name val="Calibri"/>
      <family val="3"/>
    </font>
    <font>
      <sz val="18"/>
      <color theme="3"/>
      <name val="Cambria"/>
      <family val="3"/>
    </font>
    <font>
      <b/>
      <sz val="12"/>
      <color theme="0"/>
      <name val="Calibri"/>
      <family val="3"/>
    </font>
    <font>
      <sz val="12"/>
      <color rgb="FF9C5700"/>
      <name val="Calibri"/>
      <family val="3"/>
    </font>
    <font>
      <u val="single"/>
      <sz val="11"/>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1"/>
      <color theme="1"/>
      <name val="Calibri"/>
      <family val="3"/>
    </font>
    <font>
      <sz val="12"/>
      <color rgb="FF006100"/>
      <name val="Calibri"/>
      <family val="3"/>
    </font>
    <font>
      <sz val="10.5"/>
      <color theme="1"/>
      <name val="ＭＳ Ｐゴシック"/>
      <family val="3"/>
    </font>
    <font>
      <sz val="10.5"/>
      <color theme="1"/>
      <name val="ＭＳ Ｐ明朝"/>
      <family val="1"/>
    </font>
    <font>
      <sz val="10"/>
      <color theme="1"/>
      <name val="ＭＳ Ｐゴシック"/>
      <family val="3"/>
    </font>
    <font>
      <sz val="12"/>
      <color theme="0"/>
      <name val="ＭＳ Ｐゴシック"/>
      <family val="3"/>
    </font>
    <font>
      <sz val="11"/>
      <color theme="1"/>
      <name val="ＭＳ ゴシック"/>
      <family val="3"/>
    </font>
    <font>
      <sz val="10.5"/>
      <color theme="1"/>
      <name val="ＭＳ ゴシック"/>
      <family val="3"/>
    </font>
    <font>
      <sz val="24"/>
      <color theme="1"/>
      <name val="ＭＳ ゴシック"/>
      <family val="3"/>
    </font>
    <font>
      <b/>
      <sz val="11"/>
      <color theme="1"/>
      <name val="ＭＳ ゴシック"/>
      <family val="3"/>
    </font>
    <font>
      <b/>
      <sz val="10"/>
      <color theme="1"/>
      <name val="ＭＳ ゴシック"/>
      <family val="3"/>
    </font>
    <font>
      <b/>
      <sz val="10.5"/>
      <color theme="1"/>
      <name val="ＭＳ ゴシック"/>
      <family val="3"/>
    </font>
    <font>
      <b/>
      <sz val="22"/>
      <color theme="1"/>
      <name val="ＭＳ ゴシック"/>
      <family val="3"/>
    </font>
    <font>
      <b/>
      <sz val="14"/>
      <color theme="0"/>
      <name val="ＭＳ ゴシック"/>
      <family val="3"/>
    </font>
    <font>
      <b/>
      <sz val="14"/>
      <color theme="1"/>
      <name val="ＭＳ ゴシック"/>
      <family val="3"/>
    </font>
    <font>
      <b/>
      <sz val="14"/>
      <color rgb="FF0070C0"/>
      <name val="ＭＳ ゴシック"/>
      <family val="3"/>
    </font>
    <font>
      <b/>
      <sz val="12"/>
      <color rgb="FFFF0000"/>
      <name val="ＭＳ ゴシック"/>
      <family val="3"/>
    </font>
    <font>
      <b/>
      <sz val="12"/>
      <color rgb="FF0070C0"/>
      <name val="ＭＳ ゴシック"/>
      <family val="3"/>
    </font>
    <font>
      <sz val="10"/>
      <color theme="1"/>
      <name val="ＭＳ ゴシック"/>
      <family val="3"/>
    </font>
    <font>
      <sz val="10.5"/>
      <color rgb="FFFF0000"/>
      <name val="ＭＳ Ｐゴシック"/>
      <family val="3"/>
    </font>
    <font>
      <sz val="10.5"/>
      <color theme="0"/>
      <name val="ＭＳ Ｐゴシック"/>
      <family val="3"/>
    </font>
    <font>
      <b/>
      <sz val="18"/>
      <color theme="1"/>
      <name val="ＭＳ ゴシック"/>
      <family val="3"/>
    </font>
    <font>
      <b/>
      <sz val="11"/>
      <color theme="0"/>
      <name val="ＭＳ ゴシック"/>
      <family val="3"/>
    </font>
    <font>
      <b/>
      <sz val="12"/>
      <color theme="1"/>
      <name val="ＭＳ ゴシック"/>
      <family val="3"/>
    </font>
    <font>
      <sz val="11"/>
      <color theme="0"/>
      <name val="ＭＳ ゴシック"/>
      <family val="3"/>
    </font>
    <font>
      <sz val="10.5"/>
      <color rgb="FFFF0000"/>
      <name val="ＭＳ ゴシック"/>
      <family val="3"/>
    </font>
    <font>
      <sz val="10"/>
      <color rgb="FFFF0000"/>
      <name val="ＭＳ ゴシック"/>
      <family val="3"/>
    </font>
    <font>
      <sz val="11"/>
      <color theme="1"/>
      <name val="ＭＳ Ｐゴシック"/>
      <family val="3"/>
    </font>
    <font>
      <sz val="11"/>
      <color rgb="FFFF0000"/>
      <name val="ＭＳ Ｐゴシック"/>
      <family val="3"/>
    </font>
    <font>
      <b/>
      <sz val="11"/>
      <color rgb="FFFF0000"/>
      <name val="ＭＳ ゴシック"/>
      <family val="3"/>
    </font>
    <font>
      <sz val="9.5"/>
      <color theme="1"/>
      <name val="ＭＳ ゴシック"/>
      <family val="3"/>
    </font>
    <font>
      <sz val="9.5"/>
      <color rgb="FFFF0000"/>
      <name val="ＭＳ ゴシック"/>
      <family val="3"/>
    </font>
    <font>
      <sz val="10.5"/>
      <color theme="0"/>
      <name val="ＭＳ ゴシック"/>
      <family val="3"/>
    </font>
    <font>
      <b/>
      <sz val="10.5"/>
      <color theme="0"/>
      <name val="ＭＳ ゴシック"/>
      <family val="3"/>
    </font>
    <font>
      <b/>
      <sz val="10"/>
      <color rgb="FFFF0000"/>
      <name val="ＭＳ ゴシック"/>
      <family val="3"/>
    </font>
    <font>
      <b/>
      <sz val="11"/>
      <color theme="1"/>
      <name val="ＭＳ Ｐゴシック"/>
      <family val="3"/>
    </font>
    <font>
      <b/>
      <sz val="16"/>
      <color theme="1"/>
      <name val="ＭＳ ゴシック"/>
      <family val="3"/>
    </font>
    <font>
      <b/>
      <sz val="11"/>
      <color rgb="FFFF0000"/>
      <name val="ＭＳ Ｐゴシック"/>
      <family val="3"/>
    </font>
    <font>
      <sz val="10"/>
      <name val="Cambria"/>
      <family val="3"/>
    </font>
    <font>
      <sz val="18"/>
      <color theme="1"/>
      <name val="HGS創英角ｺﾞｼｯｸUB"/>
      <family val="3"/>
    </font>
    <font>
      <sz val="18"/>
      <color rgb="FFFF0000"/>
      <name val="HGS創英角ｺﾞｼｯｸUB"/>
      <family val="3"/>
    </font>
    <font>
      <b/>
      <sz val="10"/>
      <color rgb="FFFF0000"/>
      <name val="Cambria"/>
      <family val="3"/>
    </font>
    <font>
      <sz val="8"/>
      <color rgb="FFFF0000"/>
      <name val="HGS創英角ｺﾞｼｯｸUB"/>
      <family val="3"/>
    </font>
    <font>
      <b/>
      <sz val="14"/>
      <color rgb="FFFF0000"/>
      <name val="HGS創英角ｺﾞｼｯｸUB"/>
      <family val="3"/>
    </font>
    <font>
      <sz val="10"/>
      <color rgb="FFFF0000"/>
      <name val="ＭＳ Ｐゴシック"/>
      <family val="3"/>
    </font>
    <font>
      <sz val="12"/>
      <color theme="1"/>
      <name val="HG丸ｺﾞｼｯｸM-PRO"/>
      <family val="3"/>
    </font>
    <font>
      <b/>
      <sz val="10.5"/>
      <color theme="0"/>
      <name val="ＭＳ Ｐゴシック"/>
      <family val="3"/>
    </font>
    <font>
      <b/>
      <sz val="11"/>
      <color rgb="FF0070C0"/>
      <name val="ＭＳ ゴシック"/>
      <family val="3"/>
    </font>
    <font>
      <b/>
      <sz val="14"/>
      <color rgb="FFFF0000"/>
      <name val="ＭＳ ゴシック"/>
      <family val="3"/>
    </font>
    <font>
      <sz val="14"/>
      <color theme="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n"/>
      <right/>
      <top style="thin"/>
      <bottom style="thin"/>
    </border>
    <border>
      <left/>
      <right style="thin"/>
      <top style="thin"/>
      <bottom style="thin"/>
    </border>
    <border>
      <left style="hair"/>
      <right style="hair"/>
      <top style="thin"/>
      <bottom style="thin"/>
    </border>
    <border>
      <left style="thin"/>
      <right style="thin"/>
      <top style="thin"/>
      <bottom style="hair"/>
    </border>
    <border>
      <left style="thin"/>
      <right style="thin"/>
      <top style="hair"/>
      <bottom style="hair"/>
    </border>
    <border>
      <left style="thin"/>
      <right style="thin"/>
      <top style="thin"/>
      <bottom/>
    </border>
    <border>
      <left style="thin"/>
      <right style="thin"/>
      <top/>
      <bottom/>
    </border>
    <border>
      <left style="thin"/>
      <right/>
      <top/>
      <bottom/>
    </border>
    <border>
      <left/>
      <right style="thin"/>
      <top/>
      <bottom/>
    </border>
    <border>
      <left style="thin"/>
      <right style="thin"/>
      <top/>
      <bottom style="thin"/>
    </border>
    <border>
      <left/>
      <right/>
      <top/>
      <bottom style="mediu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medium"/>
      <top style="medium"/>
      <bottom style="medium"/>
    </border>
    <border>
      <left style="thin"/>
      <right style="thin"/>
      <top style="hair"/>
      <bottom style="thin"/>
    </border>
    <border>
      <left style="hair">
        <color theme="1" tint="0.49998000264167786"/>
      </left>
      <right style="hair">
        <color theme="1" tint="0.49998000264167786"/>
      </right>
      <top/>
      <bottom style="thin"/>
    </border>
    <border>
      <left/>
      <right style="medium"/>
      <top/>
      <bottom style="thin"/>
    </border>
    <border>
      <left style="thin"/>
      <right/>
      <top/>
      <bottom style="medium"/>
    </border>
    <border>
      <left style="hair">
        <color theme="1" tint="0.49998000264167786"/>
      </left>
      <right style="hair">
        <color theme="1" tint="0.49998000264167786"/>
      </right>
      <top/>
      <bottom style="medium"/>
    </border>
    <border>
      <left/>
      <right style="medium"/>
      <top/>
      <bottom style="medium"/>
    </border>
    <border>
      <left/>
      <right/>
      <top style="thin"/>
      <bottom style="thin"/>
    </border>
    <border>
      <left/>
      <right/>
      <top style="thin"/>
      <bottom/>
    </border>
    <border>
      <left style="thin">
        <color theme="0"/>
      </left>
      <right style="thin"/>
      <top style="thin"/>
      <bottom style="thin"/>
    </border>
    <border>
      <left/>
      <right style="medium"/>
      <top style="thin"/>
      <bottom style="thin"/>
    </border>
    <border>
      <left style="hair"/>
      <right style="hair"/>
      <top style="thin"/>
      <bottom/>
    </border>
    <border>
      <left/>
      <right style="medium"/>
      <top style="thin"/>
      <bottom/>
    </border>
    <border>
      <left/>
      <right/>
      <top style="medium"/>
      <bottom/>
    </border>
    <border diagonalDown="1">
      <left style="thin"/>
      <right/>
      <top style="medium"/>
      <bottom style="thin"/>
      <diagonal style="thin"/>
    </border>
    <border diagonalDown="1">
      <left style="hair">
        <color theme="1" tint="0.49998000264167786"/>
      </left>
      <right style="hair">
        <color theme="1" tint="0.49998000264167786"/>
      </right>
      <top style="medium"/>
      <bottom style="thin"/>
      <diagonal style="thin"/>
    </border>
    <border diagonalDown="1">
      <left/>
      <right style="medium"/>
      <top style="medium"/>
      <bottom style="thin"/>
      <diagonal style="thin"/>
    </border>
    <border diagonalDown="1">
      <left style="thin"/>
      <right/>
      <top/>
      <bottom style="thin"/>
      <diagonal style="thin"/>
    </border>
    <border diagonalDown="1">
      <left style="hair">
        <color theme="1" tint="0.49998000264167786"/>
      </left>
      <right style="hair">
        <color theme="1" tint="0.49998000264167786"/>
      </right>
      <top/>
      <bottom style="thin"/>
      <diagonal style="thin"/>
    </border>
    <border diagonalDown="1">
      <left/>
      <right style="medium"/>
      <top/>
      <bottom style="thin"/>
      <diagonal style="thin"/>
    </border>
    <border diagonalDown="1">
      <left style="thin"/>
      <right/>
      <top/>
      <bottom style="medium"/>
      <diagonal style="thin"/>
    </border>
    <border diagonalDown="1">
      <left style="hair">
        <color theme="1" tint="0.49998000264167786"/>
      </left>
      <right style="hair">
        <color theme="1" tint="0.49998000264167786"/>
      </right>
      <top/>
      <bottom style="medium"/>
      <diagonal style="thin"/>
    </border>
    <border diagonalDown="1">
      <left/>
      <right style="medium"/>
      <top/>
      <bottom style="medium"/>
      <diagonal style="thin"/>
    </border>
    <border>
      <left style="medium"/>
      <right style="thin"/>
      <top style="thin"/>
      <bottom style="thin"/>
    </border>
    <border>
      <left style="medium"/>
      <right style="thin"/>
      <top style="medium"/>
      <bottom style="medium"/>
    </border>
    <border>
      <left style="thin"/>
      <right/>
      <top style="medium"/>
      <bottom style="medium"/>
    </border>
    <border>
      <left style="medium"/>
      <right style="thin"/>
      <top/>
      <bottom style="thin"/>
    </border>
    <border>
      <left style="thin">
        <color theme="0"/>
      </left>
      <right style="thin">
        <color theme="0"/>
      </right>
      <top style="thin">
        <color theme="0"/>
      </top>
      <bottom style="thin"/>
    </border>
    <border>
      <left style="thin"/>
      <right style="thin"/>
      <top style="medium"/>
      <bottom style="medium"/>
    </border>
    <border>
      <left style="thin"/>
      <right style="medium"/>
      <top style="medium"/>
      <bottom style="medium"/>
    </border>
    <border>
      <left/>
      <right/>
      <top style="medium"/>
      <bottom style="medium"/>
    </border>
    <border>
      <left style="thin"/>
      <right style="medium"/>
      <top/>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diagonalDown="1">
      <left style="medium"/>
      <right style="thin"/>
      <top/>
      <bottom style="thin"/>
      <diagonal style="thin"/>
    </border>
    <border diagonalDown="1">
      <left style="thin"/>
      <right style="thin"/>
      <top/>
      <bottom style="thin"/>
      <diagonal style="thin"/>
    </border>
    <border diagonalDown="1">
      <left style="thin"/>
      <right style="medium"/>
      <top/>
      <bottom style="thin"/>
      <diagonal style="thin"/>
    </border>
    <border>
      <left style="medium"/>
      <right style="thin"/>
      <top style="thin"/>
      <bottom style="medium"/>
    </border>
    <border>
      <left style="thin"/>
      <right/>
      <top style="thin"/>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thin"/>
      <right style="medium"/>
      <top style="medium"/>
      <bottom style="thin"/>
      <diagonal style="thin"/>
    </border>
    <border diagonalDown="1">
      <left style="medium"/>
      <right style="thin"/>
      <top/>
      <bottom style="medium"/>
      <diagonal style="thin"/>
    </border>
    <border diagonalDown="1">
      <left style="thin"/>
      <right style="thin"/>
      <top/>
      <bottom style="medium"/>
      <diagonal style="thin"/>
    </border>
    <border diagonalDown="1">
      <left style="thin"/>
      <right style="medium"/>
      <top/>
      <bottom style="medium"/>
      <diagonal style="thin"/>
    </border>
    <border>
      <left/>
      <right style="thin"/>
      <top style="medium"/>
      <bottom style="medium"/>
    </border>
    <border>
      <left/>
      <right style="thin"/>
      <top/>
      <bottom style="medium"/>
    </border>
    <border>
      <left style="thick"/>
      <right style="thick"/>
      <top style="thick"/>
      <bottom style="thin"/>
    </border>
    <border>
      <left style="thick"/>
      <right style="thick"/>
      <top style="thin"/>
      <bottom style="thick"/>
    </border>
    <border>
      <left style="medium"/>
      <right/>
      <top style="thin"/>
      <bottom/>
    </border>
    <border>
      <left/>
      <right style="dotted"/>
      <top/>
      <bottom style="thin"/>
    </border>
    <border>
      <left style="dotted"/>
      <right style="dotted"/>
      <top/>
      <bottom style="thin"/>
    </border>
    <border>
      <left style="dotted"/>
      <right style="dotted"/>
      <top style="medium"/>
      <bottom style="thin"/>
    </border>
    <border>
      <left style="dotted"/>
      <right style="dotted"/>
      <top style="thin"/>
      <bottom style="medium"/>
    </border>
    <border>
      <left/>
      <right style="dotted"/>
      <top style="thin"/>
      <bottom/>
    </border>
    <border>
      <left style="dotted"/>
      <right style="dotted"/>
      <top style="thin"/>
      <bottom/>
    </border>
    <border>
      <left style="thin"/>
      <right style="medium"/>
      <top style="thin"/>
      <bottom/>
    </border>
    <border>
      <left/>
      <right style="dotted"/>
      <top style="thin"/>
      <bottom style="thin"/>
    </border>
    <border>
      <left style="dotted"/>
      <right style="dotted"/>
      <top style="thin"/>
      <bottom style="thin"/>
    </border>
    <border>
      <left style="thin"/>
      <right style="medium"/>
      <top style="thin"/>
      <bottom style="thin"/>
    </border>
    <border>
      <left/>
      <right style="thin"/>
      <top style="medium"/>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right style="dotted"/>
      <top style="medium"/>
      <bottom style="thin"/>
    </border>
    <border>
      <left/>
      <right style="dotted"/>
      <top style="thin"/>
      <bottom style="medium"/>
    </border>
    <border>
      <left style="dotted"/>
      <right style="thin"/>
      <top style="medium"/>
      <bottom style="thin"/>
    </border>
    <border>
      <left style="thin"/>
      <right style="dotted"/>
      <top style="medium"/>
      <bottom style="thin"/>
    </border>
    <border>
      <left style="dotted"/>
      <right style="thin"/>
      <top style="thin"/>
      <bottom style="thin"/>
    </border>
    <border>
      <left style="thin"/>
      <right style="dotted"/>
      <top style="thin"/>
      <bottom style="thin"/>
    </border>
    <border>
      <left style="dotted"/>
      <right style="thin"/>
      <top style="thin"/>
      <bottom style="medium"/>
    </border>
    <border>
      <left style="thin"/>
      <right style="dotted"/>
      <top style="thin"/>
      <bottom style="medium"/>
    </border>
    <border>
      <left style="thin"/>
      <right/>
      <top style="medium"/>
      <bottom style="thin"/>
    </border>
    <border>
      <left style="medium"/>
      <right style="thin"/>
      <top style="thin"/>
      <bottom style="dotted"/>
    </border>
    <border>
      <left style="thin"/>
      <right style="thin"/>
      <top style="thin"/>
      <bottom style="dotted"/>
    </border>
    <border>
      <left style="thin"/>
      <right/>
      <top style="thin"/>
      <bottom style="dotted"/>
    </border>
    <border>
      <left/>
      <right/>
      <top style="thin"/>
      <bottom style="medium"/>
    </border>
    <border>
      <left style="medium"/>
      <right/>
      <top style="medium"/>
      <bottom/>
    </border>
    <border>
      <left/>
      <right style="medium"/>
      <top style="medium"/>
      <bottom/>
    </border>
    <border>
      <left style="medium"/>
      <right/>
      <top/>
      <bottom style="medium"/>
    </border>
    <border>
      <left style="hair"/>
      <right style="hair"/>
      <top style="thin"/>
      <bottom style="medium"/>
    </border>
    <border>
      <left style="hair"/>
      <right style="hair"/>
      <top/>
      <bottom style="thin"/>
    </border>
    <border>
      <left/>
      <right style="thin">
        <color theme="0"/>
      </right>
      <top/>
      <bottom style="thin"/>
    </border>
    <border>
      <left style="medium"/>
      <right/>
      <top/>
      <bottom/>
    </border>
    <border>
      <left/>
      <right style="medium"/>
      <top/>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96"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97" fillId="0" borderId="3" applyNumberFormat="0" applyFill="0" applyAlignment="0" applyProtection="0"/>
    <xf numFmtId="0" fontId="98" fillId="29" borderId="0" applyNumberFormat="0" applyBorder="0" applyAlignment="0" applyProtection="0"/>
    <xf numFmtId="0" fontId="99" fillId="30" borderId="4" applyNumberFormat="0" applyAlignment="0" applyProtection="0"/>
    <xf numFmtId="0" fontId="10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0" borderId="9" applyNumberFormat="0" applyAlignment="0" applyProtection="0"/>
    <xf numFmtId="0" fontId="10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7" fillId="31" borderId="4" applyNumberFormat="0" applyAlignment="0" applyProtection="0"/>
    <xf numFmtId="0" fontId="108" fillId="0" borderId="0">
      <alignment vertical="center"/>
      <protection/>
    </xf>
    <xf numFmtId="0" fontId="5" fillId="0" borderId="0">
      <alignment/>
      <protection/>
    </xf>
    <xf numFmtId="0" fontId="109" fillId="32" borderId="0" applyNumberFormat="0" applyBorder="0" applyAlignment="0" applyProtection="0"/>
  </cellStyleXfs>
  <cellXfs count="548">
    <xf numFmtId="0" fontId="0" fillId="0" borderId="0" xfId="0" applyAlignment="1">
      <alignment vertical="center"/>
    </xf>
    <xf numFmtId="0" fontId="7" fillId="0" borderId="0" xfId="0" applyFont="1" applyFill="1" applyAlignment="1" applyProtection="1">
      <alignment vertical="center" shrinkToFit="1"/>
      <protection/>
    </xf>
    <xf numFmtId="0" fontId="7" fillId="0" borderId="0" xfId="0" applyFont="1" applyFill="1" applyBorder="1" applyAlignment="1" applyProtection="1">
      <alignment vertical="center" shrinkToFit="1"/>
      <protection/>
    </xf>
    <xf numFmtId="2" fontId="7" fillId="0" borderId="0" xfId="0" applyNumberFormat="1" applyFont="1" applyFill="1" applyBorder="1" applyAlignment="1" applyProtection="1">
      <alignment horizontal="right" vertical="center" shrinkToFit="1"/>
      <protection/>
    </xf>
    <xf numFmtId="2" fontId="7"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left" vertical="center" shrinkToFit="1"/>
      <protection/>
    </xf>
    <xf numFmtId="0" fontId="7" fillId="0" borderId="0" xfId="0" applyFont="1" applyFill="1" applyBorder="1" applyAlignment="1" applyProtection="1">
      <alignment horizontal="center" vertical="center" shrinkToFit="1"/>
      <protection/>
    </xf>
    <xf numFmtId="0" fontId="9" fillId="0" borderId="0" xfId="0" applyFont="1" applyAlignment="1">
      <alignment horizontal="center" vertical="center"/>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shrinkToFit="1"/>
      <protection/>
    </xf>
    <xf numFmtId="0" fontId="11" fillId="0" borderId="0" xfId="0" applyFont="1" applyFill="1" applyBorder="1" applyAlignment="1" applyProtection="1">
      <alignment vertical="center" shrinkToFit="1"/>
      <protection/>
    </xf>
    <xf numFmtId="0" fontId="11" fillId="0" borderId="0" xfId="0" applyFont="1" applyFill="1" applyBorder="1" applyAlignment="1" applyProtection="1">
      <alignment horizontal="center" vertical="center" shrinkToFit="1"/>
      <protection/>
    </xf>
    <xf numFmtId="0" fontId="12" fillId="0" borderId="0" xfId="0" applyFont="1" applyFill="1" applyBorder="1" applyAlignment="1" applyProtection="1">
      <alignment vertical="center" shrinkToFit="1"/>
      <protection/>
    </xf>
    <xf numFmtId="0" fontId="7" fillId="0" borderId="10" xfId="0" applyFont="1" applyFill="1" applyBorder="1" applyAlignment="1" applyProtection="1">
      <alignment vertical="center" shrinkToFit="1"/>
      <protection/>
    </xf>
    <xf numFmtId="0" fontId="12" fillId="0" borderId="0" xfId="0" applyFont="1" applyFill="1" applyBorder="1" applyAlignment="1" applyProtection="1">
      <alignment horizontal="distributed" vertical="center" shrinkToFit="1"/>
      <protection/>
    </xf>
    <xf numFmtId="0" fontId="110" fillId="0" borderId="0" xfId="0" applyFont="1" applyFill="1" applyBorder="1" applyAlignment="1" applyProtection="1">
      <alignment vertical="center" shrinkToFit="1"/>
      <protection/>
    </xf>
    <xf numFmtId="0" fontId="111" fillId="0" borderId="10" xfId="0" applyFont="1" applyFill="1" applyBorder="1" applyAlignment="1" applyProtection="1">
      <alignment vertical="center" shrinkToFit="1"/>
      <protection/>
    </xf>
    <xf numFmtId="0" fontId="112" fillId="0" borderId="10" xfId="0" applyFont="1" applyFill="1" applyBorder="1" applyAlignment="1" applyProtection="1">
      <alignment horizontal="distributed" vertical="center" shrinkToFit="1"/>
      <protection/>
    </xf>
    <xf numFmtId="0" fontId="111" fillId="33" borderId="10" xfId="0" applyFont="1" applyFill="1" applyBorder="1" applyAlignment="1" applyProtection="1">
      <alignment vertical="center" shrinkToFit="1"/>
      <protection/>
    </xf>
    <xf numFmtId="0" fontId="113" fillId="34" borderId="11" xfId="0" applyFont="1" applyFill="1" applyBorder="1" applyAlignment="1" applyProtection="1">
      <alignment horizontal="center" vertical="center" shrinkToFit="1"/>
      <protection/>
    </xf>
    <xf numFmtId="2" fontId="113" fillId="34" borderId="12" xfId="0" applyNumberFormat="1" applyFont="1" applyFill="1" applyBorder="1" applyAlignment="1" applyProtection="1">
      <alignment horizontal="center" vertical="center" shrinkToFit="1"/>
      <protection/>
    </xf>
    <xf numFmtId="0" fontId="113" fillId="34" borderId="12" xfId="0" applyFont="1" applyFill="1" applyBorder="1" applyAlignment="1" applyProtection="1">
      <alignment horizontal="center" vertical="center" shrinkToFit="1"/>
      <protection/>
    </xf>
    <xf numFmtId="0" fontId="9" fillId="0" borderId="0" xfId="0" applyFont="1" applyFill="1" applyBorder="1" applyAlignment="1">
      <alignment horizontal="center" vertical="center"/>
    </xf>
    <xf numFmtId="1" fontId="4" fillId="0" borderId="13" xfId="0" applyNumberFormat="1" applyFont="1" applyFill="1" applyBorder="1" applyAlignment="1" applyProtection="1">
      <alignment vertical="center" shrinkToFit="1"/>
      <protection/>
    </xf>
    <xf numFmtId="1" fontId="4" fillId="0" borderId="14" xfId="0" applyNumberFormat="1" applyFont="1" applyFill="1" applyBorder="1" applyAlignment="1" applyProtection="1">
      <alignment vertical="center" shrinkToFit="1"/>
      <protection/>
    </xf>
    <xf numFmtId="1" fontId="8" fillId="0" borderId="14" xfId="0" applyNumberFormat="1" applyFont="1" applyFill="1" applyBorder="1" applyAlignment="1" applyProtection="1">
      <alignment vertical="center" shrinkToFit="1"/>
      <protection/>
    </xf>
    <xf numFmtId="1" fontId="4" fillId="0" borderId="15" xfId="0" applyNumberFormat="1" applyFont="1" applyFill="1" applyBorder="1" applyAlignment="1" applyProtection="1">
      <alignment vertical="center" shrinkToFit="1"/>
      <protection/>
    </xf>
    <xf numFmtId="1" fontId="8" fillId="0" borderId="15" xfId="0" applyNumberFormat="1" applyFont="1" applyFill="1" applyBorder="1" applyAlignment="1" applyProtection="1">
      <alignment vertical="center" shrinkToFit="1"/>
      <protection/>
    </xf>
    <xf numFmtId="0" fontId="8" fillId="0" borderId="13" xfId="0" applyFont="1" applyFill="1" applyBorder="1" applyAlignment="1" applyProtection="1">
      <alignment vertical="center" shrinkToFit="1"/>
      <protection/>
    </xf>
    <xf numFmtId="0" fontId="8" fillId="0" borderId="13" xfId="0" applyFont="1" applyFill="1" applyBorder="1" applyAlignment="1" applyProtection="1">
      <alignment horizontal="center" vertical="center" shrinkToFit="1"/>
      <protection/>
    </xf>
    <xf numFmtId="0" fontId="8" fillId="0" borderId="14" xfId="0" applyFont="1" applyFill="1" applyBorder="1" applyAlignment="1" applyProtection="1">
      <alignment vertical="center" shrinkToFit="1"/>
      <protection/>
    </xf>
    <xf numFmtId="0" fontId="8" fillId="0" borderId="14" xfId="0" applyFont="1" applyFill="1" applyBorder="1" applyAlignment="1" applyProtection="1">
      <alignment horizontal="center" vertical="center" shrinkToFit="1"/>
      <protection/>
    </xf>
    <xf numFmtId="0" fontId="8" fillId="0" borderId="15" xfId="0" applyFont="1" applyFill="1" applyBorder="1" applyAlignment="1" applyProtection="1">
      <alignment vertical="center" shrinkToFit="1"/>
      <protection/>
    </xf>
    <xf numFmtId="0" fontId="8" fillId="0" borderId="15" xfId="0" applyFont="1" applyFill="1" applyBorder="1" applyAlignment="1" applyProtection="1">
      <alignment horizontal="center" vertical="center" shrinkToFit="1"/>
      <protection/>
    </xf>
    <xf numFmtId="0" fontId="4" fillId="0" borderId="1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shrinkToFit="1"/>
      <protection locked="0"/>
    </xf>
    <xf numFmtId="0" fontId="114" fillId="0" borderId="0" xfId="0" applyFont="1" applyFill="1" applyAlignment="1" applyProtection="1">
      <alignment vertical="center" shrinkToFit="1"/>
      <protection/>
    </xf>
    <xf numFmtId="0" fontId="114" fillId="0" borderId="0" xfId="0" applyFont="1" applyFill="1" applyBorder="1" applyAlignment="1" applyProtection="1">
      <alignment vertical="center" shrinkToFit="1"/>
      <protection/>
    </xf>
    <xf numFmtId="0" fontId="115" fillId="0" borderId="10" xfId="0" applyFont="1" applyFill="1" applyBorder="1" applyAlignment="1" applyProtection="1">
      <alignment vertical="center" shrinkToFit="1"/>
      <protection/>
    </xf>
    <xf numFmtId="0" fontId="115" fillId="0" borderId="0" xfId="0" applyFont="1" applyFill="1" applyAlignment="1" applyProtection="1">
      <alignment vertical="center" shrinkToFit="1"/>
      <protection/>
    </xf>
    <xf numFmtId="0" fontId="115" fillId="0" borderId="0" xfId="0" applyFont="1" applyFill="1" applyBorder="1" applyAlignment="1" applyProtection="1">
      <alignment vertical="center" shrinkToFit="1"/>
      <protection/>
    </xf>
    <xf numFmtId="0" fontId="114" fillId="0" borderId="0" xfId="0" applyFont="1" applyFill="1" applyBorder="1" applyAlignment="1" applyProtection="1">
      <alignment horizontal="center" vertical="center" shrinkToFit="1"/>
      <protection/>
    </xf>
    <xf numFmtId="0" fontId="116" fillId="0" borderId="0" xfId="0" applyFont="1" applyFill="1" applyBorder="1" applyAlignment="1" applyProtection="1">
      <alignment vertical="center" shrinkToFit="1"/>
      <protection/>
    </xf>
    <xf numFmtId="0" fontId="115" fillId="0" borderId="0" xfId="0" applyFont="1" applyFill="1" applyAlignment="1" applyProtection="1">
      <alignment horizontal="center" vertical="center" shrinkToFit="1"/>
      <protection/>
    </xf>
    <xf numFmtId="0" fontId="115" fillId="0" borderId="10" xfId="0" applyFont="1" applyFill="1" applyBorder="1" applyAlignment="1" applyProtection="1">
      <alignment horizontal="center" vertical="center" shrinkToFit="1"/>
      <protection/>
    </xf>
    <xf numFmtId="0" fontId="114" fillId="0" borderId="0" xfId="0" applyFont="1" applyFill="1" applyAlignment="1" applyProtection="1">
      <alignment horizontal="center" vertical="center" shrinkToFit="1"/>
      <protection/>
    </xf>
    <xf numFmtId="0" fontId="117" fillId="0" borderId="0" xfId="0" applyFont="1" applyFill="1" applyAlignment="1" applyProtection="1">
      <alignment vertical="center" shrinkToFit="1"/>
      <protection/>
    </xf>
    <xf numFmtId="0" fontId="117" fillId="0" borderId="0" xfId="0" applyFont="1" applyFill="1" applyBorder="1" applyAlignment="1" applyProtection="1">
      <alignment vertical="center" shrinkToFit="1"/>
      <protection/>
    </xf>
    <xf numFmtId="0" fontId="118" fillId="0" borderId="0" xfId="0" applyFont="1" applyFill="1" applyBorder="1" applyAlignment="1" applyProtection="1">
      <alignment vertical="center" shrinkToFit="1"/>
      <protection/>
    </xf>
    <xf numFmtId="0" fontId="119" fillId="0" borderId="0" xfId="0" applyFont="1" applyFill="1" applyAlignment="1" applyProtection="1">
      <alignment vertical="center" shrinkToFit="1"/>
      <protection/>
    </xf>
    <xf numFmtId="0" fontId="119" fillId="0" borderId="0" xfId="0" applyFont="1" applyFill="1" applyBorder="1" applyAlignment="1" applyProtection="1">
      <alignment vertical="center" shrinkToFit="1"/>
      <protection/>
    </xf>
    <xf numFmtId="0" fontId="117" fillId="0" borderId="0" xfId="0" applyFont="1" applyFill="1" applyBorder="1" applyAlignment="1" applyProtection="1">
      <alignment horizontal="center" vertical="center" shrinkToFit="1"/>
      <protection/>
    </xf>
    <xf numFmtId="0" fontId="119" fillId="0" borderId="0" xfId="0" applyFont="1" applyFill="1" applyAlignment="1" applyProtection="1">
      <alignment horizontal="center" vertical="center" shrinkToFit="1"/>
      <protection/>
    </xf>
    <xf numFmtId="0" fontId="119" fillId="0" borderId="0" xfId="0" applyFont="1" applyFill="1" applyBorder="1" applyAlignment="1" applyProtection="1">
      <alignment horizontal="center" vertical="center" shrinkToFit="1"/>
      <protection/>
    </xf>
    <xf numFmtId="1" fontId="118" fillId="0" borderId="0" xfId="0" applyNumberFormat="1" applyFont="1" applyFill="1" applyBorder="1" applyAlignment="1" applyProtection="1">
      <alignment horizontal="center" vertical="center" shrinkToFit="1"/>
      <protection/>
    </xf>
    <xf numFmtId="0" fontId="118" fillId="0" borderId="0" xfId="0" applyFont="1" applyFill="1" applyBorder="1" applyAlignment="1" applyProtection="1">
      <alignment horizontal="center" vertical="center" shrinkToFit="1"/>
      <protection/>
    </xf>
    <xf numFmtId="2" fontId="119" fillId="0" borderId="0" xfId="0" applyNumberFormat="1" applyFont="1" applyFill="1" applyAlignment="1" applyProtection="1">
      <alignment horizontal="center" vertical="center" shrinkToFit="1"/>
      <protection/>
    </xf>
    <xf numFmtId="2" fontId="119" fillId="0" borderId="0" xfId="0" applyNumberFormat="1" applyFont="1" applyFill="1" applyBorder="1" applyAlignment="1" applyProtection="1">
      <alignment horizontal="center" vertical="center" shrinkToFit="1"/>
      <protection/>
    </xf>
    <xf numFmtId="38" fontId="119" fillId="0" borderId="0" xfId="50" applyFont="1" applyFill="1" applyBorder="1" applyAlignment="1" applyProtection="1">
      <alignment vertical="center" shrinkToFit="1"/>
      <protection/>
    </xf>
    <xf numFmtId="6" fontId="120" fillId="0" borderId="0" xfId="50" applyNumberFormat="1" applyFont="1" applyFill="1" applyBorder="1" applyAlignment="1" applyProtection="1">
      <alignment vertical="center" shrinkToFit="1"/>
      <protection/>
    </xf>
    <xf numFmtId="0" fontId="15" fillId="0" borderId="0" xfId="0" applyFont="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15" fillId="0" borderId="0" xfId="0" applyFont="1" applyBorder="1" applyAlignment="1" applyProtection="1">
      <alignment horizontal="center" vertical="center" shrinkToFit="1"/>
      <protection/>
    </xf>
    <xf numFmtId="0" fontId="121" fillId="0" borderId="0" xfId="0" applyFont="1" applyFill="1" applyBorder="1" applyAlignment="1" applyProtection="1">
      <alignment horizontal="center" vertical="center" shrinkToFit="1"/>
      <protection/>
    </xf>
    <xf numFmtId="0" fontId="122" fillId="0" borderId="0" xfId="0" applyFont="1" applyFill="1" applyBorder="1" applyAlignment="1" applyProtection="1">
      <alignment horizontal="center" vertical="center" shrinkToFit="1"/>
      <protection/>
    </xf>
    <xf numFmtId="0" fontId="123" fillId="0" borderId="16" xfId="0" applyFont="1" applyFill="1" applyBorder="1" applyAlignment="1" applyProtection="1">
      <alignment horizontal="center" vertical="center" shrinkToFit="1"/>
      <protection locked="0"/>
    </xf>
    <xf numFmtId="0" fontId="123" fillId="0" borderId="17" xfId="0" applyFont="1" applyFill="1" applyBorder="1" applyAlignment="1" applyProtection="1">
      <alignment horizontal="center" vertical="center" shrinkToFit="1"/>
      <protection locked="0"/>
    </xf>
    <xf numFmtId="0" fontId="123" fillId="12" borderId="17" xfId="0" applyFont="1" applyFill="1" applyBorder="1" applyAlignment="1" applyProtection="1">
      <alignment horizontal="center" vertical="center" shrinkToFit="1"/>
      <protection locked="0"/>
    </xf>
    <xf numFmtId="0" fontId="122" fillId="0" borderId="18" xfId="0" applyFont="1" applyFill="1" applyBorder="1" applyAlignment="1" applyProtection="1">
      <alignment horizontal="center" vertical="center" shrinkToFit="1"/>
      <protection locked="0"/>
    </xf>
    <xf numFmtId="0" fontId="122" fillId="0" borderId="17" xfId="0" applyFont="1" applyFill="1" applyBorder="1" applyAlignment="1" applyProtection="1">
      <alignment horizontal="center" vertical="center" shrinkToFit="1"/>
      <protection locked="0"/>
    </xf>
    <xf numFmtId="0" fontId="122" fillId="13" borderId="18" xfId="0" applyFont="1" applyFill="1" applyBorder="1" applyAlignment="1" applyProtection="1">
      <alignment horizontal="center" vertical="center" shrinkToFit="1"/>
      <protection locked="0"/>
    </xf>
    <xf numFmtId="0" fontId="122" fillId="13" borderId="17" xfId="0" applyFont="1" applyFill="1" applyBorder="1" applyAlignment="1" applyProtection="1">
      <alignment horizontal="center" vertical="center" shrinkToFit="1"/>
      <protection locked="0"/>
    </xf>
    <xf numFmtId="0" fontId="124" fillId="0" borderId="10" xfId="0" applyFont="1" applyBorder="1" applyAlignment="1" applyProtection="1">
      <alignment horizontal="center" vertical="center" shrinkToFit="1"/>
      <protection/>
    </xf>
    <xf numFmtId="0" fontId="125" fillId="0" borderId="10" xfId="0" applyFont="1" applyBorder="1" applyAlignment="1" applyProtection="1">
      <alignment horizontal="center" vertical="center" shrinkToFit="1"/>
      <protection/>
    </xf>
    <xf numFmtId="0" fontId="123" fillId="0" borderId="0" xfId="0" applyFont="1" applyAlignment="1" applyProtection="1">
      <alignment horizontal="center" vertical="center" shrinkToFit="1"/>
      <protection/>
    </xf>
    <xf numFmtId="0" fontId="114" fillId="33" borderId="10" xfId="0" applyFont="1" applyFill="1" applyBorder="1" applyAlignment="1" applyProtection="1">
      <alignment horizontal="center" vertical="center" shrinkToFit="1"/>
      <protection/>
    </xf>
    <xf numFmtId="0" fontId="114" fillId="33" borderId="0" xfId="0" applyFont="1" applyFill="1" applyBorder="1" applyAlignment="1" applyProtection="1">
      <alignment horizontal="center" vertical="center" shrinkToFit="1"/>
      <protection/>
    </xf>
    <xf numFmtId="0" fontId="114" fillId="33" borderId="13" xfId="0" applyFont="1" applyFill="1" applyBorder="1" applyAlignment="1" applyProtection="1">
      <alignment horizontal="center" vertical="center" shrinkToFit="1"/>
      <protection/>
    </xf>
    <xf numFmtId="0" fontId="126" fillId="33" borderId="10" xfId="0" applyFont="1" applyFill="1" applyBorder="1" applyAlignment="1" applyProtection="1">
      <alignment horizontal="center" vertical="center" shrinkToFit="1"/>
      <protection/>
    </xf>
    <xf numFmtId="0" fontId="115" fillId="33" borderId="10" xfId="0" applyFont="1" applyFill="1" applyBorder="1" applyAlignment="1" applyProtection="1">
      <alignment horizontal="center" vertical="center" shrinkToFit="1"/>
      <protection/>
    </xf>
    <xf numFmtId="0" fontId="115" fillId="33" borderId="0" xfId="0" applyFont="1" applyFill="1" applyAlignment="1" applyProtection="1">
      <alignment horizontal="center" vertical="center" shrinkToFit="1"/>
      <protection/>
    </xf>
    <xf numFmtId="0" fontId="114" fillId="33" borderId="0" xfId="0" applyFont="1" applyFill="1" applyAlignment="1" applyProtection="1">
      <alignment horizontal="center" vertical="center" shrinkToFit="1"/>
      <protection/>
    </xf>
    <xf numFmtId="0" fontId="114" fillId="0" borderId="13" xfId="0" applyFont="1" applyFill="1" applyBorder="1" applyAlignment="1" applyProtection="1">
      <alignment horizontal="center" vertical="center" shrinkToFit="1"/>
      <protection/>
    </xf>
    <xf numFmtId="0" fontId="126" fillId="0" borderId="18" xfId="0" applyFont="1" applyFill="1" applyBorder="1" applyAlignment="1" applyProtection="1">
      <alignment horizontal="center" vertical="center" shrinkToFit="1"/>
      <protection/>
    </xf>
    <xf numFmtId="0" fontId="115" fillId="0" borderId="18" xfId="0" applyFont="1" applyFill="1" applyBorder="1" applyAlignment="1" applyProtection="1">
      <alignment horizontal="center" vertical="center" shrinkToFit="1"/>
      <protection/>
    </xf>
    <xf numFmtId="0" fontId="126" fillId="0" borderId="19" xfId="0" applyFont="1" applyFill="1" applyBorder="1" applyAlignment="1" applyProtection="1">
      <alignment horizontal="center" vertical="center" shrinkToFit="1"/>
      <protection/>
    </xf>
    <xf numFmtId="0" fontId="114" fillId="0" borderId="20" xfId="0" applyFont="1" applyFill="1" applyBorder="1" applyAlignment="1" applyProtection="1">
      <alignment horizontal="center" vertical="center" shrinkToFit="1"/>
      <protection/>
    </xf>
    <xf numFmtId="0" fontId="114" fillId="0" borderId="21" xfId="0" applyFont="1" applyFill="1" applyBorder="1" applyAlignment="1" applyProtection="1">
      <alignment horizontal="center" vertical="center" shrinkToFit="1"/>
      <protection/>
    </xf>
    <xf numFmtId="0" fontId="115" fillId="0" borderId="19" xfId="0" applyFont="1" applyFill="1" applyBorder="1" applyAlignment="1" applyProtection="1">
      <alignment horizontal="center" vertical="center" shrinkToFit="1"/>
      <protection/>
    </xf>
    <xf numFmtId="0" fontId="115" fillId="0" borderId="22" xfId="0" applyFont="1" applyFill="1" applyBorder="1" applyAlignment="1" applyProtection="1">
      <alignment horizontal="center" vertical="center" shrinkToFit="1"/>
      <protection/>
    </xf>
    <xf numFmtId="0" fontId="127" fillId="0" borderId="0" xfId="0" applyFont="1" applyFill="1" applyBorder="1" applyAlignment="1" applyProtection="1">
      <alignment vertical="center" shrinkToFit="1"/>
      <protection/>
    </xf>
    <xf numFmtId="0" fontId="128" fillId="0" borderId="0" xfId="0" applyFont="1" applyFill="1" applyBorder="1" applyAlignment="1" applyProtection="1">
      <alignment vertical="center" shrinkToFit="1"/>
      <protection/>
    </xf>
    <xf numFmtId="2" fontId="129" fillId="0" borderId="0" xfId="0" applyNumberFormat="1" applyFont="1" applyFill="1" applyAlignment="1" applyProtection="1">
      <alignment horizontal="center" vertical="center" shrinkToFit="1"/>
      <protection/>
    </xf>
    <xf numFmtId="0" fontId="9" fillId="0" borderId="23" xfId="0" applyFont="1" applyFill="1" applyBorder="1" applyAlignment="1">
      <alignment horizontal="center" vertical="center"/>
    </xf>
    <xf numFmtId="0" fontId="114" fillId="0" borderId="10" xfId="0" applyFont="1" applyFill="1" applyBorder="1" applyAlignment="1" applyProtection="1">
      <alignment horizontal="center" vertical="center" shrinkToFit="1"/>
      <protection/>
    </xf>
    <xf numFmtId="0" fontId="114" fillId="0" borderId="18" xfId="0" applyFont="1" applyFill="1" applyBorder="1" applyAlignment="1" applyProtection="1">
      <alignment horizontal="center" vertical="center" shrinkToFit="1"/>
      <protection/>
    </xf>
    <xf numFmtId="0" fontId="114" fillId="0" borderId="19" xfId="0" applyFont="1" applyFill="1" applyBorder="1" applyAlignment="1" applyProtection="1">
      <alignment horizontal="center" vertical="center" shrinkToFit="1"/>
      <protection/>
    </xf>
    <xf numFmtId="0" fontId="114" fillId="0" borderId="22" xfId="0" applyFont="1" applyFill="1" applyBorder="1" applyAlignment="1" applyProtection="1">
      <alignment horizontal="center" vertical="center" shrinkToFit="1"/>
      <protection/>
    </xf>
    <xf numFmtId="0" fontId="114" fillId="0" borderId="24" xfId="0" applyFont="1" applyFill="1" applyBorder="1" applyAlignment="1" applyProtection="1">
      <alignment horizontal="center" vertical="center" shrinkToFit="1"/>
      <protection/>
    </xf>
    <xf numFmtId="0" fontId="114" fillId="0" borderId="25" xfId="0" applyFont="1" applyFill="1" applyBorder="1" applyAlignment="1" applyProtection="1">
      <alignment horizontal="center" vertical="center" shrinkToFit="1"/>
      <protection/>
    </xf>
    <xf numFmtId="0" fontId="114" fillId="0" borderId="26" xfId="0" applyFont="1" applyFill="1" applyBorder="1" applyAlignment="1" applyProtection="1">
      <alignment horizontal="center" vertical="center" shrinkToFit="1"/>
      <protection/>
    </xf>
    <xf numFmtId="0" fontId="114" fillId="0" borderId="27" xfId="0" applyFont="1" applyFill="1" applyBorder="1" applyAlignment="1" applyProtection="1">
      <alignment horizontal="center" vertical="center" shrinkToFit="1"/>
      <protection/>
    </xf>
    <xf numFmtId="0" fontId="114" fillId="0" borderId="28" xfId="0" applyFont="1" applyFill="1" applyBorder="1" applyAlignment="1" applyProtection="1">
      <alignment horizontal="center" vertical="center" shrinkToFit="1"/>
      <protection/>
    </xf>
    <xf numFmtId="49" fontId="118" fillId="0" borderId="0" xfId="0" applyNumberFormat="1" applyFont="1" applyFill="1" applyBorder="1" applyAlignment="1" applyProtection="1">
      <alignment horizontal="center" vertical="center" shrinkToFit="1"/>
      <protection/>
    </xf>
    <xf numFmtId="0" fontId="15" fillId="0" borderId="29" xfId="0" applyFont="1" applyFill="1" applyBorder="1" applyAlignment="1" applyProtection="1">
      <alignment horizontal="left" vertical="center" shrinkToFit="1"/>
      <protection/>
    </xf>
    <xf numFmtId="0" fontId="15" fillId="0" borderId="0" xfId="0" applyFont="1" applyAlignment="1" applyProtection="1">
      <alignment horizontal="left" vertical="center" shrinkToFit="1"/>
      <protection/>
    </xf>
    <xf numFmtId="0" fontId="15" fillId="0" borderId="0" xfId="0" applyFont="1" applyBorder="1" applyAlignment="1" applyProtection="1">
      <alignment horizontal="left" vertical="center" shrinkToFit="1"/>
      <protection/>
    </xf>
    <xf numFmtId="0" fontId="15" fillId="0" borderId="0" xfId="0" applyFont="1" applyFill="1" applyBorder="1" applyAlignment="1" applyProtection="1">
      <alignment horizontal="left" vertical="center" shrinkToFit="1"/>
      <protection/>
    </xf>
    <xf numFmtId="0" fontId="122" fillId="0" borderId="0" xfId="0" applyFont="1" applyAlignment="1" applyProtection="1">
      <alignment horizontal="left" vertical="center" shrinkToFit="1"/>
      <protection/>
    </xf>
    <xf numFmtId="0" fontId="130" fillId="0" borderId="0" xfId="0" applyFont="1" applyAlignment="1" applyProtection="1">
      <alignment horizontal="left" vertical="center" shrinkToFit="1"/>
      <protection/>
    </xf>
    <xf numFmtId="0" fontId="121" fillId="0" borderId="0" xfId="0" applyFont="1" applyAlignment="1" applyProtection="1">
      <alignment horizontal="left" vertical="center" shrinkToFit="1"/>
      <protection/>
    </xf>
    <xf numFmtId="0" fontId="16" fillId="7" borderId="29" xfId="0" applyFont="1" applyFill="1" applyBorder="1" applyAlignment="1" applyProtection="1">
      <alignment horizontal="left" vertical="center" shrinkToFit="1"/>
      <protection locked="0"/>
    </xf>
    <xf numFmtId="0" fontId="16" fillId="0" borderId="0" xfId="0" applyFont="1" applyFill="1" applyBorder="1" applyAlignment="1" applyProtection="1">
      <alignment horizontal="left" vertical="center" shrinkToFit="1"/>
      <protection/>
    </xf>
    <xf numFmtId="0" fontId="15" fillId="0" borderId="0" xfId="0" applyFont="1" applyFill="1" applyAlignment="1" applyProtection="1">
      <alignment horizontal="left" vertical="center" shrinkToFit="1"/>
      <protection/>
    </xf>
    <xf numFmtId="0" fontId="121" fillId="0" borderId="0" xfId="0" applyFont="1" applyFill="1" applyBorder="1" applyAlignment="1" applyProtection="1">
      <alignment horizontal="left" vertical="center" shrinkToFit="1"/>
      <protection/>
    </xf>
    <xf numFmtId="0" fontId="123" fillId="0" borderId="0" xfId="0" applyFont="1" applyAlignment="1" applyProtection="1">
      <alignment horizontal="left" vertical="center" shrinkToFit="1"/>
      <protection/>
    </xf>
    <xf numFmtId="0" fontId="122" fillId="0" borderId="0" xfId="0" applyFont="1" applyFill="1" applyBorder="1" applyAlignment="1" applyProtection="1">
      <alignment horizontal="left" vertical="center" shrinkToFit="1"/>
      <protection/>
    </xf>
    <xf numFmtId="0" fontId="123" fillId="0" borderId="0" xfId="0" applyFont="1" applyFill="1" applyBorder="1" applyAlignment="1" applyProtection="1">
      <alignment horizontal="left" vertical="center" shrinkToFit="1"/>
      <protection/>
    </xf>
    <xf numFmtId="0" fontId="131" fillId="0" borderId="0" xfId="0" applyFont="1" applyFill="1" applyBorder="1" applyAlignment="1" applyProtection="1">
      <alignment horizontal="center" vertical="center" shrinkToFit="1"/>
      <protection/>
    </xf>
    <xf numFmtId="0" fontId="130" fillId="0" borderId="0" xfId="0" applyFont="1" applyFill="1" applyBorder="1" applyAlignment="1" applyProtection="1">
      <alignment horizontal="center" vertical="center" shrinkToFit="1"/>
      <protection/>
    </xf>
    <xf numFmtId="0" fontId="132" fillId="0" borderId="0" xfId="0" applyFont="1" applyFill="1" applyBorder="1" applyAlignment="1" applyProtection="1">
      <alignment horizontal="center" vertical="center" shrinkToFit="1"/>
      <protection/>
    </xf>
    <xf numFmtId="0" fontId="132" fillId="0" borderId="0" xfId="0" applyFont="1" applyBorder="1" applyAlignment="1" applyProtection="1">
      <alignment horizontal="center" vertical="center" shrinkToFit="1"/>
      <protection/>
    </xf>
    <xf numFmtId="0" fontId="121" fillId="0" borderId="0" xfId="0" applyFont="1" applyBorder="1" applyAlignment="1" applyProtection="1">
      <alignment horizontal="center" vertical="center" shrinkToFit="1"/>
      <protection/>
    </xf>
    <xf numFmtId="0" fontId="123" fillId="12" borderId="16" xfId="0" applyFont="1" applyFill="1" applyBorder="1" applyAlignment="1" applyProtection="1">
      <alignment horizontal="center" vertical="center" shrinkToFit="1"/>
      <protection locked="0"/>
    </xf>
    <xf numFmtId="0" fontId="123" fillId="0" borderId="17" xfId="0" applyFont="1" applyBorder="1" applyAlignment="1" applyProtection="1">
      <alignment horizontal="center" vertical="center" shrinkToFit="1"/>
      <protection locked="0"/>
    </xf>
    <xf numFmtId="0" fontId="123" fillId="0" borderId="30" xfId="0" applyFont="1" applyBorder="1" applyAlignment="1" applyProtection="1">
      <alignment horizontal="center" vertical="center" shrinkToFit="1"/>
      <protection locked="0"/>
    </xf>
    <xf numFmtId="1" fontId="117" fillId="0" borderId="26" xfId="0" applyNumberFormat="1" applyFont="1" applyFill="1" applyBorder="1" applyAlignment="1" applyProtection="1">
      <alignment horizontal="center" vertical="center" shrinkToFit="1"/>
      <protection locked="0"/>
    </xf>
    <xf numFmtId="1" fontId="117" fillId="0" borderId="31" xfId="0" applyNumberFormat="1" applyFont="1" applyFill="1" applyBorder="1" applyAlignment="1" applyProtection="1">
      <alignment horizontal="center" vertical="center" shrinkToFit="1"/>
      <protection locked="0"/>
    </xf>
    <xf numFmtId="1" fontId="117" fillId="0" borderId="31" xfId="0" applyNumberFormat="1" applyFont="1" applyFill="1" applyBorder="1" applyAlignment="1" applyProtection="1">
      <alignment horizontal="center" vertical="center" shrinkToFit="1"/>
      <protection/>
    </xf>
    <xf numFmtId="1" fontId="117" fillId="0" borderId="32" xfId="0" applyNumberFormat="1" applyFont="1" applyFill="1" applyBorder="1" applyAlignment="1" applyProtection="1">
      <alignment horizontal="center" vertical="center" shrinkToFit="1"/>
      <protection locked="0"/>
    </xf>
    <xf numFmtId="1" fontId="117" fillId="0" borderId="33" xfId="0" applyNumberFormat="1" applyFont="1" applyFill="1" applyBorder="1" applyAlignment="1" applyProtection="1">
      <alignment horizontal="center" vertical="center" shrinkToFit="1"/>
      <protection locked="0"/>
    </xf>
    <xf numFmtId="1" fontId="117" fillId="0" borderId="34" xfId="0" applyNumberFormat="1" applyFont="1" applyFill="1" applyBorder="1" applyAlignment="1" applyProtection="1">
      <alignment horizontal="center" vertical="center" shrinkToFit="1"/>
      <protection locked="0"/>
    </xf>
    <xf numFmtId="1" fontId="117" fillId="0" borderId="34" xfId="0" applyNumberFormat="1" applyFont="1" applyFill="1" applyBorder="1" applyAlignment="1" applyProtection="1">
      <alignment horizontal="center" vertical="center" shrinkToFit="1"/>
      <protection/>
    </xf>
    <xf numFmtId="1" fontId="117" fillId="0" borderId="35" xfId="0" applyNumberFormat="1" applyFont="1" applyFill="1" applyBorder="1" applyAlignment="1" applyProtection="1">
      <alignment horizontal="center" vertical="center" shrinkToFit="1"/>
      <protection locked="0"/>
    </xf>
    <xf numFmtId="0" fontId="122" fillId="0" borderId="17" xfId="0" applyFont="1" applyBorder="1" applyAlignment="1" applyProtection="1">
      <alignment horizontal="center" vertical="center" shrinkToFit="1"/>
      <protection locked="0"/>
    </xf>
    <xf numFmtId="0" fontId="122" fillId="0" borderId="22" xfId="0" applyFont="1" applyBorder="1" applyAlignment="1" applyProtection="1">
      <alignment horizontal="center" vertical="center" shrinkToFit="1"/>
      <protection locked="0"/>
    </xf>
    <xf numFmtId="0" fontId="11" fillId="0" borderId="36" xfId="0" applyFont="1" applyFill="1" applyBorder="1" applyAlignment="1" applyProtection="1">
      <alignment vertical="center" shrinkToFit="1"/>
      <protection locked="0"/>
    </xf>
    <xf numFmtId="0" fontId="11" fillId="0" borderId="21" xfId="0" applyFont="1" applyFill="1" applyBorder="1" applyAlignment="1" applyProtection="1">
      <alignment vertical="center" shrinkToFit="1"/>
      <protection/>
    </xf>
    <xf numFmtId="0" fontId="11" fillId="0" borderId="10" xfId="0" applyFont="1" applyFill="1" applyBorder="1" applyAlignment="1" applyProtection="1">
      <alignment vertical="center" shrinkToFit="1"/>
      <protection locked="0"/>
    </xf>
    <xf numFmtId="0" fontId="11" fillId="0" borderId="24" xfId="0" applyFont="1" applyFill="1" applyBorder="1" applyAlignment="1" applyProtection="1">
      <alignment vertical="center" shrinkToFit="1"/>
      <protection locked="0"/>
    </xf>
    <xf numFmtId="0" fontId="11" fillId="0" borderId="37" xfId="0" applyFont="1" applyFill="1" applyBorder="1" applyAlignment="1" applyProtection="1">
      <alignment vertical="center" shrinkToFit="1"/>
      <protection locked="0"/>
    </xf>
    <xf numFmtId="0" fontId="113" fillId="34" borderId="38" xfId="0" applyFont="1" applyFill="1" applyBorder="1" applyAlignment="1" applyProtection="1">
      <alignment horizontal="center" vertical="center" shrinkToFit="1"/>
      <protection/>
    </xf>
    <xf numFmtId="0" fontId="133" fillId="0" borderId="0" xfId="0" applyFont="1" applyFill="1" applyBorder="1" applyAlignment="1" applyProtection="1">
      <alignment vertical="center" shrinkToFit="1"/>
      <protection/>
    </xf>
    <xf numFmtId="0" fontId="134" fillId="0" borderId="0" xfId="0" applyFont="1" applyFill="1" applyBorder="1" applyAlignment="1" applyProtection="1">
      <alignment vertical="center" shrinkToFit="1"/>
      <protection/>
    </xf>
    <xf numFmtId="0" fontId="126" fillId="0" borderId="0" xfId="0" applyFont="1" applyFill="1" applyBorder="1" applyAlignment="1" applyProtection="1">
      <alignment vertical="center" shrinkToFit="1"/>
      <protection/>
    </xf>
    <xf numFmtId="0" fontId="7" fillId="0" borderId="37" xfId="0" applyFont="1" applyFill="1" applyBorder="1" applyAlignment="1" applyProtection="1">
      <alignment vertical="center" shrinkToFit="1"/>
      <protection/>
    </xf>
    <xf numFmtId="0" fontId="21" fillId="0" borderId="0" xfId="0" applyFont="1" applyFill="1" applyBorder="1" applyAlignment="1" applyProtection="1">
      <alignment horizontal="center" vertical="center" shrinkToFit="1"/>
      <protection/>
    </xf>
    <xf numFmtId="0" fontId="114" fillId="0" borderId="25" xfId="0" applyFont="1" applyFill="1" applyBorder="1" applyAlignment="1" applyProtection="1">
      <alignment horizontal="center" vertical="center" shrinkToFit="1"/>
      <protection/>
    </xf>
    <xf numFmtId="0" fontId="114" fillId="0" borderId="18" xfId="0" applyFont="1" applyFill="1" applyBorder="1" applyAlignment="1" applyProtection="1">
      <alignment horizontal="center" vertical="center" shrinkToFit="1"/>
      <protection/>
    </xf>
    <xf numFmtId="0" fontId="16" fillId="7" borderId="29" xfId="0" applyFont="1" applyFill="1" applyBorder="1" applyAlignment="1" applyProtection="1" quotePrefix="1">
      <alignment horizontal="left" vertical="center" shrinkToFit="1"/>
      <protection locked="0"/>
    </xf>
    <xf numFmtId="0" fontId="114" fillId="0" borderId="10" xfId="0" applyFont="1" applyFill="1" applyBorder="1" applyAlignment="1" applyProtection="1">
      <alignment horizontal="center" vertical="center" shrinkToFit="1"/>
      <protection/>
    </xf>
    <xf numFmtId="0" fontId="114" fillId="0" borderId="19" xfId="0" applyFont="1" applyFill="1" applyBorder="1" applyAlignment="1" applyProtection="1">
      <alignment horizontal="center" vertical="center" shrinkToFit="1"/>
      <protection/>
    </xf>
    <xf numFmtId="0" fontId="135" fillId="0" borderId="13" xfId="0" applyFont="1" applyFill="1" applyBorder="1" applyAlignment="1" applyProtection="1">
      <alignment horizontal="center" vertical="center" shrinkToFit="1"/>
      <protection locked="0"/>
    </xf>
    <xf numFmtId="0" fontId="135" fillId="0" borderId="15" xfId="0" applyFont="1" applyFill="1" applyBorder="1" applyAlignment="1" applyProtection="1">
      <alignment horizontal="center" vertical="center" shrinkToFit="1"/>
      <protection/>
    </xf>
    <xf numFmtId="0" fontId="135" fillId="0" borderId="15" xfId="0" applyFont="1" applyFill="1" applyBorder="1" applyAlignment="1" applyProtection="1">
      <alignment horizontal="center" vertical="center" shrinkToFit="1"/>
      <protection locked="0"/>
    </xf>
    <xf numFmtId="0" fontId="135" fillId="0" borderId="14" xfId="0" applyFont="1" applyFill="1" applyBorder="1" applyAlignment="1" applyProtection="1">
      <alignment horizontal="center" vertical="center" shrinkToFit="1"/>
      <protection locked="0"/>
    </xf>
    <xf numFmtId="0" fontId="136" fillId="0" borderId="13" xfId="0" applyFont="1" applyFill="1" applyBorder="1" applyAlignment="1" applyProtection="1">
      <alignment horizontal="center" vertical="center" shrinkToFit="1"/>
      <protection locked="0"/>
    </xf>
    <xf numFmtId="0" fontId="136" fillId="0" borderId="15" xfId="0" applyFont="1" applyFill="1" applyBorder="1" applyAlignment="1" applyProtection="1">
      <alignment horizontal="center" vertical="center" shrinkToFit="1"/>
      <protection/>
    </xf>
    <xf numFmtId="0" fontId="136" fillId="0" borderId="15" xfId="0" applyFont="1" applyFill="1" applyBorder="1" applyAlignment="1" applyProtection="1">
      <alignment horizontal="center" vertical="center" shrinkToFit="1"/>
      <protection locked="0"/>
    </xf>
    <xf numFmtId="0" fontId="136" fillId="0" borderId="39" xfId="0" applyFont="1" applyFill="1" applyBorder="1" applyAlignment="1" applyProtection="1">
      <alignment horizontal="center" vertical="center" shrinkToFit="1"/>
      <protection locked="0"/>
    </xf>
    <xf numFmtId="0" fontId="135" fillId="0" borderId="24" xfId="0" applyFont="1" applyFill="1" applyBorder="1" applyAlignment="1" applyProtection="1">
      <alignment horizontal="center" vertical="center" shrinkToFit="1"/>
      <protection locked="0"/>
    </xf>
    <xf numFmtId="0" fontId="135" fillId="0" borderId="40" xfId="0" applyFont="1" applyFill="1" applyBorder="1" applyAlignment="1" applyProtection="1">
      <alignment horizontal="center" vertical="center" shrinkToFit="1"/>
      <protection/>
    </xf>
    <xf numFmtId="0" fontId="135" fillId="0" borderId="40" xfId="0" applyFont="1" applyFill="1" applyBorder="1" applyAlignment="1" applyProtection="1">
      <alignment horizontal="center" vertical="center" shrinkToFit="1"/>
      <protection locked="0"/>
    </xf>
    <xf numFmtId="0" fontId="135" fillId="0" borderId="25" xfId="0" applyFont="1" applyFill="1" applyBorder="1" applyAlignment="1" applyProtection="1">
      <alignment horizontal="center" vertical="center" shrinkToFit="1"/>
      <protection locked="0"/>
    </xf>
    <xf numFmtId="0" fontId="136" fillId="0" borderId="24" xfId="0" applyFont="1" applyFill="1" applyBorder="1" applyAlignment="1" applyProtection="1">
      <alignment horizontal="center" vertical="center" shrinkToFit="1"/>
      <protection locked="0"/>
    </xf>
    <xf numFmtId="0" fontId="136" fillId="0" borderId="40" xfId="0" applyFont="1" applyFill="1" applyBorder="1" applyAlignment="1" applyProtection="1">
      <alignment horizontal="center" vertical="center" shrinkToFit="1"/>
      <protection/>
    </xf>
    <xf numFmtId="0" fontId="136" fillId="0" borderId="40" xfId="0" applyFont="1" applyFill="1" applyBorder="1" applyAlignment="1" applyProtection="1">
      <alignment horizontal="center" vertical="center" shrinkToFit="1"/>
      <protection locked="0"/>
    </xf>
    <xf numFmtId="0" fontId="136" fillId="0" borderId="41" xfId="0" applyFont="1" applyFill="1" applyBorder="1" applyAlignment="1" applyProtection="1">
      <alignment horizontal="center" vertical="center" shrinkToFit="1"/>
      <protection locked="0"/>
    </xf>
    <xf numFmtId="0" fontId="117" fillId="0" borderId="42" xfId="0" applyFont="1" applyFill="1" applyBorder="1" applyAlignment="1" applyProtection="1">
      <alignment horizontal="center" vertical="center" shrinkToFit="1"/>
      <protection locked="0"/>
    </xf>
    <xf numFmtId="0" fontId="117" fillId="0" borderId="42" xfId="0" applyFont="1" applyFill="1" applyBorder="1" applyAlignment="1" applyProtection="1">
      <alignment horizontal="center" vertical="center" shrinkToFit="1"/>
      <protection/>
    </xf>
    <xf numFmtId="0" fontId="137" fillId="0" borderId="42" xfId="0" applyFont="1" applyFill="1" applyBorder="1" applyAlignment="1" applyProtection="1">
      <alignment horizontal="center" vertical="center" shrinkToFit="1"/>
      <protection locked="0"/>
    </xf>
    <xf numFmtId="0" fontId="137" fillId="0" borderId="42" xfId="0" applyFont="1" applyFill="1" applyBorder="1" applyAlignment="1" applyProtection="1">
      <alignment horizontal="center" vertical="center" shrinkToFit="1"/>
      <protection/>
    </xf>
    <xf numFmtId="0" fontId="117" fillId="0" borderId="23" xfId="0" applyFont="1" applyFill="1" applyBorder="1" applyAlignment="1" applyProtection="1">
      <alignment horizontal="center" vertical="center" shrinkToFit="1"/>
      <protection locked="0"/>
    </xf>
    <xf numFmtId="0" fontId="117" fillId="0" borderId="23" xfId="0" applyFont="1" applyFill="1" applyBorder="1" applyAlignment="1" applyProtection="1">
      <alignment horizontal="center" vertical="center" shrinkToFit="1"/>
      <protection/>
    </xf>
    <xf numFmtId="0" fontId="137" fillId="0" borderId="23" xfId="0" applyFont="1" applyFill="1" applyBorder="1" applyAlignment="1" applyProtection="1">
      <alignment horizontal="center" vertical="center" shrinkToFit="1"/>
      <protection locked="0"/>
    </xf>
    <xf numFmtId="0" fontId="137" fillId="0" borderId="23" xfId="0" applyFont="1" applyFill="1" applyBorder="1" applyAlignment="1" applyProtection="1">
      <alignment horizontal="center" vertical="center" shrinkToFit="1"/>
      <protection/>
    </xf>
    <xf numFmtId="1" fontId="117" fillId="0" borderId="43" xfId="0" applyNumberFormat="1" applyFont="1" applyFill="1" applyBorder="1" applyAlignment="1" applyProtection="1">
      <alignment horizontal="center" vertical="center" shrinkToFit="1"/>
      <protection locked="0"/>
    </xf>
    <xf numFmtId="1" fontId="117" fillId="0" borderId="44" xfId="0" applyNumberFormat="1" applyFont="1" applyFill="1" applyBorder="1" applyAlignment="1" applyProtection="1">
      <alignment horizontal="center" vertical="center" shrinkToFit="1"/>
      <protection locked="0"/>
    </xf>
    <xf numFmtId="1" fontId="117" fillId="0" borderId="44" xfId="0" applyNumberFormat="1" applyFont="1" applyFill="1" applyBorder="1" applyAlignment="1" applyProtection="1">
      <alignment horizontal="center" vertical="center" shrinkToFit="1"/>
      <protection/>
    </xf>
    <xf numFmtId="1" fontId="117" fillId="0" borderId="45" xfId="0" applyNumberFormat="1" applyFont="1" applyFill="1" applyBorder="1" applyAlignment="1" applyProtection="1">
      <alignment horizontal="center" vertical="center" shrinkToFit="1"/>
      <protection locked="0"/>
    </xf>
    <xf numFmtId="1" fontId="117" fillId="0" borderId="46" xfId="0" applyNumberFormat="1" applyFont="1" applyFill="1" applyBorder="1" applyAlignment="1" applyProtection="1">
      <alignment horizontal="center" vertical="center" shrinkToFit="1"/>
      <protection locked="0"/>
    </xf>
    <xf numFmtId="1" fontId="117" fillId="0" borderId="47" xfId="0" applyNumberFormat="1" applyFont="1" applyFill="1" applyBorder="1" applyAlignment="1" applyProtection="1">
      <alignment horizontal="center" vertical="center" shrinkToFit="1"/>
      <protection locked="0"/>
    </xf>
    <xf numFmtId="1" fontId="117" fillId="0" borderId="47" xfId="0" applyNumberFormat="1" applyFont="1" applyFill="1" applyBorder="1" applyAlignment="1" applyProtection="1">
      <alignment horizontal="center" vertical="center" shrinkToFit="1"/>
      <protection/>
    </xf>
    <xf numFmtId="1" fontId="117" fillId="0" borderId="48" xfId="0" applyNumberFormat="1" applyFont="1" applyFill="1" applyBorder="1" applyAlignment="1" applyProtection="1">
      <alignment horizontal="center" vertical="center" shrinkToFit="1"/>
      <protection locked="0"/>
    </xf>
    <xf numFmtId="1" fontId="117" fillId="0" borderId="49" xfId="0" applyNumberFormat="1" applyFont="1" applyFill="1" applyBorder="1" applyAlignment="1" applyProtection="1">
      <alignment horizontal="center" vertical="center" shrinkToFit="1"/>
      <protection locked="0"/>
    </xf>
    <xf numFmtId="1" fontId="117" fillId="0" borderId="50" xfId="0" applyNumberFormat="1" applyFont="1" applyFill="1" applyBorder="1" applyAlignment="1" applyProtection="1">
      <alignment horizontal="center" vertical="center" shrinkToFit="1"/>
      <protection locked="0"/>
    </xf>
    <xf numFmtId="1" fontId="117" fillId="0" borderId="50" xfId="0" applyNumberFormat="1" applyFont="1" applyFill="1" applyBorder="1" applyAlignment="1" applyProtection="1">
      <alignment horizontal="center" vertical="center" shrinkToFit="1"/>
      <protection/>
    </xf>
    <xf numFmtId="1" fontId="117" fillId="0" borderId="51" xfId="0" applyNumberFormat="1" applyFont="1" applyFill="1" applyBorder="1" applyAlignment="1" applyProtection="1">
      <alignment horizontal="center" vertical="center" shrinkToFit="1"/>
      <protection locked="0"/>
    </xf>
    <xf numFmtId="0" fontId="22" fillId="0" borderId="0" xfId="0" applyFont="1" applyAlignment="1">
      <alignment vertical="center"/>
    </xf>
    <xf numFmtId="49" fontId="22" fillId="0" borderId="0" xfId="0" applyNumberFormat="1" applyFont="1" applyAlignment="1">
      <alignment horizontal="center" vertical="center"/>
    </xf>
    <xf numFmtId="49" fontId="7" fillId="0" borderId="0" xfId="0" applyNumberFormat="1" applyFont="1" applyAlignment="1">
      <alignment horizontal="center" vertical="center"/>
    </xf>
    <xf numFmtId="49" fontId="22" fillId="0" borderId="0" xfId="0" applyNumberFormat="1" applyFont="1" applyAlignment="1" quotePrefix="1">
      <alignment horizontal="center" vertical="center"/>
    </xf>
    <xf numFmtId="0" fontId="22" fillId="0" borderId="0" xfId="0" applyFont="1" applyAlignment="1">
      <alignment horizontal="left" vertical="center"/>
    </xf>
    <xf numFmtId="0" fontId="22" fillId="0" borderId="27" xfId="0" applyFont="1" applyBorder="1" applyAlignment="1">
      <alignment horizontal="left" vertical="center"/>
    </xf>
    <xf numFmtId="0" fontId="22" fillId="0" borderId="0" xfId="0" applyFont="1" applyBorder="1" applyAlignment="1">
      <alignment horizontal="left" vertical="center"/>
    </xf>
    <xf numFmtId="0" fontId="22" fillId="0" borderId="13" xfId="0" applyFont="1" applyBorder="1" applyAlignment="1">
      <alignment horizontal="center" vertical="center" wrapText="1"/>
    </xf>
    <xf numFmtId="49" fontId="7" fillId="0" borderId="0" xfId="0" applyNumberFormat="1" applyFont="1" applyBorder="1" applyAlignment="1">
      <alignment vertical="center"/>
    </xf>
    <xf numFmtId="49" fontId="7" fillId="0" borderId="0" xfId="0" applyNumberFormat="1" applyFont="1" applyBorder="1" applyAlignment="1">
      <alignment horizontal="center" vertical="center"/>
    </xf>
    <xf numFmtId="0" fontId="22" fillId="0" borderId="13" xfId="0" applyFont="1" applyBorder="1" applyAlignment="1">
      <alignment horizontal="center" vertical="center"/>
    </xf>
    <xf numFmtId="49" fontId="25" fillId="0" borderId="0" xfId="0" applyNumberFormat="1" applyFont="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horizontal="left" vertical="center" wrapText="1"/>
    </xf>
    <xf numFmtId="0" fontId="26" fillId="0" borderId="0" xfId="0" applyFont="1" applyAlignment="1">
      <alignment vertical="center"/>
    </xf>
    <xf numFmtId="49" fontId="7" fillId="0" borderId="0" xfId="0" applyNumberFormat="1"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49" fontId="22" fillId="0" borderId="0" xfId="0" applyNumberFormat="1" applyFont="1" applyBorder="1" applyAlignment="1">
      <alignment horizontal="center" vertical="center"/>
    </xf>
    <xf numFmtId="0" fontId="22" fillId="0" borderId="0" xfId="0" applyFont="1" applyBorder="1" applyAlignment="1">
      <alignment vertical="center"/>
    </xf>
    <xf numFmtId="0" fontId="22" fillId="0" borderId="0" xfId="0" applyFont="1" applyAlignment="1">
      <alignment vertical="center"/>
    </xf>
    <xf numFmtId="49" fontId="22" fillId="0" borderId="0" xfId="0" applyNumberFormat="1" applyFont="1" applyAlignment="1">
      <alignment horizontal="center" vertical="top"/>
    </xf>
    <xf numFmtId="49" fontId="7" fillId="0" borderId="0" xfId="0" applyNumberFormat="1" applyFont="1" applyAlignment="1">
      <alignment vertical="center" wrapText="1"/>
    </xf>
    <xf numFmtId="0" fontId="26" fillId="0" borderId="0" xfId="0" applyFont="1" applyAlignment="1">
      <alignment horizontal="left" vertical="center"/>
    </xf>
    <xf numFmtId="49" fontId="7" fillId="0" borderId="0" xfId="0" applyNumberFormat="1" applyFont="1" applyAlignment="1">
      <alignment vertical="center"/>
    </xf>
    <xf numFmtId="0" fontId="22" fillId="0" borderId="0" xfId="0" applyFont="1" applyAlignment="1" quotePrefix="1">
      <alignment horizontal="center" vertical="top"/>
    </xf>
    <xf numFmtId="0" fontId="22" fillId="0" borderId="0" xfId="0" applyFont="1" applyBorder="1" applyAlignment="1">
      <alignment vertical="center"/>
    </xf>
    <xf numFmtId="49" fontId="7" fillId="0" borderId="0" xfId="0" applyNumberFormat="1" applyFont="1" applyAlignment="1">
      <alignment horizontal="left" vertical="center" wrapText="1"/>
    </xf>
    <xf numFmtId="49" fontId="7" fillId="0" borderId="0" xfId="0" applyNumberFormat="1" applyFont="1" applyAlignment="1">
      <alignment horizontal="left" vertical="center"/>
    </xf>
    <xf numFmtId="49" fontId="29" fillId="0" borderId="0" xfId="0" applyNumberFormat="1" applyFont="1" applyAlignment="1">
      <alignment horizontal="left" vertical="center" wrapText="1"/>
    </xf>
    <xf numFmtId="0" fontId="26" fillId="0" borderId="0" xfId="0" applyFont="1" applyAlignment="1">
      <alignment horizontal="left" vertical="top" wrapText="1"/>
    </xf>
    <xf numFmtId="49" fontId="7" fillId="0" borderId="37" xfId="0" applyNumberFormat="1" applyFont="1" applyBorder="1" applyAlignment="1">
      <alignment horizontal="left" vertical="center" wrapText="1"/>
    </xf>
    <xf numFmtId="0" fontId="22" fillId="0" borderId="0" xfId="0" applyFont="1" applyAlignment="1">
      <alignment horizontal="left" vertical="center"/>
    </xf>
    <xf numFmtId="0" fontId="26" fillId="0" borderId="0" xfId="0" applyFont="1" applyAlignment="1">
      <alignment horizontal="left"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9" fontId="27" fillId="0" borderId="10" xfId="0" applyNumberFormat="1" applyFont="1" applyBorder="1" applyAlignment="1">
      <alignment horizontal="center" vertical="center" wrapText="1"/>
    </xf>
    <xf numFmtId="0" fontId="26" fillId="0" borderId="0" xfId="0" applyFont="1" applyAlignment="1">
      <alignment horizontal="left" vertical="center"/>
    </xf>
    <xf numFmtId="0" fontId="22" fillId="0" borderId="0" xfId="0" applyFont="1" applyAlignment="1">
      <alignment horizontal="left" vertical="center" wrapText="1"/>
    </xf>
    <xf numFmtId="49" fontId="7" fillId="0" borderId="0" xfId="0" applyNumberFormat="1" applyFont="1" applyFill="1" applyAlignment="1">
      <alignment horizontal="left" vertical="top" wrapText="1"/>
    </xf>
    <xf numFmtId="0" fontId="7" fillId="0" borderId="0" xfId="0" applyFont="1" applyBorder="1" applyAlignment="1">
      <alignment horizontal="left" vertical="center" wrapText="1"/>
    </xf>
    <xf numFmtId="49" fontId="29" fillId="0" borderId="37" xfId="0" applyNumberFormat="1" applyFont="1" applyBorder="1" applyAlignment="1">
      <alignment horizontal="left" vertical="center"/>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4" xfId="0" applyFont="1" applyBorder="1" applyAlignment="1">
      <alignment horizontal="center" vertical="center" wrapText="1"/>
    </xf>
    <xf numFmtId="0" fontId="7" fillId="0" borderId="10" xfId="0" applyFont="1" applyBorder="1" applyAlignment="1">
      <alignment horizontal="left" vertical="center" wrapText="1"/>
    </xf>
    <xf numFmtId="0" fontId="7" fillId="0" borderId="24" xfId="0" applyFont="1" applyBorder="1" applyAlignment="1">
      <alignment horizontal="left" vertical="center" wrapText="1"/>
    </xf>
    <xf numFmtId="0" fontId="7" fillId="0" borderId="37"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0" xfId="0" applyFont="1" applyAlignment="1">
      <alignment horizontal="left" vertical="center" wrapText="1"/>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176" fontId="7" fillId="0" borderId="13" xfId="0" applyNumberFormat="1" applyFont="1" applyBorder="1" applyAlignment="1">
      <alignment horizontal="left" vertical="center"/>
    </xf>
    <xf numFmtId="176" fontId="7" fillId="0" borderId="36" xfId="0" applyNumberFormat="1" applyFont="1" applyBorder="1" applyAlignment="1">
      <alignment horizontal="left" vertical="center"/>
    </xf>
    <xf numFmtId="176" fontId="7" fillId="0" borderId="14" xfId="0" applyNumberFormat="1" applyFont="1" applyBorder="1" applyAlignment="1">
      <alignment horizontal="lef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wrapText="1"/>
    </xf>
    <xf numFmtId="0" fontId="22" fillId="0" borderId="0" xfId="0" applyFont="1" applyBorder="1" applyAlignment="1">
      <alignment horizontal="left" vertical="center"/>
    </xf>
    <xf numFmtId="0" fontId="7" fillId="0" borderId="0" xfId="0" applyFont="1" applyAlignment="1">
      <alignment horizontal="left" vertical="center"/>
    </xf>
    <xf numFmtId="49" fontId="22" fillId="0" borderId="0" xfId="0" applyNumberFormat="1" applyFont="1" applyAlignment="1">
      <alignment horizontal="right" vertical="center"/>
    </xf>
    <xf numFmtId="0" fontId="7" fillId="0" borderId="0" xfId="0" applyFont="1" applyAlignment="1">
      <alignment horizontal="right" vertical="center"/>
    </xf>
    <xf numFmtId="0" fontId="23" fillId="0" borderId="0" xfId="0" applyFont="1" applyAlignment="1">
      <alignment horizontal="center" vertical="center"/>
    </xf>
    <xf numFmtId="0" fontId="114" fillId="35" borderId="23" xfId="0" applyFont="1" applyFill="1" applyBorder="1" applyAlignment="1" applyProtection="1">
      <alignment horizontal="center" vertical="center" shrinkToFit="1"/>
      <protection/>
    </xf>
    <xf numFmtId="0" fontId="119" fillId="36" borderId="13" xfId="0" applyFont="1" applyFill="1" applyBorder="1" applyAlignment="1" applyProtection="1">
      <alignment horizontal="center" vertical="center" shrinkToFit="1"/>
      <protection/>
    </xf>
    <xf numFmtId="0" fontId="119" fillId="36" borderId="36" xfId="0" applyFont="1" applyFill="1" applyBorder="1" applyAlignment="1" applyProtection="1">
      <alignment horizontal="center" vertical="center" shrinkToFit="1"/>
      <protection/>
    </xf>
    <xf numFmtId="0" fontId="119" fillId="36" borderId="14" xfId="0" applyFont="1" applyFill="1" applyBorder="1" applyAlignment="1" applyProtection="1">
      <alignment horizontal="center" vertical="center" shrinkToFit="1"/>
      <protection/>
    </xf>
    <xf numFmtId="0" fontId="138" fillId="0" borderId="13" xfId="0" applyFont="1" applyFill="1" applyBorder="1" applyAlignment="1" applyProtection="1">
      <alignment horizontal="distributed" vertical="center" shrinkToFit="1"/>
      <protection/>
    </xf>
    <xf numFmtId="0" fontId="138" fillId="0" borderId="36" xfId="0" applyFont="1" applyFill="1" applyBorder="1" applyAlignment="1" applyProtection="1">
      <alignment horizontal="distributed" vertical="center" shrinkToFit="1"/>
      <protection/>
    </xf>
    <xf numFmtId="0" fontId="138" fillId="0" borderId="14" xfId="0" applyFont="1" applyFill="1" applyBorder="1" applyAlignment="1" applyProtection="1">
      <alignment horizontal="distributed" vertical="center" shrinkToFit="1"/>
      <protection/>
    </xf>
    <xf numFmtId="0" fontId="139" fillId="0" borderId="13" xfId="0" applyFont="1" applyFill="1" applyBorder="1" applyAlignment="1" applyProtection="1">
      <alignment horizontal="distributed" vertical="center" shrinkToFit="1"/>
      <protection/>
    </xf>
    <xf numFmtId="0" fontId="139" fillId="0" borderId="36" xfId="0" applyFont="1" applyFill="1" applyBorder="1" applyAlignment="1" applyProtection="1">
      <alignment horizontal="distributed" vertical="center" shrinkToFit="1"/>
      <protection/>
    </xf>
    <xf numFmtId="0" fontId="139" fillId="0" borderId="14" xfId="0" applyFont="1" applyFill="1" applyBorder="1" applyAlignment="1" applyProtection="1">
      <alignment horizontal="distributed" vertical="center" shrinkToFit="1"/>
      <protection/>
    </xf>
    <xf numFmtId="0" fontId="117" fillId="36" borderId="52" xfId="0" applyFont="1" applyFill="1" applyBorder="1" applyAlignment="1" applyProtection="1">
      <alignment horizontal="center" vertical="center" shrinkToFit="1"/>
      <protection/>
    </xf>
    <xf numFmtId="0" fontId="117" fillId="36" borderId="13" xfId="0" applyFont="1" applyFill="1" applyBorder="1" applyAlignment="1" applyProtection="1">
      <alignment horizontal="center" vertical="center" shrinkToFit="1"/>
      <protection/>
    </xf>
    <xf numFmtId="0" fontId="117" fillId="36" borderId="53" xfId="0" applyFont="1" applyFill="1" applyBorder="1" applyAlignment="1" applyProtection="1">
      <alignment horizontal="center" vertical="center" shrinkToFit="1"/>
      <protection/>
    </xf>
    <xf numFmtId="0" fontId="117" fillId="36" borderId="54" xfId="0" applyFont="1" applyFill="1" applyBorder="1" applyAlignment="1" applyProtection="1">
      <alignment horizontal="center" vertical="center" shrinkToFit="1"/>
      <protection/>
    </xf>
    <xf numFmtId="0" fontId="117" fillId="36" borderId="55" xfId="0" applyFont="1" applyFill="1" applyBorder="1" applyAlignment="1" applyProtection="1">
      <alignment horizontal="center" vertical="center" shrinkToFit="1"/>
      <protection/>
    </xf>
    <xf numFmtId="0" fontId="117" fillId="36" borderId="26" xfId="0" applyFont="1" applyFill="1" applyBorder="1" applyAlignment="1" applyProtection="1">
      <alignment horizontal="center" vertical="center" shrinkToFit="1"/>
      <protection/>
    </xf>
    <xf numFmtId="0" fontId="140" fillId="0" borderId="0" xfId="0" applyFont="1" applyFill="1" applyBorder="1" applyAlignment="1" applyProtection="1">
      <alignment horizontal="center" vertical="center" shrinkToFit="1"/>
      <protection/>
    </xf>
    <xf numFmtId="0" fontId="139" fillId="0" borderId="10" xfId="0" applyFont="1" applyFill="1" applyBorder="1" applyAlignment="1" applyProtection="1">
      <alignment horizontal="center" vertical="center" shrinkToFit="1"/>
      <protection/>
    </xf>
    <xf numFmtId="0" fontId="139" fillId="0" borderId="13" xfId="0" applyFont="1" applyFill="1" applyBorder="1" applyAlignment="1" applyProtection="1">
      <alignment horizontal="center" vertical="center" shrinkToFit="1"/>
      <protection/>
    </xf>
    <xf numFmtId="0" fontId="139" fillId="0" borderId="15" xfId="0" applyFont="1" applyFill="1" applyBorder="1" applyAlignment="1" applyProtection="1">
      <alignment horizontal="center" vertical="center" shrinkToFit="1"/>
      <protection/>
    </xf>
    <xf numFmtId="0" fontId="139" fillId="0" borderId="14" xfId="0" applyFont="1" applyFill="1" applyBorder="1" applyAlignment="1" applyProtection="1">
      <alignment horizontal="center" vertical="center" shrinkToFit="1"/>
      <protection/>
    </xf>
    <xf numFmtId="0" fontId="134" fillId="0" borderId="10" xfId="0" applyFont="1" applyFill="1" applyBorder="1" applyAlignment="1" applyProtection="1">
      <alignment horizontal="center" vertical="center" shrinkToFit="1"/>
      <protection/>
    </xf>
    <xf numFmtId="0" fontId="141" fillId="0" borderId="56" xfId="0" applyFont="1" applyFill="1" applyBorder="1" applyAlignment="1" applyProtection="1">
      <alignment horizontal="center" vertical="center" shrinkToFit="1"/>
      <protection/>
    </xf>
    <xf numFmtId="0" fontId="117" fillId="36" borderId="57" xfId="0" applyFont="1" applyFill="1" applyBorder="1" applyAlignment="1" applyProtection="1">
      <alignment horizontal="center" vertical="center" shrinkToFit="1"/>
      <protection/>
    </xf>
    <xf numFmtId="0" fontId="117" fillId="36" borderId="58" xfId="0" applyFont="1" applyFill="1" applyBorder="1" applyAlignment="1" applyProtection="1">
      <alignment horizontal="center" vertical="center" shrinkToFit="1"/>
      <protection/>
    </xf>
    <xf numFmtId="0" fontId="114" fillId="0" borderId="10" xfId="0" applyFont="1" applyFill="1" applyBorder="1" applyAlignment="1" applyProtection="1">
      <alignment horizontal="center" vertical="center" shrinkToFit="1"/>
      <protection/>
    </xf>
    <xf numFmtId="0" fontId="114" fillId="0" borderId="18" xfId="0" applyFont="1" applyFill="1" applyBorder="1" applyAlignment="1" applyProtection="1">
      <alignment horizontal="center" vertical="center" shrinkToFit="1"/>
      <protection/>
    </xf>
    <xf numFmtId="0" fontId="114" fillId="0" borderId="19" xfId="0" applyFont="1" applyFill="1" applyBorder="1" applyAlignment="1" applyProtection="1">
      <alignment horizontal="center" vertical="center" shrinkToFit="1"/>
      <protection/>
    </xf>
    <xf numFmtId="0" fontId="114" fillId="0" borderId="22" xfId="0" applyFont="1" applyFill="1" applyBorder="1" applyAlignment="1" applyProtection="1">
      <alignment horizontal="center" vertical="center" shrinkToFit="1"/>
      <protection/>
    </xf>
    <xf numFmtId="0" fontId="114" fillId="0" borderId="10" xfId="0" applyFont="1" applyFill="1" applyBorder="1" applyAlignment="1" applyProtection="1">
      <alignment horizontal="center" vertical="center" wrapText="1" shrinkToFit="1"/>
      <protection/>
    </xf>
    <xf numFmtId="0" fontId="142" fillId="0" borderId="59" xfId="0" applyFont="1" applyFill="1" applyBorder="1" applyAlignment="1" applyProtection="1">
      <alignment horizontal="center" vertical="center" shrinkToFit="1"/>
      <protection/>
    </xf>
    <xf numFmtId="0" fontId="114" fillId="0" borderId="24" xfId="0" applyFont="1" applyFill="1" applyBorder="1" applyAlignment="1" applyProtection="1">
      <alignment horizontal="center" vertical="center" shrinkToFit="1"/>
      <protection/>
    </xf>
    <xf numFmtId="0" fontId="114" fillId="0" borderId="37" xfId="0" applyFont="1" applyFill="1" applyBorder="1" applyAlignment="1" applyProtection="1">
      <alignment horizontal="center" vertical="center" shrinkToFit="1"/>
      <protection/>
    </xf>
    <xf numFmtId="0" fontId="114" fillId="0" borderId="25" xfId="0" applyFont="1" applyFill="1" applyBorder="1" applyAlignment="1" applyProtection="1">
      <alignment horizontal="center" vertical="center" shrinkToFit="1"/>
      <protection/>
    </xf>
    <xf numFmtId="0" fontId="114" fillId="0" borderId="26" xfId="0" applyFont="1" applyFill="1" applyBorder="1" applyAlignment="1" applyProtection="1">
      <alignment horizontal="center" vertical="center" shrinkToFit="1"/>
      <protection/>
    </xf>
    <xf numFmtId="0" fontId="114" fillId="0" borderId="27" xfId="0" applyFont="1" applyFill="1" applyBorder="1" applyAlignment="1" applyProtection="1">
      <alignment horizontal="center" vertical="center" shrinkToFit="1"/>
      <protection/>
    </xf>
    <xf numFmtId="0" fontId="114" fillId="0" borderId="28" xfId="0" applyFont="1" applyFill="1" applyBorder="1" applyAlignment="1" applyProtection="1">
      <alignment horizontal="center" vertical="center" shrinkToFit="1"/>
      <protection/>
    </xf>
    <xf numFmtId="0" fontId="117" fillId="0" borderId="55" xfId="0" applyFont="1" applyFill="1" applyBorder="1" applyAlignment="1" applyProtection="1">
      <alignment horizontal="center" vertical="center" shrinkToFit="1"/>
      <protection locked="0"/>
    </xf>
    <xf numFmtId="0" fontId="117" fillId="0" borderId="22" xfId="0" applyFont="1" applyFill="1" applyBorder="1" applyAlignment="1" applyProtection="1">
      <alignment horizontal="center" vertical="center" shrinkToFit="1"/>
      <protection locked="0"/>
    </xf>
    <xf numFmtId="0" fontId="117" fillId="0" borderId="60" xfId="0" applyFont="1" applyFill="1" applyBorder="1" applyAlignment="1" applyProtection="1">
      <alignment horizontal="center" vertical="center" shrinkToFit="1"/>
      <protection locked="0"/>
    </xf>
    <xf numFmtId="0" fontId="117" fillId="0" borderId="61" xfId="0" applyFont="1" applyFill="1" applyBorder="1" applyAlignment="1" applyProtection="1">
      <alignment horizontal="center" vertical="center" shrinkToFit="1"/>
      <protection locked="0"/>
    </xf>
    <xf numFmtId="0" fontId="117" fillId="0" borderId="62" xfId="0" applyFont="1" applyFill="1" applyBorder="1" applyAlignment="1" applyProtection="1">
      <alignment horizontal="center" vertical="center" shrinkToFit="1"/>
      <protection locked="0"/>
    </xf>
    <xf numFmtId="0" fontId="117" fillId="0" borderId="63" xfId="0" applyFont="1" applyFill="1" applyBorder="1" applyAlignment="1" applyProtection="1">
      <alignment horizontal="center" vertical="center" shrinkToFit="1"/>
      <protection locked="0"/>
    </xf>
    <xf numFmtId="0" fontId="117" fillId="0" borderId="64" xfId="0" applyFont="1" applyFill="1" applyBorder="1" applyAlignment="1" applyProtection="1">
      <alignment horizontal="center" vertical="center" shrinkToFit="1"/>
      <protection locked="0"/>
    </xf>
    <xf numFmtId="0" fontId="117" fillId="0" borderId="65" xfId="0" applyFont="1" applyFill="1" applyBorder="1" applyAlignment="1" applyProtection="1">
      <alignment horizontal="center" vertical="center" shrinkToFit="1"/>
      <protection locked="0"/>
    </xf>
    <xf numFmtId="0" fontId="117" fillId="0" borderId="66" xfId="0" applyFont="1" applyFill="1" applyBorder="1" applyAlignment="1" applyProtection="1">
      <alignment horizontal="center" vertical="center" shrinkToFit="1"/>
      <protection locked="0"/>
    </xf>
    <xf numFmtId="0" fontId="142" fillId="0" borderId="59" xfId="43" applyFont="1" applyFill="1" applyBorder="1" applyAlignment="1" applyProtection="1">
      <alignment horizontal="center" vertical="center" shrinkToFit="1"/>
      <protection/>
    </xf>
    <xf numFmtId="0" fontId="117" fillId="0" borderId="28" xfId="0" applyFont="1" applyFill="1" applyBorder="1" applyAlignment="1" applyProtection="1">
      <alignment horizontal="center" vertical="center" shrinkToFit="1"/>
      <protection locked="0"/>
    </xf>
    <xf numFmtId="0" fontId="117" fillId="0" borderId="26" xfId="0" applyFont="1" applyFill="1" applyBorder="1" applyAlignment="1" applyProtection="1">
      <alignment horizontal="center" vertical="center" shrinkToFit="1"/>
      <protection locked="0"/>
    </xf>
    <xf numFmtId="0" fontId="117" fillId="0" borderId="67" xfId="0" applyFont="1" applyFill="1" applyBorder="1" applyAlignment="1" applyProtection="1">
      <alignment horizontal="center" vertical="center" shrinkToFit="1"/>
      <protection locked="0"/>
    </xf>
    <xf numFmtId="0" fontId="117" fillId="0" borderId="68" xfId="0" applyFont="1" applyFill="1" applyBorder="1" applyAlignment="1" applyProtection="1">
      <alignment horizontal="center" vertical="center" shrinkToFit="1"/>
      <protection locked="0"/>
    </xf>
    <xf numFmtId="0" fontId="117" fillId="0" borderId="69" xfId="0" applyFont="1" applyFill="1" applyBorder="1" applyAlignment="1" applyProtection="1">
      <alignment horizontal="center" vertical="center" shrinkToFit="1"/>
      <protection locked="0"/>
    </xf>
    <xf numFmtId="0" fontId="117" fillId="36" borderId="70" xfId="0" applyFont="1" applyFill="1" applyBorder="1" applyAlignment="1" applyProtection="1">
      <alignment horizontal="center" vertical="center" shrinkToFit="1"/>
      <protection/>
    </xf>
    <xf numFmtId="0" fontId="117" fillId="36" borderId="71" xfId="0" applyFont="1" applyFill="1" applyBorder="1" applyAlignment="1" applyProtection="1">
      <alignment horizontal="center" vertical="center" shrinkToFit="1"/>
      <protection/>
    </xf>
    <xf numFmtId="0" fontId="117" fillId="0" borderId="72" xfId="0" applyFont="1" applyFill="1" applyBorder="1" applyAlignment="1" applyProtection="1">
      <alignment horizontal="center" vertical="center" shrinkToFit="1"/>
      <protection locked="0"/>
    </xf>
    <xf numFmtId="0" fontId="117" fillId="0" borderId="73" xfId="0" applyFont="1" applyFill="1" applyBorder="1" applyAlignment="1" applyProtection="1">
      <alignment horizontal="center" vertical="center" shrinkToFit="1"/>
      <protection locked="0"/>
    </xf>
    <xf numFmtId="0" fontId="117" fillId="0" borderId="74" xfId="0" applyFont="1" applyFill="1" applyBorder="1" applyAlignment="1" applyProtection="1">
      <alignment horizontal="center" vertical="center" shrinkToFit="1"/>
      <protection locked="0"/>
    </xf>
    <xf numFmtId="0" fontId="117" fillId="0" borderId="75" xfId="0" applyFont="1" applyFill="1" applyBorder="1" applyAlignment="1" applyProtection="1">
      <alignment horizontal="center" vertical="center" shrinkToFit="1"/>
      <protection locked="0"/>
    </xf>
    <xf numFmtId="0" fontId="117" fillId="0" borderId="76" xfId="0" applyFont="1" applyFill="1" applyBorder="1" applyAlignment="1" applyProtection="1">
      <alignment horizontal="center" vertical="center" shrinkToFit="1"/>
      <protection locked="0"/>
    </xf>
    <xf numFmtId="0" fontId="117" fillId="0" borderId="77" xfId="0" applyFont="1" applyFill="1" applyBorder="1" applyAlignment="1" applyProtection="1">
      <alignment horizontal="center" vertical="center" shrinkToFit="1"/>
      <protection locked="0"/>
    </xf>
    <xf numFmtId="0" fontId="117" fillId="36" borderId="78" xfId="0" applyFont="1" applyFill="1" applyBorder="1" applyAlignment="1" applyProtection="1">
      <alignment horizontal="center" vertical="center" shrinkToFit="1"/>
      <protection/>
    </xf>
    <xf numFmtId="0" fontId="117" fillId="0" borderId="79" xfId="0" applyFont="1" applyFill="1" applyBorder="1" applyAlignment="1" applyProtection="1">
      <alignment horizontal="center" vertical="center" shrinkToFit="1"/>
      <protection locked="0"/>
    </xf>
    <xf numFmtId="0" fontId="117" fillId="0" borderId="33" xfId="0" applyFont="1" applyFill="1" applyBorder="1" applyAlignment="1" applyProtection="1">
      <alignment horizontal="center" vertical="center" shrinkToFit="1"/>
      <protection locked="0"/>
    </xf>
    <xf numFmtId="0" fontId="143" fillId="36" borderId="64" xfId="0" applyFont="1" applyFill="1" applyBorder="1" applyAlignment="1" applyProtection="1">
      <alignment horizontal="center" vertical="center" shrinkToFit="1"/>
      <protection/>
    </xf>
    <xf numFmtId="0" fontId="143" fillId="36" borderId="65" xfId="0" applyFont="1" applyFill="1" applyBorder="1" applyAlignment="1" applyProtection="1">
      <alignment horizontal="center" vertical="center" shrinkToFit="1"/>
      <protection/>
    </xf>
    <xf numFmtId="0" fontId="143" fillId="36" borderId="66" xfId="0" applyFont="1" applyFill="1" applyBorder="1" applyAlignment="1" applyProtection="1">
      <alignment horizontal="center" vertical="center" shrinkToFit="1"/>
      <protection/>
    </xf>
    <xf numFmtId="0" fontId="144" fillId="0" borderId="80" xfId="0" applyFont="1" applyFill="1" applyBorder="1" applyAlignment="1" applyProtection="1">
      <alignment horizontal="center" vertical="center" shrinkToFit="1"/>
      <protection/>
    </xf>
    <xf numFmtId="0" fontId="144" fillId="0" borderId="81" xfId="0" applyFont="1" applyFill="1" applyBorder="1" applyAlignment="1" applyProtection="1">
      <alignment horizontal="center" vertical="center" shrinkToFit="1"/>
      <protection/>
    </xf>
    <xf numFmtId="0" fontId="135" fillId="0" borderId="82" xfId="0" applyFont="1" applyFill="1" applyBorder="1" applyAlignment="1" applyProtection="1">
      <alignment horizontal="center" vertical="center" shrinkToFit="1"/>
      <protection/>
    </xf>
    <xf numFmtId="0" fontId="135" fillId="0" borderId="37" xfId="0" applyFont="1" applyFill="1" applyBorder="1" applyAlignment="1" applyProtection="1">
      <alignment horizontal="center" vertical="center" shrinkToFit="1"/>
      <protection/>
    </xf>
    <xf numFmtId="0" fontId="135" fillId="0" borderId="25" xfId="0" applyFont="1" applyFill="1" applyBorder="1" applyAlignment="1" applyProtection="1">
      <alignment horizontal="center" vertical="center" shrinkToFit="1"/>
      <protection/>
    </xf>
    <xf numFmtId="0" fontId="117" fillId="0" borderId="42" xfId="0" applyFont="1" applyFill="1" applyBorder="1" applyAlignment="1" applyProtection="1">
      <alignment horizontal="center" vertical="center" shrinkToFit="1"/>
      <protection/>
    </xf>
    <xf numFmtId="0" fontId="145" fillId="0" borderId="24" xfId="0" applyFont="1" applyFill="1" applyBorder="1" applyAlignment="1" applyProtection="1">
      <alignment horizontal="center" vertical="center" shrinkToFit="1"/>
      <protection/>
    </xf>
    <xf numFmtId="0" fontId="145" fillId="0" borderId="37" xfId="0" applyFont="1" applyFill="1" applyBorder="1" applyAlignment="1" applyProtection="1">
      <alignment horizontal="center" vertical="center" shrinkToFit="1"/>
      <protection/>
    </xf>
    <xf numFmtId="0" fontId="145" fillId="0" borderId="25" xfId="0" applyFont="1" applyFill="1" applyBorder="1" applyAlignment="1" applyProtection="1">
      <alignment horizontal="center" vertical="center" shrinkToFit="1"/>
      <protection/>
    </xf>
    <xf numFmtId="0" fontId="137" fillId="0" borderId="42" xfId="0" applyFont="1" applyFill="1" applyBorder="1" applyAlignment="1" applyProtection="1">
      <alignment horizontal="center" vertical="center" shrinkToFit="1"/>
      <protection/>
    </xf>
    <xf numFmtId="0" fontId="117" fillId="36" borderId="22" xfId="0" applyFont="1" applyFill="1" applyBorder="1" applyAlignment="1" applyProtection="1">
      <alignment horizontal="center" vertical="center" shrinkToFit="1"/>
      <protection/>
    </xf>
    <xf numFmtId="0" fontId="117" fillId="0" borderId="83" xfId="0" applyFont="1" applyFill="1" applyBorder="1" applyAlignment="1" applyProtection="1">
      <alignment horizontal="center" vertical="center" shrinkToFit="1"/>
      <protection locked="0"/>
    </xf>
    <xf numFmtId="0" fontId="117" fillId="0" borderId="84" xfId="0" applyFont="1" applyFill="1" applyBorder="1" applyAlignment="1" applyProtection="1">
      <alignment horizontal="center" vertical="center" shrinkToFit="1"/>
      <protection locked="0"/>
    </xf>
    <xf numFmtId="38" fontId="117" fillId="36" borderId="84" xfId="50" applyFont="1" applyFill="1" applyBorder="1" applyAlignment="1" applyProtection="1">
      <alignment horizontal="right" vertical="center" shrinkToFit="1"/>
      <protection/>
    </xf>
    <xf numFmtId="0" fontId="117" fillId="36" borderId="85" xfId="0" applyFont="1" applyFill="1" applyBorder="1" applyAlignment="1" applyProtection="1">
      <alignment horizontal="center" vertical="center" shrinkToFit="1"/>
      <protection/>
    </xf>
    <xf numFmtId="0" fontId="117" fillId="36" borderId="86" xfId="0" applyFont="1" applyFill="1" applyBorder="1" applyAlignment="1" applyProtection="1">
      <alignment horizontal="center" vertical="center" shrinkToFit="1"/>
      <protection/>
    </xf>
    <xf numFmtId="0" fontId="117" fillId="0" borderId="87" xfId="0" applyFont="1" applyFill="1" applyBorder="1" applyAlignment="1" applyProtection="1">
      <alignment horizontal="center" vertical="center" shrinkToFit="1"/>
      <protection locked="0"/>
    </xf>
    <xf numFmtId="0" fontId="117" fillId="0" borderId="88" xfId="0" applyFont="1" applyFill="1" applyBorder="1" applyAlignment="1" applyProtection="1">
      <alignment horizontal="center" vertical="center" shrinkToFit="1"/>
      <protection locked="0"/>
    </xf>
    <xf numFmtId="38" fontId="117" fillId="36" borderId="88" xfId="50" applyFont="1" applyFill="1" applyBorder="1" applyAlignment="1" applyProtection="1">
      <alignment horizontal="right" vertical="center" shrinkToFit="1"/>
      <protection/>
    </xf>
    <xf numFmtId="0" fontId="117" fillId="0" borderId="0" xfId="0" applyFont="1" applyFill="1" applyBorder="1" applyAlignment="1" applyProtection="1">
      <alignment horizontal="left" vertical="top" wrapText="1"/>
      <protection/>
    </xf>
    <xf numFmtId="38" fontId="117" fillId="36" borderId="25" xfId="50" applyFont="1" applyFill="1" applyBorder="1" applyAlignment="1" applyProtection="1">
      <alignment horizontal="center" vertical="center" shrinkToFit="1"/>
      <protection/>
    </xf>
    <xf numFmtId="38" fontId="117" fillId="36" borderId="18" xfId="50" applyFont="1" applyFill="1" applyBorder="1" applyAlignment="1" applyProtection="1">
      <alignment horizontal="center" vertical="center" shrinkToFit="1"/>
      <protection/>
    </xf>
    <xf numFmtId="38" fontId="117" fillId="36" borderId="89" xfId="50" applyFont="1" applyFill="1" applyBorder="1" applyAlignment="1" applyProtection="1">
      <alignment horizontal="center" vertical="center" shrinkToFit="1"/>
      <protection/>
    </xf>
    <xf numFmtId="38" fontId="117" fillId="36" borderId="28" xfId="50" applyFont="1" applyFill="1" applyBorder="1" applyAlignment="1" applyProtection="1">
      <alignment horizontal="center" vertical="center" shrinkToFit="1"/>
      <protection/>
    </xf>
    <xf numFmtId="38" fontId="117" fillId="36" borderId="22" xfId="50" applyFont="1" applyFill="1" applyBorder="1" applyAlignment="1" applyProtection="1">
      <alignment horizontal="center" vertical="center" shrinkToFit="1"/>
      <protection/>
    </xf>
    <xf numFmtId="38" fontId="117" fillId="36" borderId="60" xfId="50" applyFont="1" applyFill="1" applyBorder="1" applyAlignment="1" applyProtection="1">
      <alignment horizontal="center" vertical="center" shrinkToFit="1"/>
      <protection/>
    </xf>
    <xf numFmtId="0" fontId="117" fillId="36" borderId="10" xfId="0" applyFont="1" applyFill="1" applyBorder="1" applyAlignment="1" applyProtection="1">
      <alignment horizontal="center" vertical="center" shrinkToFit="1"/>
      <protection/>
    </xf>
    <xf numFmtId="0" fontId="117" fillId="0" borderId="90" xfId="0" applyFont="1" applyFill="1" applyBorder="1" applyAlignment="1" applyProtection="1">
      <alignment horizontal="center" vertical="center" shrinkToFit="1"/>
      <protection locked="0"/>
    </xf>
    <xf numFmtId="0" fontId="117" fillId="0" borderId="91" xfId="0" applyFont="1" applyFill="1" applyBorder="1" applyAlignment="1" applyProtection="1">
      <alignment horizontal="center" vertical="center" shrinkToFit="1"/>
      <protection locked="0"/>
    </xf>
    <xf numFmtId="38" fontId="117" fillId="36" borderId="91" xfId="50" applyFont="1" applyFill="1" applyBorder="1" applyAlignment="1" applyProtection="1">
      <alignment horizontal="right" vertical="center" shrinkToFit="1"/>
      <protection/>
    </xf>
    <xf numFmtId="38" fontId="117" fillId="36" borderId="14" xfId="50" applyFont="1" applyFill="1" applyBorder="1" applyAlignment="1" applyProtection="1">
      <alignment horizontal="center" vertical="center" shrinkToFit="1"/>
      <protection/>
    </xf>
    <xf numFmtId="38" fontId="117" fillId="36" borderId="10" xfId="50" applyFont="1" applyFill="1" applyBorder="1" applyAlignment="1" applyProtection="1">
      <alignment horizontal="center" vertical="center" shrinkToFit="1"/>
      <protection/>
    </xf>
    <xf numFmtId="38" fontId="117" fillId="36" borderId="92" xfId="50" applyFont="1" applyFill="1" applyBorder="1" applyAlignment="1" applyProtection="1">
      <alignment horizontal="center" vertical="center" shrinkToFit="1"/>
      <protection/>
    </xf>
    <xf numFmtId="0" fontId="117" fillId="36" borderId="93" xfId="0" applyFont="1" applyFill="1" applyBorder="1" applyAlignment="1" applyProtection="1">
      <alignment horizontal="center" vertical="center" shrinkToFit="1"/>
      <protection/>
    </xf>
    <xf numFmtId="0" fontId="117" fillId="36" borderId="65" xfId="0" applyFont="1" applyFill="1" applyBorder="1" applyAlignment="1" applyProtection="1">
      <alignment horizontal="center" vertical="center" shrinkToFit="1"/>
      <protection/>
    </xf>
    <xf numFmtId="0" fontId="117" fillId="36" borderId="66" xfId="0" applyFont="1" applyFill="1" applyBorder="1" applyAlignment="1" applyProtection="1">
      <alignment horizontal="center" vertical="center" shrinkToFit="1"/>
      <protection/>
    </xf>
    <xf numFmtId="0" fontId="117" fillId="36" borderId="94" xfId="0" applyFont="1" applyFill="1" applyBorder="1" applyAlignment="1" applyProtection="1">
      <alignment horizontal="center" vertical="center" shrinkToFit="1"/>
      <protection/>
    </xf>
    <xf numFmtId="0" fontId="117" fillId="36" borderId="95" xfId="0" applyFont="1" applyFill="1" applyBorder="1" applyAlignment="1" applyProtection="1">
      <alignment horizontal="center" vertical="center" shrinkToFit="1"/>
      <protection/>
    </xf>
    <xf numFmtId="0" fontId="117" fillId="36" borderId="96" xfId="0" applyFont="1" applyFill="1" applyBorder="1" applyAlignment="1" applyProtection="1">
      <alignment horizontal="center" vertical="center" shrinkToFit="1"/>
      <protection/>
    </xf>
    <xf numFmtId="0" fontId="117" fillId="0" borderId="23" xfId="0" applyFont="1" applyFill="1" applyBorder="1" applyAlignment="1" applyProtection="1">
      <alignment horizontal="center" vertical="center" shrinkToFit="1"/>
      <protection/>
    </xf>
    <xf numFmtId="0" fontId="137" fillId="0" borderId="23" xfId="0" applyFont="1" applyFill="1" applyBorder="1" applyAlignment="1" applyProtection="1">
      <alignment horizontal="center" vertical="center" shrinkToFit="1"/>
      <protection/>
    </xf>
    <xf numFmtId="0" fontId="117" fillId="0" borderId="52" xfId="0" applyFont="1" applyFill="1" applyBorder="1" applyAlignment="1" applyProtection="1">
      <alignment horizontal="center" vertical="center" shrinkToFit="1"/>
      <protection locked="0"/>
    </xf>
    <xf numFmtId="0" fontId="117" fillId="0" borderId="10" xfId="0" applyFont="1" applyFill="1" applyBorder="1" applyAlignment="1" applyProtection="1">
      <alignment horizontal="center" vertical="center" shrinkToFit="1"/>
      <protection locked="0"/>
    </xf>
    <xf numFmtId="0" fontId="117" fillId="0" borderId="92" xfId="0" applyFont="1" applyFill="1" applyBorder="1" applyAlignment="1" applyProtection="1">
      <alignment horizontal="center" vertical="center" shrinkToFit="1"/>
      <protection locked="0"/>
    </xf>
    <xf numFmtId="0" fontId="117" fillId="0" borderId="97" xfId="0" applyFont="1" applyFill="1" applyBorder="1" applyAlignment="1" applyProtection="1">
      <alignment horizontal="center" vertical="center" shrinkToFit="1"/>
      <protection locked="0"/>
    </xf>
    <xf numFmtId="0" fontId="117" fillId="0" borderId="18" xfId="0" applyFont="1" applyFill="1" applyBorder="1" applyAlignment="1" applyProtection="1">
      <alignment horizontal="center" vertical="center" shrinkToFit="1"/>
      <protection locked="0"/>
    </xf>
    <xf numFmtId="0" fontId="117" fillId="0" borderId="89" xfId="0" applyFont="1" applyFill="1" applyBorder="1" applyAlignment="1" applyProtection="1">
      <alignment horizontal="center" vertical="center" shrinkToFit="1"/>
      <protection locked="0"/>
    </xf>
    <xf numFmtId="0" fontId="117" fillId="0" borderId="95" xfId="0" applyFont="1" applyFill="1" applyBorder="1" applyAlignment="1" applyProtection="1">
      <alignment horizontal="center" vertical="center" shrinkToFit="1"/>
      <protection locked="0"/>
    </xf>
    <xf numFmtId="0" fontId="117" fillId="0" borderId="96" xfId="0" applyFont="1" applyFill="1" applyBorder="1" applyAlignment="1" applyProtection="1">
      <alignment horizontal="center" vertical="center" shrinkToFit="1"/>
      <protection locked="0"/>
    </xf>
    <xf numFmtId="0" fontId="129" fillId="0" borderId="65" xfId="0" applyFont="1" applyFill="1" applyBorder="1" applyAlignment="1" applyProtection="1">
      <alignment horizontal="center" vertical="center" shrinkToFit="1"/>
      <protection locked="0"/>
    </xf>
    <xf numFmtId="0" fontId="129" fillId="0" borderId="66" xfId="0" applyFont="1" applyFill="1" applyBorder="1" applyAlignment="1" applyProtection="1">
      <alignment horizontal="center" vertical="center" shrinkToFit="1"/>
      <protection locked="0"/>
    </xf>
    <xf numFmtId="0" fontId="129" fillId="0" borderId="95" xfId="0" applyFont="1" applyFill="1" applyBorder="1" applyAlignment="1" applyProtection="1">
      <alignment horizontal="center" vertical="center" shrinkToFit="1"/>
      <protection locked="0"/>
    </xf>
    <xf numFmtId="0" fontId="129" fillId="0" borderId="96" xfId="0" applyFont="1" applyFill="1" applyBorder="1" applyAlignment="1" applyProtection="1">
      <alignment horizontal="center" vertical="center" shrinkToFit="1"/>
      <protection locked="0"/>
    </xf>
    <xf numFmtId="0" fontId="117" fillId="36" borderId="64" xfId="0" applyFont="1" applyFill="1" applyBorder="1" applyAlignment="1" applyProtection="1">
      <alignment horizontal="center" vertical="center" shrinkToFit="1"/>
      <protection/>
    </xf>
    <xf numFmtId="0" fontId="117" fillId="36" borderId="92" xfId="0" applyFont="1" applyFill="1" applyBorder="1" applyAlignment="1" applyProtection="1">
      <alignment horizontal="center" vertical="center" shrinkToFit="1"/>
      <protection/>
    </xf>
    <xf numFmtId="0" fontId="117" fillId="0" borderId="71" xfId="0" applyFont="1" applyFill="1" applyBorder="1" applyAlignment="1" applyProtection="1">
      <alignment horizontal="center" vertical="center" shrinkToFit="1"/>
      <protection locked="0"/>
    </xf>
    <xf numFmtId="0" fontId="117" fillId="0" borderId="70" xfId="0" applyFont="1" applyFill="1" applyBorder="1" applyAlignment="1" applyProtection="1">
      <alignment horizontal="center" vertical="center" shrinkToFit="1"/>
      <protection locked="0"/>
    </xf>
    <xf numFmtId="0" fontId="117" fillId="36" borderId="98" xfId="0" applyFont="1" applyFill="1" applyBorder="1" applyAlignment="1" applyProtection="1">
      <alignment horizontal="center" vertical="center" shrinkToFit="1"/>
      <protection/>
    </xf>
    <xf numFmtId="0" fontId="117" fillId="36" borderId="99" xfId="0" applyFont="1" applyFill="1" applyBorder="1" applyAlignment="1" applyProtection="1">
      <alignment horizontal="center" vertical="center" shrinkToFit="1"/>
      <protection/>
    </xf>
    <xf numFmtId="0" fontId="117" fillId="36" borderId="100" xfId="0" applyFont="1" applyFill="1" applyBorder="1" applyAlignment="1" applyProtection="1">
      <alignment horizontal="center" vertical="center" shrinkToFit="1"/>
      <protection/>
    </xf>
    <xf numFmtId="0" fontId="117" fillId="36" borderId="101" xfId="0" applyFont="1" applyFill="1" applyBorder="1" applyAlignment="1" applyProtection="1">
      <alignment horizontal="center" vertical="center" shrinkToFit="1"/>
      <protection/>
    </xf>
    <xf numFmtId="0" fontId="19" fillId="0" borderId="65" xfId="0" applyFont="1" applyFill="1" applyBorder="1" applyAlignment="1" applyProtection="1">
      <alignment horizontal="center" vertical="center" shrinkToFit="1"/>
      <protection/>
    </xf>
    <xf numFmtId="0" fontId="19" fillId="0" borderId="66" xfId="0" applyFont="1" applyFill="1" applyBorder="1" applyAlignment="1" applyProtection="1">
      <alignment horizontal="center" vertical="center" shrinkToFit="1"/>
      <protection/>
    </xf>
    <xf numFmtId="0" fontId="19" fillId="0" borderId="95" xfId="0" applyFont="1" applyFill="1" applyBorder="1" applyAlignment="1" applyProtection="1">
      <alignment horizontal="center" vertical="center" shrinkToFit="1"/>
      <protection/>
    </xf>
    <xf numFmtId="0" fontId="19" fillId="0" borderId="96" xfId="0" applyFont="1" applyFill="1" applyBorder="1" applyAlignment="1" applyProtection="1">
      <alignment horizontal="center" vertical="center" shrinkToFit="1"/>
      <protection/>
    </xf>
    <xf numFmtId="0" fontId="131" fillId="36" borderId="64" xfId="0" applyFont="1" applyFill="1" applyBorder="1" applyAlignment="1" applyProtection="1">
      <alignment horizontal="center" vertical="center" shrinkToFit="1"/>
      <protection/>
    </xf>
    <xf numFmtId="0" fontId="131" fillId="36" borderId="65" xfId="0" applyFont="1" applyFill="1" applyBorder="1" applyAlignment="1" applyProtection="1">
      <alignment horizontal="center" vertical="center" shrinkToFit="1"/>
      <protection/>
    </xf>
    <xf numFmtId="0" fontId="131" fillId="36" borderId="70" xfId="0" applyFont="1" applyFill="1" applyBorder="1" applyAlignment="1" applyProtection="1">
      <alignment horizontal="center" vertical="center" shrinkToFit="1"/>
      <protection/>
    </xf>
    <xf numFmtId="0" fontId="131" fillId="36" borderId="95" xfId="0" applyFont="1" applyFill="1" applyBorder="1" applyAlignment="1" applyProtection="1">
      <alignment horizontal="center" vertical="center" shrinkToFit="1"/>
      <protection/>
    </xf>
    <xf numFmtId="0" fontId="117" fillId="0" borderId="102" xfId="0" applyFont="1" applyFill="1" applyBorder="1" applyAlignment="1" applyProtection="1">
      <alignment horizontal="center" vertical="center" shrinkToFit="1"/>
      <protection locked="0"/>
    </xf>
    <xf numFmtId="0" fontId="117" fillId="0" borderId="103" xfId="0" applyFont="1" applyFill="1" applyBorder="1" applyAlignment="1" applyProtection="1">
      <alignment horizontal="center" vertical="center" shrinkToFit="1"/>
      <protection locked="0"/>
    </xf>
    <xf numFmtId="0" fontId="117" fillId="0" borderId="104" xfId="0" applyFont="1" applyFill="1" applyBorder="1" applyAlignment="1" applyProtection="1">
      <alignment horizontal="center" vertical="center" shrinkToFit="1"/>
      <protection locked="0"/>
    </xf>
    <xf numFmtId="0" fontId="117" fillId="0" borderId="105" xfId="0" applyFont="1" applyFill="1" applyBorder="1" applyAlignment="1" applyProtection="1">
      <alignment horizontal="center" vertical="center" shrinkToFit="1"/>
      <protection locked="0"/>
    </xf>
    <xf numFmtId="0" fontId="117" fillId="0" borderId="13" xfId="0" applyFont="1" applyFill="1" applyBorder="1" applyAlignment="1" applyProtection="1">
      <alignment horizontal="center" vertical="center" shrinkToFit="1"/>
      <protection locked="0"/>
    </xf>
    <xf numFmtId="0" fontId="117" fillId="36" borderId="106" xfId="0" applyFont="1" applyFill="1" applyBorder="1" applyAlignment="1" applyProtection="1">
      <alignment horizontal="center" vertical="center" shrinkToFit="1"/>
      <protection/>
    </xf>
    <xf numFmtId="0" fontId="117" fillId="0" borderId="14" xfId="0" applyFont="1" applyFill="1" applyBorder="1" applyAlignment="1" applyProtection="1">
      <alignment horizontal="center" vertical="center" shrinkToFit="1"/>
      <protection locked="0"/>
    </xf>
    <xf numFmtId="0" fontId="117" fillId="0" borderId="94" xfId="0" applyFont="1" applyFill="1" applyBorder="1" applyAlignment="1" applyProtection="1">
      <alignment horizontal="center" vertical="center" shrinkToFit="1"/>
      <protection locked="0"/>
    </xf>
    <xf numFmtId="0" fontId="117" fillId="36" borderId="107" xfId="0" applyFont="1" applyFill="1" applyBorder="1" applyAlignment="1" applyProtection="1">
      <alignment horizontal="center" vertical="center" shrinkToFit="1"/>
      <protection/>
    </xf>
    <xf numFmtId="0" fontId="117" fillId="36" borderId="108" xfId="0" applyFont="1" applyFill="1" applyBorder="1" applyAlignment="1" applyProtection="1">
      <alignment horizontal="center" vertical="center" shrinkToFit="1"/>
      <protection/>
    </xf>
    <xf numFmtId="0" fontId="117" fillId="0" borderId="106" xfId="0" applyFont="1" applyFill="1" applyBorder="1" applyAlignment="1" applyProtection="1">
      <alignment horizontal="center" vertical="center" shrinkToFit="1"/>
      <protection locked="0"/>
    </xf>
    <xf numFmtId="0" fontId="117" fillId="0" borderId="108" xfId="0" applyFont="1" applyFill="1" applyBorder="1" applyAlignment="1" applyProtection="1">
      <alignment horizontal="center" vertical="center" shrinkToFit="1"/>
      <protection locked="0"/>
    </xf>
    <xf numFmtId="0" fontId="117" fillId="0" borderId="109" xfId="0" applyFont="1" applyFill="1" applyBorder="1" applyAlignment="1" applyProtection="1">
      <alignment horizontal="center" vertical="center" shrinkToFit="1"/>
      <protection locked="0"/>
    </xf>
    <xf numFmtId="0" fontId="146" fillId="0" borderId="10" xfId="0" applyFont="1" applyFill="1" applyBorder="1" applyAlignment="1" applyProtection="1">
      <alignment horizontal="center" vertical="center" shrinkToFit="1"/>
      <protection/>
    </xf>
    <xf numFmtId="0" fontId="138" fillId="0" borderId="10" xfId="0" applyFont="1" applyFill="1" applyBorder="1" applyAlignment="1" applyProtection="1">
      <alignment horizontal="center" vertical="center" shrinkToFit="1"/>
      <protection/>
    </xf>
    <xf numFmtId="0" fontId="138" fillId="0" borderId="13" xfId="0" applyFont="1" applyFill="1" applyBorder="1" applyAlignment="1" applyProtection="1">
      <alignment horizontal="center" vertical="center" shrinkToFit="1"/>
      <protection/>
    </xf>
    <xf numFmtId="0" fontId="138" fillId="0" borderId="15" xfId="0" applyFont="1" applyFill="1" applyBorder="1" applyAlignment="1" applyProtection="1">
      <alignment horizontal="center" vertical="center" shrinkToFit="1"/>
      <protection/>
    </xf>
    <xf numFmtId="38" fontId="120" fillId="0" borderId="65" xfId="50" applyFont="1" applyFill="1" applyBorder="1" applyAlignment="1" applyProtection="1">
      <alignment horizontal="center" vertical="center" shrinkToFit="1"/>
      <protection/>
    </xf>
    <xf numFmtId="38" fontId="120" fillId="0" borderId="66" xfId="50" applyFont="1" applyFill="1" applyBorder="1" applyAlignment="1" applyProtection="1">
      <alignment horizontal="center" vertical="center" shrinkToFit="1"/>
      <protection/>
    </xf>
    <xf numFmtId="38" fontId="120" fillId="0" borderId="95" xfId="50" applyFont="1" applyFill="1" applyBorder="1" applyAlignment="1" applyProtection="1">
      <alignment horizontal="center" vertical="center" shrinkToFit="1"/>
      <protection/>
    </xf>
    <xf numFmtId="38" fontId="120" fillId="0" borderId="18" xfId="50" applyFont="1" applyFill="1" applyBorder="1" applyAlignment="1" applyProtection="1">
      <alignment horizontal="center" vertical="center" shrinkToFit="1"/>
      <protection/>
    </xf>
    <xf numFmtId="38" fontId="120" fillId="0" borderId="89" xfId="50" applyFont="1" applyFill="1" applyBorder="1" applyAlignment="1" applyProtection="1">
      <alignment horizontal="center" vertical="center" shrinkToFit="1"/>
      <protection/>
    </xf>
    <xf numFmtId="0" fontId="138" fillId="0" borderId="71" xfId="0" applyFont="1" applyFill="1" applyBorder="1" applyAlignment="1" applyProtection="1">
      <alignment horizontal="distributed" vertical="center" shrinkToFit="1"/>
      <protection/>
    </xf>
    <xf numFmtId="0" fontId="138" fillId="0" borderId="110" xfId="0" applyFont="1" applyFill="1" applyBorder="1" applyAlignment="1" applyProtection="1">
      <alignment horizontal="distributed" vertical="center" shrinkToFit="1"/>
      <protection/>
    </xf>
    <xf numFmtId="0" fontId="138" fillId="0" borderId="94" xfId="0" applyFont="1" applyFill="1" applyBorder="1" applyAlignment="1" applyProtection="1">
      <alignment horizontal="distributed" vertical="center" shrinkToFit="1"/>
      <protection/>
    </xf>
    <xf numFmtId="0" fontId="139" fillId="0" borderId="26" xfId="0" applyFont="1" applyFill="1" applyBorder="1" applyAlignment="1" applyProtection="1">
      <alignment horizontal="distributed" vertical="center" shrinkToFit="1"/>
      <protection/>
    </xf>
    <xf numFmtId="0" fontId="139" fillId="0" borderId="27" xfId="0" applyFont="1" applyFill="1" applyBorder="1" applyAlignment="1" applyProtection="1">
      <alignment horizontal="distributed" vertical="center" shrinkToFit="1"/>
      <protection/>
    </xf>
    <xf numFmtId="0" fontId="139" fillId="0" borderId="28" xfId="0" applyFont="1" applyFill="1" applyBorder="1" applyAlignment="1" applyProtection="1">
      <alignment horizontal="distributed" vertical="center" shrinkToFit="1"/>
      <protection/>
    </xf>
    <xf numFmtId="0" fontId="119" fillId="36" borderId="10" xfId="0" applyFont="1" applyFill="1" applyBorder="1" applyAlignment="1" applyProtection="1">
      <alignment horizontal="center" vertical="center" shrinkToFit="1"/>
      <protection/>
    </xf>
    <xf numFmtId="0" fontId="119" fillId="36" borderId="15" xfId="0" applyFont="1" applyFill="1" applyBorder="1" applyAlignment="1" applyProtection="1">
      <alignment horizontal="center" vertical="center" shrinkToFit="1"/>
      <protection/>
    </xf>
    <xf numFmtId="0" fontId="147" fillId="0" borderId="65" xfId="0" applyFont="1" applyFill="1" applyBorder="1" applyAlignment="1" applyProtection="1">
      <alignment horizontal="center" vertical="center" shrinkToFit="1"/>
      <protection/>
    </xf>
    <xf numFmtId="0" fontId="147" fillId="0" borderId="66" xfId="0" applyFont="1" applyFill="1" applyBorder="1" applyAlignment="1" applyProtection="1">
      <alignment horizontal="center" vertical="center" shrinkToFit="1"/>
      <protection/>
    </xf>
    <xf numFmtId="0" fontId="147" fillId="0" borderId="95" xfId="0" applyFont="1" applyFill="1" applyBorder="1" applyAlignment="1" applyProtection="1">
      <alignment horizontal="center" vertical="center" shrinkToFit="1"/>
      <protection/>
    </xf>
    <xf numFmtId="0" fontId="147" fillId="0" borderId="96" xfId="0" applyFont="1" applyFill="1" applyBorder="1" applyAlignment="1" applyProtection="1">
      <alignment horizontal="center" vertical="center" shrinkToFit="1"/>
      <protection/>
    </xf>
    <xf numFmtId="0" fontId="148" fillId="35" borderId="111" xfId="0" applyFont="1" applyFill="1" applyBorder="1" applyAlignment="1" applyProtection="1">
      <alignment horizontal="center" vertical="center" shrinkToFit="1"/>
      <protection/>
    </xf>
    <xf numFmtId="0" fontId="148" fillId="35" borderId="42" xfId="0" applyFont="1" applyFill="1" applyBorder="1" applyAlignment="1" applyProtection="1">
      <alignment horizontal="center" vertical="center" shrinkToFit="1"/>
      <protection/>
    </xf>
    <xf numFmtId="0" fontId="148" fillId="35" borderId="112" xfId="0" applyFont="1" applyFill="1" applyBorder="1" applyAlignment="1" applyProtection="1">
      <alignment horizontal="center" vertical="center" shrinkToFit="1"/>
      <protection/>
    </xf>
    <xf numFmtId="0" fontId="148" fillId="35" borderId="113" xfId="0" applyFont="1" applyFill="1" applyBorder="1" applyAlignment="1" applyProtection="1">
      <alignment horizontal="center" vertical="center" shrinkToFit="1"/>
      <protection/>
    </xf>
    <xf numFmtId="0" fontId="148" fillId="35" borderId="23" xfId="0" applyFont="1" applyFill="1" applyBorder="1" applyAlignment="1" applyProtection="1">
      <alignment horizontal="center" vertical="center" shrinkToFit="1"/>
      <protection/>
    </xf>
    <xf numFmtId="0" fontId="148" fillId="35" borderId="35" xfId="0" applyFont="1" applyFill="1" applyBorder="1" applyAlignment="1" applyProtection="1">
      <alignment horizontal="center" vertical="center" shrinkToFit="1"/>
      <protection/>
    </xf>
    <xf numFmtId="0" fontId="17" fillId="0" borderId="111" xfId="0" applyFont="1" applyFill="1" applyBorder="1" applyAlignment="1" applyProtection="1">
      <alignment horizontal="center" vertical="center" shrinkToFit="1"/>
      <protection/>
    </xf>
    <xf numFmtId="0" fontId="17" fillId="0" borderId="42" xfId="0" applyFont="1" applyFill="1" applyBorder="1" applyAlignment="1" applyProtection="1">
      <alignment horizontal="center" vertical="center" shrinkToFit="1"/>
      <protection/>
    </xf>
    <xf numFmtId="0" fontId="17" fillId="0" borderId="112" xfId="0" applyFont="1" applyFill="1" applyBorder="1" applyAlignment="1" applyProtection="1">
      <alignment horizontal="center" vertical="center" shrinkToFit="1"/>
      <protection/>
    </xf>
    <xf numFmtId="0" fontId="17" fillId="0" borderId="113" xfId="0" applyFont="1" applyFill="1" applyBorder="1" applyAlignment="1" applyProtection="1">
      <alignment horizontal="center" vertical="center" shrinkToFit="1"/>
      <protection/>
    </xf>
    <xf numFmtId="0" fontId="17" fillId="0" borderId="23" xfId="0" applyFont="1" applyFill="1" applyBorder="1" applyAlignment="1" applyProtection="1">
      <alignment horizontal="center" vertical="center" shrinkToFit="1"/>
      <protection/>
    </xf>
    <xf numFmtId="0" fontId="17" fillId="0" borderId="35" xfId="0" applyFont="1" applyFill="1" applyBorder="1" applyAlignment="1" applyProtection="1">
      <alignment horizontal="center" vertical="center" shrinkToFit="1"/>
      <protection/>
    </xf>
    <xf numFmtId="0" fontId="149" fillId="0" borderId="10" xfId="0" applyFont="1" applyFill="1" applyBorder="1" applyAlignment="1" applyProtection="1">
      <alignment horizontal="center" vertical="center" shrinkToFit="1"/>
      <protection/>
    </xf>
    <xf numFmtId="0" fontId="150" fillId="35" borderId="111" xfId="0" applyFont="1" applyFill="1" applyBorder="1" applyAlignment="1" applyProtection="1">
      <alignment horizontal="left" vertical="center" wrapText="1"/>
      <protection/>
    </xf>
    <xf numFmtId="0" fontId="150" fillId="35" borderId="42" xfId="0" applyFont="1" applyFill="1" applyBorder="1" applyAlignment="1" applyProtection="1">
      <alignment horizontal="left" vertical="center" wrapText="1"/>
      <protection/>
    </xf>
    <xf numFmtId="0" fontId="150" fillId="35" borderId="112" xfId="0" applyFont="1" applyFill="1" applyBorder="1" applyAlignment="1" applyProtection="1">
      <alignment horizontal="left" vertical="center" wrapText="1"/>
      <protection/>
    </xf>
    <xf numFmtId="0" fontId="150" fillId="35" borderId="113" xfId="0" applyFont="1" applyFill="1" applyBorder="1" applyAlignment="1" applyProtection="1">
      <alignment horizontal="left" vertical="center" wrapText="1"/>
      <protection/>
    </xf>
    <xf numFmtId="0" fontId="150" fillId="35" borderId="23" xfId="0" applyFont="1" applyFill="1" applyBorder="1" applyAlignment="1" applyProtection="1">
      <alignment horizontal="left" vertical="center" wrapText="1"/>
      <protection/>
    </xf>
    <xf numFmtId="0" fontId="150" fillId="35" borderId="35" xfId="0" applyFont="1" applyFill="1" applyBorder="1" applyAlignment="1" applyProtection="1">
      <alignment horizontal="left" vertical="center" wrapText="1"/>
      <protection/>
    </xf>
    <xf numFmtId="0" fontId="147" fillId="0" borderId="64" xfId="0" applyFont="1" applyFill="1" applyBorder="1" applyAlignment="1" applyProtection="1">
      <alignment horizontal="center" vertical="center" shrinkToFit="1"/>
      <protection/>
    </xf>
    <xf numFmtId="0" fontId="147" fillId="0" borderId="70" xfId="0" applyFont="1" applyFill="1" applyBorder="1" applyAlignment="1" applyProtection="1">
      <alignment horizontal="center" vertical="center" shrinkToFit="1"/>
      <protection/>
    </xf>
    <xf numFmtId="0" fontId="138" fillId="0" borderId="14" xfId="0" applyFont="1" applyFill="1" applyBorder="1" applyAlignment="1" applyProtection="1">
      <alignment horizontal="center" vertical="center" shrinkToFit="1"/>
      <protection/>
    </xf>
    <xf numFmtId="0" fontId="126" fillId="0" borderId="10" xfId="0" applyFont="1" applyFill="1" applyBorder="1" applyAlignment="1" applyProtection="1">
      <alignment horizontal="center" vertical="center" shrinkToFit="1"/>
      <protection/>
    </xf>
    <xf numFmtId="0" fontId="13" fillId="0" borderId="10" xfId="0" applyFont="1" applyFill="1" applyBorder="1" applyAlignment="1" applyProtection="1">
      <alignment horizontal="center" vertical="center" textRotation="255" shrinkToFit="1"/>
      <protection/>
    </xf>
    <xf numFmtId="0" fontId="13" fillId="0" borderId="95" xfId="0" applyFont="1" applyFill="1" applyBorder="1" applyAlignment="1" applyProtection="1">
      <alignment horizontal="center" vertical="center" textRotation="255" shrinkToFit="1"/>
      <protection/>
    </xf>
    <xf numFmtId="0" fontId="151" fillId="0" borderId="22" xfId="0" applyFont="1" applyFill="1" applyBorder="1" applyAlignment="1" applyProtection="1">
      <alignment horizontal="center" vertical="center" textRotation="255" shrinkToFit="1"/>
      <protection/>
    </xf>
    <xf numFmtId="0" fontId="151" fillId="0" borderId="10" xfId="0" applyFont="1" applyFill="1" applyBorder="1" applyAlignment="1" applyProtection="1">
      <alignment horizontal="center" vertical="center" textRotation="255" shrinkToFit="1"/>
      <protection/>
    </xf>
    <xf numFmtId="0" fontId="146" fillId="0" borderId="95" xfId="0" applyFont="1" applyFill="1" applyBorder="1" applyAlignment="1" applyProtection="1">
      <alignment horizontal="center" vertical="center" shrinkToFit="1"/>
      <protection/>
    </xf>
    <xf numFmtId="0" fontId="149" fillId="0" borderId="22" xfId="0" applyFont="1" applyFill="1" applyBorder="1" applyAlignment="1" applyProtection="1">
      <alignment horizontal="center" vertical="center" shrinkToFit="1"/>
      <protection/>
    </xf>
    <xf numFmtId="0" fontId="138" fillId="0" borderId="95" xfId="0" applyFont="1" applyFill="1" applyBorder="1" applyAlignment="1" applyProtection="1">
      <alignment horizontal="center" vertical="center" shrinkToFit="1"/>
      <protection/>
    </xf>
    <xf numFmtId="0" fontId="138" fillId="0" borderId="71" xfId="0" applyFont="1" applyFill="1" applyBorder="1" applyAlignment="1" applyProtection="1">
      <alignment horizontal="center" vertical="center" shrinkToFit="1"/>
      <protection/>
    </xf>
    <xf numFmtId="0" fontId="138" fillId="0" borderId="114" xfId="0" applyFont="1" applyFill="1" applyBorder="1" applyAlignment="1" applyProtection="1">
      <alignment horizontal="center" vertical="center" shrinkToFit="1"/>
      <protection/>
    </xf>
    <xf numFmtId="0" fontId="138" fillId="0" borderId="94" xfId="0" applyFont="1" applyFill="1" applyBorder="1" applyAlignment="1" applyProtection="1">
      <alignment horizontal="center" vertical="center" shrinkToFit="1"/>
      <protection/>
    </xf>
    <xf numFmtId="0" fontId="126" fillId="0" borderId="95" xfId="0" applyFont="1" applyFill="1" applyBorder="1" applyAlignment="1" applyProtection="1">
      <alignment horizontal="center" vertical="center" shrinkToFit="1"/>
      <protection/>
    </xf>
    <xf numFmtId="0" fontId="139" fillId="0" borderId="115" xfId="0" applyFont="1" applyFill="1" applyBorder="1" applyAlignment="1" applyProtection="1">
      <alignment horizontal="center" vertical="center" shrinkToFit="1"/>
      <protection/>
    </xf>
    <xf numFmtId="0" fontId="139" fillId="0" borderId="28" xfId="0" applyFont="1" applyFill="1" applyBorder="1" applyAlignment="1" applyProtection="1">
      <alignment horizontal="center" vertical="center" shrinkToFit="1"/>
      <protection/>
    </xf>
    <xf numFmtId="0" fontId="139" fillId="0" borderId="22" xfId="0" applyFont="1" applyFill="1" applyBorder="1" applyAlignment="1" applyProtection="1">
      <alignment horizontal="center" vertical="center" shrinkToFit="1"/>
      <protection/>
    </xf>
    <xf numFmtId="0" fontId="134" fillId="0" borderId="22" xfId="0" applyFont="1" applyFill="1" applyBorder="1" applyAlignment="1" applyProtection="1">
      <alignment horizontal="center" vertical="center" shrinkToFit="1"/>
      <protection/>
    </xf>
    <xf numFmtId="0" fontId="139" fillId="0" borderId="26" xfId="0" applyFont="1" applyFill="1" applyBorder="1" applyAlignment="1" applyProtection="1">
      <alignment horizontal="center" vertical="center" shrinkToFit="1"/>
      <protection/>
    </xf>
    <xf numFmtId="0" fontId="110" fillId="0" borderId="0" xfId="0" applyFont="1" applyFill="1" applyBorder="1" applyAlignment="1" applyProtection="1">
      <alignment horizontal="left" vertical="center" shrinkToFit="1"/>
      <protection/>
    </xf>
    <xf numFmtId="0" fontId="110" fillId="0" borderId="27" xfId="0" applyFont="1" applyFill="1" applyBorder="1" applyAlignment="1" applyProtection="1">
      <alignment horizontal="left" vertical="center" shrinkToFit="1"/>
      <protection/>
    </xf>
    <xf numFmtId="0" fontId="110" fillId="0" borderId="116" xfId="0" applyFont="1" applyFill="1" applyBorder="1" applyAlignment="1" applyProtection="1">
      <alignment horizontal="left" vertical="center" shrinkToFit="1"/>
      <protection/>
    </xf>
    <xf numFmtId="0" fontId="128" fillId="0" borderId="0" xfId="0" applyFont="1" applyFill="1" applyBorder="1" applyAlignment="1" applyProtection="1">
      <alignment horizontal="center" vertical="center" shrinkToFit="1"/>
      <protection/>
    </xf>
    <xf numFmtId="0" fontId="126" fillId="0" borderId="0" xfId="0" applyFont="1" applyFill="1" applyBorder="1" applyAlignment="1" applyProtection="1">
      <alignment horizontal="center" vertical="center" shrinkToFit="1"/>
      <protection/>
    </xf>
    <xf numFmtId="0" fontId="134" fillId="0" borderId="0" xfId="0" applyFont="1" applyFill="1" applyBorder="1" applyAlignment="1" applyProtection="1">
      <alignment horizontal="center" vertical="center" shrinkToFit="1"/>
      <protection/>
    </xf>
    <xf numFmtId="0" fontId="126" fillId="0" borderId="15" xfId="0" applyFont="1" applyFill="1" applyBorder="1" applyAlignment="1" applyProtection="1">
      <alignment horizontal="center" vertical="center" shrinkToFit="1"/>
      <protection/>
    </xf>
    <xf numFmtId="0" fontId="126" fillId="0" borderId="14" xfId="0" applyFont="1" applyFill="1" applyBorder="1" applyAlignment="1" applyProtection="1">
      <alignment horizontal="center" vertical="center" shrinkToFit="1"/>
      <protection/>
    </xf>
    <xf numFmtId="0" fontId="112" fillId="0" borderId="10" xfId="0" applyFont="1" applyFill="1" applyBorder="1" applyAlignment="1" applyProtection="1">
      <alignment horizontal="center" vertical="center" shrinkToFit="1"/>
      <protection/>
    </xf>
    <xf numFmtId="0" fontId="126" fillId="0" borderId="13" xfId="0" applyFont="1" applyFill="1" applyBorder="1" applyAlignment="1" applyProtection="1">
      <alignment horizontal="center" vertical="center" shrinkToFit="1"/>
      <protection/>
    </xf>
    <xf numFmtId="0" fontId="127" fillId="0" borderId="0" xfId="0" applyFont="1" applyFill="1" applyBorder="1" applyAlignment="1" applyProtection="1">
      <alignment horizontal="center" vertical="center" shrinkToFit="1"/>
      <protection/>
    </xf>
    <xf numFmtId="0" fontId="152" fillId="0" borderId="0" xfId="0" applyFont="1" applyFill="1" applyBorder="1" applyAlignment="1" applyProtection="1">
      <alignment horizontal="center" vertical="center" shrinkToFit="1"/>
      <protection/>
    </xf>
    <xf numFmtId="0" fontId="134" fillId="0" borderId="14" xfId="0" applyFont="1" applyFill="1" applyBorder="1" applyAlignment="1" applyProtection="1">
      <alignment horizontal="center" vertical="center" shrinkToFit="1"/>
      <protection/>
    </xf>
    <xf numFmtId="0" fontId="134" fillId="0" borderId="15" xfId="0" applyFont="1" applyFill="1" applyBorder="1" applyAlignment="1" applyProtection="1">
      <alignment horizontal="center" vertical="center" shrinkToFit="1"/>
      <protection/>
    </xf>
    <xf numFmtId="0" fontId="152" fillId="0" borderId="10" xfId="0" applyFont="1" applyFill="1" applyBorder="1" applyAlignment="1" applyProtection="1">
      <alignment horizontal="center" vertical="center" shrinkToFit="1"/>
      <protection/>
    </xf>
    <xf numFmtId="0" fontId="134" fillId="0" borderId="13" xfId="0" applyFont="1" applyFill="1" applyBorder="1" applyAlignment="1" applyProtection="1">
      <alignment horizontal="center" vertical="center" shrinkToFit="1"/>
      <protection/>
    </xf>
    <xf numFmtId="0" fontId="153" fillId="0" borderId="111" xfId="0" applyFont="1" applyFill="1" applyBorder="1" applyAlignment="1" applyProtection="1">
      <alignment horizontal="left" vertical="top" wrapText="1" shrinkToFit="1"/>
      <protection/>
    </xf>
    <xf numFmtId="0" fontId="153" fillId="0" borderId="42" xfId="0" applyFont="1" applyFill="1" applyBorder="1" applyAlignment="1" applyProtection="1">
      <alignment horizontal="left" vertical="top" shrinkToFit="1"/>
      <protection/>
    </xf>
    <xf numFmtId="0" fontId="153" fillId="0" borderId="112" xfId="0" applyFont="1" applyFill="1" applyBorder="1" applyAlignment="1" applyProtection="1">
      <alignment horizontal="left" vertical="top" shrinkToFit="1"/>
      <protection/>
    </xf>
    <xf numFmtId="0" fontId="153" fillId="0" borderId="117" xfId="0" applyFont="1" applyFill="1" applyBorder="1" applyAlignment="1" applyProtection="1">
      <alignment horizontal="left" vertical="top" shrinkToFit="1"/>
      <protection/>
    </xf>
    <xf numFmtId="0" fontId="153" fillId="0" borderId="0" xfId="0" applyFont="1" applyFill="1" applyBorder="1" applyAlignment="1" applyProtection="1">
      <alignment horizontal="left" vertical="top" shrinkToFit="1"/>
      <protection/>
    </xf>
    <xf numFmtId="0" fontId="153" fillId="0" borderId="118" xfId="0" applyFont="1" applyFill="1" applyBorder="1" applyAlignment="1" applyProtection="1">
      <alignment horizontal="left" vertical="top" shrinkToFit="1"/>
      <protection/>
    </xf>
    <xf numFmtId="0" fontId="153" fillId="0" borderId="113" xfId="0" applyFont="1" applyFill="1" applyBorder="1" applyAlignment="1" applyProtection="1">
      <alignment horizontal="left" vertical="top" shrinkToFit="1"/>
      <protection/>
    </xf>
    <xf numFmtId="0" fontId="153" fillId="0" borderId="23" xfId="0" applyFont="1" applyFill="1" applyBorder="1" applyAlignment="1" applyProtection="1">
      <alignment horizontal="left" vertical="top" shrinkToFit="1"/>
      <protection/>
    </xf>
    <xf numFmtId="0" fontId="153" fillId="0" borderId="35" xfId="0" applyFont="1" applyFill="1" applyBorder="1" applyAlignment="1" applyProtection="1">
      <alignment horizontal="left" vertical="top" shrinkToFit="1"/>
      <protection/>
    </xf>
    <xf numFmtId="0" fontId="110" fillId="0" borderId="0" xfId="0" applyFont="1" applyFill="1" applyBorder="1" applyAlignment="1" applyProtection="1">
      <alignment horizontal="center" vertical="center" shrinkToFit="1"/>
      <protection/>
    </xf>
    <xf numFmtId="0" fontId="112" fillId="0" borderId="0" xfId="0" applyFont="1" applyFill="1" applyBorder="1" applyAlignment="1" applyProtection="1">
      <alignment horizontal="center" vertical="center" shrinkToFit="1"/>
      <protection/>
    </xf>
    <xf numFmtId="0" fontId="154" fillId="34" borderId="11" xfId="0" applyFont="1" applyFill="1" applyBorder="1" applyAlignment="1" applyProtection="1">
      <alignment horizontal="center" vertical="center" shrinkToFit="1"/>
      <protection/>
    </xf>
    <xf numFmtId="0" fontId="154" fillId="34" borderId="12" xfId="0" applyFont="1" applyFill="1" applyBorder="1" applyAlignment="1" applyProtection="1">
      <alignment horizontal="center" vertical="center" shrinkToFit="1"/>
      <protection/>
    </xf>
    <xf numFmtId="0" fontId="154" fillId="34" borderId="38" xfId="0" applyFont="1" applyFill="1" applyBorder="1" applyAlignment="1" applyProtection="1">
      <alignment horizontal="center" vertical="center" shrinkToFit="1"/>
      <protection/>
    </xf>
    <xf numFmtId="0" fontId="113" fillId="34" borderId="12" xfId="0" applyFont="1" applyFill="1" applyBorder="1" applyAlignment="1" applyProtection="1">
      <alignment horizontal="center" vertical="center" shrinkToFit="1"/>
      <protection/>
    </xf>
    <xf numFmtId="0" fontId="132" fillId="0" borderId="0" xfId="0" applyFont="1" applyFill="1" applyBorder="1" applyAlignment="1" applyProtection="1">
      <alignment horizontal="center" vertical="center" shrinkToFit="1"/>
      <protection/>
    </xf>
    <xf numFmtId="0" fontId="132" fillId="0" borderId="0" xfId="0" applyFont="1" applyFill="1" applyBorder="1" applyAlignment="1" applyProtection="1">
      <alignment horizontal="center" vertical="center" textRotation="255" shrinkToFit="1"/>
      <protection/>
    </xf>
    <xf numFmtId="0" fontId="137" fillId="0" borderId="119" xfId="0" applyFont="1" applyFill="1" applyBorder="1" applyAlignment="1" applyProtection="1">
      <alignment horizontal="left" vertical="center" shrinkToFit="1"/>
      <protection/>
    </xf>
    <xf numFmtId="0" fontId="137" fillId="0" borderId="120" xfId="0" applyFont="1" applyFill="1" applyBorder="1" applyAlignment="1" applyProtection="1">
      <alignment horizontal="left" vertical="center" shrinkToFit="1"/>
      <protection/>
    </xf>
    <xf numFmtId="0" fontId="137" fillId="0" borderId="121" xfId="0" applyFont="1" applyFill="1" applyBorder="1" applyAlignment="1" applyProtection="1">
      <alignment horizontal="left" vertical="center" shrinkToFit="1"/>
      <protection/>
    </xf>
    <xf numFmtId="0" fontId="137" fillId="0" borderId="26" xfId="0" applyFont="1" applyFill="1" applyBorder="1" applyAlignment="1" applyProtection="1">
      <alignment horizontal="left" vertical="center" shrinkToFit="1"/>
      <protection/>
    </xf>
    <xf numFmtId="0" fontId="137" fillId="0" borderId="27" xfId="0" applyFont="1" applyFill="1" applyBorder="1" applyAlignment="1" applyProtection="1">
      <alignment horizontal="left" vertical="center" shrinkToFit="1"/>
      <protection/>
    </xf>
    <xf numFmtId="0" fontId="137" fillId="0" borderId="28" xfId="0" applyFont="1" applyFill="1" applyBorder="1" applyAlignment="1" applyProtection="1">
      <alignment horizontal="left" vertical="center" shrinkToFit="1"/>
      <protection/>
    </xf>
    <xf numFmtId="0" fontId="125" fillId="0" borderId="10" xfId="0" applyFont="1" applyFill="1" applyBorder="1" applyAlignment="1" applyProtection="1">
      <alignment horizontal="center" vertical="center" shrinkToFit="1"/>
      <protection/>
    </xf>
    <xf numFmtId="0" fontId="124" fillId="0" borderId="10" xfId="0" applyFont="1" applyFill="1" applyBorder="1" applyAlignment="1" applyProtection="1">
      <alignment horizontal="center" vertical="center" shrinkToFit="1"/>
      <protection/>
    </xf>
    <xf numFmtId="0" fontId="155" fillId="0" borderId="119" xfId="0" applyFont="1" applyFill="1" applyBorder="1" applyAlignment="1" applyProtection="1">
      <alignment horizontal="left" vertical="center" shrinkToFit="1"/>
      <protection/>
    </xf>
    <xf numFmtId="0" fontId="155" fillId="0" borderId="120" xfId="0" applyFont="1" applyFill="1" applyBorder="1" applyAlignment="1" applyProtection="1">
      <alignment horizontal="left" vertical="center" shrinkToFit="1"/>
      <protection/>
    </xf>
    <xf numFmtId="0" fontId="155" fillId="0" borderId="121" xfId="0" applyFont="1" applyFill="1" applyBorder="1" applyAlignment="1" applyProtection="1">
      <alignment horizontal="left" vertical="center" shrinkToFit="1"/>
      <protection/>
    </xf>
    <xf numFmtId="0" fontId="155" fillId="0" borderId="122" xfId="0" applyFont="1" applyFill="1" applyBorder="1" applyAlignment="1" applyProtection="1">
      <alignment horizontal="left" vertical="center" shrinkToFit="1"/>
      <protection/>
    </xf>
    <xf numFmtId="0" fontId="155" fillId="0" borderId="123" xfId="0" applyFont="1" applyFill="1" applyBorder="1" applyAlignment="1" applyProtection="1">
      <alignment horizontal="left" vertical="center" shrinkToFit="1"/>
      <protection/>
    </xf>
    <xf numFmtId="0" fontId="155" fillId="0" borderId="124" xfId="0" applyFont="1" applyFill="1" applyBorder="1" applyAlignment="1" applyProtection="1">
      <alignment horizontal="left" vertical="center" shrinkToFit="1"/>
      <protection/>
    </xf>
    <xf numFmtId="0" fontId="156" fillId="0" borderId="10" xfId="0" applyFont="1" applyBorder="1" applyAlignment="1" applyProtection="1">
      <alignment horizontal="center" vertical="center" shrinkToFit="1"/>
      <protection/>
    </xf>
    <xf numFmtId="0" fontId="124" fillId="0" borderId="10" xfId="0" applyFont="1" applyFill="1" applyBorder="1" applyAlignment="1" applyProtection="1">
      <alignment horizontal="center" vertical="center" textRotation="255" shrinkToFit="1"/>
      <protection/>
    </xf>
    <xf numFmtId="0" fontId="137" fillId="0" borderId="24" xfId="0" applyFont="1" applyFill="1" applyBorder="1" applyAlignment="1" applyProtection="1">
      <alignment horizontal="left" vertical="center" shrinkToFit="1"/>
      <protection/>
    </xf>
    <xf numFmtId="0" fontId="137" fillId="0" borderId="37" xfId="0" applyFont="1" applyFill="1" applyBorder="1" applyAlignment="1" applyProtection="1">
      <alignment horizontal="left" vertical="center" shrinkToFit="1"/>
      <protection/>
    </xf>
    <xf numFmtId="0" fontId="137" fillId="0" borderId="25" xfId="0" applyFont="1" applyFill="1" applyBorder="1" applyAlignment="1" applyProtection="1">
      <alignment horizontal="left" vertical="center" shrinkToFit="1"/>
      <protection/>
    </xf>
    <xf numFmtId="0" fontId="123" fillId="0" borderId="10" xfId="0" applyFont="1" applyBorder="1" applyAlignment="1" applyProtection="1">
      <alignment horizontal="center" vertical="center" shrinkToFit="1"/>
      <protection/>
    </xf>
    <xf numFmtId="0" fontId="14" fillId="7" borderId="53" xfId="0" applyFont="1" applyFill="1" applyBorder="1" applyAlignment="1" applyProtection="1">
      <alignment horizontal="center" vertical="center" shrinkToFit="1"/>
      <protection locked="0"/>
    </xf>
    <xf numFmtId="0" fontId="14" fillId="7" borderId="57" xfId="0" applyFont="1" applyFill="1" applyBorder="1" applyAlignment="1" applyProtection="1">
      <alignment horizontal="center" vertical="center" shrinkToFit="1"/>
      <protection locked="0"/>
    </xf>
    <xf numFmtId="0" fontId="14" fillId="7" borderId="58" xfId="0" applyFont="1" applyFill="1" applyBorder="1" applyAlignment="1" applyProtection="1">
      <alignment horizontal="center" vertical="center" shrinkToFit="1"/>
      <protection locked="0"/>
    </xf>
    <xf numFmtId="0" fontId="14" fillId="0" borderId="37" xfId="0" applyFont="1" applyBorder="1" applyAlignment="1" applyProtection="1">
      <alignment horizontal="left" vertical="center" shrinkToFit="1"/>
      <protection/>
    </xf>
    <xf numFmtId="0" fontId="14" fillId="0" borderId="0" xfId="0" applyFont="1" applyBorder="1" applyAlignment="1" applyProtection="1">
      <alignment horizontal="left" vertical="center" shrinkToFit="1"/>
      <protection/>
    </xf>
    <xf numFmtId="0" fontId="125" fillId="0" borderId="10" xfId="0" applyFont="1" applyFill="1" applyBorder="1" applyAlignment="1" applyProtection="1">
      <alignment horizontal="center" vertical="center" textRotation="255" shrinkToFit="1"/>
      <protection/>
    </xf>
    <xf numFmtId="0" fontId="155" fillId="0" borderId="125" xfId="0" applyFont="1" applyFill="1" applyBorder="1" applyAlignment="1" applyProtection="1">
      <alignment horizontal="left" vertical="center" shrinkToFit="1"/>
      <protection/>
    </xf>
    <xf numFmtId="0" fontId="155" fillId="0" borderId="126" xfId="0" applyFont="1" applyFill="1" applyBorder="1" applyAlignment="1" applyProtection="1">
      <alignment horizontal="left" vertical="center" shrinkToFit="1"/>
      <protection/>
    </xf>
    <xf numFmtId="0" fontId="155" fillId="0" borderId="127" xfId="0" applyFont="1" applyFill="1" applyBorder="1" applyAlignment="1" applyProtection="1">
      <alignment horizontal="left" vertical="center" shrinkToFit="1"/>
      <protection/>
    </xf>
    <xf numFmtId="0" fontId="14" fillId="0" borderId="14" xfId="0" applyFont="1" applyFill="1" applyBorder="1" applyAlignment="1" applyProtection="1">
      <alignment horizontal="left" vertical="center" shrinkToFit="1"/>
      <protection/>
    </xf>
    <xf numFmtId="0" fontId="14" fillId="0" borderId="10" xfId="0" applyFont="1" applyFill="1" applyBorder="1" applyAlignment="1" applyProtection="1">
      <alignment horizontal="left" vertical="center" shrinkToFit="1"/>
      <protection/>
    </xf>
    <xf numFmtId="0" fontId="14" fillId="0" borderId="13" xfId="0" applyFont="1" applyFill="1" applyBorder="1" applyAlignment="1" applyProtection="1">
      <alignment horizontal="left" vertical="center" shrinkToFit="1"/>
      <protection/>
    </xf>
    <xf numFmtId="0" fontId="121" fillId="37" borderId="0" xfId="0" applyFont="1" applyFill="1" applyBorder="1" applyAlignment="1" applyProtection="1">
      <alignment horizontal="left" vertical="center" shrinkToFit="1"/>
      <protection/>
    </xf>
    <xf numFmtId="0" fontId="16" fillId="0" borderId="10" xfId="0" applyFont="1" applyFill="1" applyBorder="1" applyAlignment="1" applyProtection="1">
      <alignment horizontal="left" vertical="center" shrinkToFit="1"/>
      <protection/>
    </xf>
    <xf numFmtId="0" fontId="15" fillId="35" borderId="0" xfId="0" applyFont="1" applyFill="1" applyAlignment="1" applyProtection="1">
      <alignment horizontal="left" vertical="center" shrinkToFit="1"/>
      <protection/>
    </xf>
    <xf numFmtId="0" fontId="16" fillId="7" borderId="53" xfId="0" applyFont="1" applyFill="1" applyBorder="1" applyAlignment="1" applyProtection="1">
      <alignment horizontal="left" vertical="center" shrinkToFit="1"/>
      <protection locked="0"/>
    </xf>
    <xf numFmtId="0" fontId="16" fillId="7" borderId="57" xfId="0" applyFont="1" applyFill="1" applyBorder="1" applyAlignment="1" applyProtection="1">
      <alignment horizontal="left" vertical="center" shrinkToFit="1"/>
      <protection locked="0"/>
    </xf>
    <xf numFmtId="0" fontId="16" fillId="7" borderId="58" xfId="0" applyFont="1" applyFill="1" applyBorder="1" applyAlignment="1" applyProtection="1">
      <alignment horizontal="left" vertical="center" shrinkToFit="1"/>
      <protection locked="0"/>
    </xf>
    <xf numFmtId="0" fontId="15" fillId="0" borderId="78" xfId="0" applyFont="1" applyFill="1" applyBorder="1" applyAlignment="1" applyProtection="1">
      <alignment horizontal="left" vertical="center" shrinkToFit="1"/>
      <protection/>
    </xf>
    <xf numFmtId="0" fontId="15" fillId="0" borderId="57" xfId="0" applyFont="1" applyFill="1" applyBorder="1" applyAlignment="1" applyProtection="1">
      <alignment horizontal="left" vertical="center" shrinkToFit="1"/>
      <protection/>
    </xf>
    <xf numFmtId="0" fontId="15" fillId="0" borderId="58" xfId="0" applyFont="1" applyFill="1" applyBorder="1" applyAlignment="1" applyProtection="1">
      <alignment horizontal="left" vertical="center" shrinkToFit="1"/>
      <protection/>
    </xf>
    <xf numFmtId="0" fontId="15" fillId="0" borderId="59" xfId="0" applyFont="1" applyFill="1" applyBorder="1" applyAlignment="1" applyProtection="1">
      <alignment horizontal="left" vertical="center" shrinkToFit="1"/>
      <protection/>
    </xf>
    <xf numFmtId="0" fontId="15" fillId="0" borderId="128" xfId="0" applyFont="1" applyFill="1" applyBorder="1" applyAlignment="1" applyProtection="1">
      <alignment horizontal="left" vertical="center" shrinkToFit="1"/>
      <protection/>
    </xf>
    <xf numFmtId="0" fontId="157" fillId="37" borderId="0" xfId="0" applyFont="1" applyFill="1" applyBorder="1" applyAlignment="1" applyProtection="1">
      <alignment horizontal="left" vertical="center" shrinkToFit="1"/>
      <protection/>
    </xf>
    <xf numFmtId="0" fontId="121" fillId="34" borderId="10" xfId="0" applyFont="1" applyFill="1" applyBorder="1" applyAlignment="1" applyProtection="1">
      <alignment horizontal="left" vertical="center" shrinkToFit="1"/>
      <protection/>
    </xf>
    <xf numFmtId="0" fontId="157" fillId="37" borderId="37" xfId="0" applyFont="1" applyFill="1" applyBorder="1" applyAlignment="1" applyProtection="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ANS21\AppData\Local\Microsoft\Windows\Temporary%20Internet%20Files\Content.IE5\YAUS24M3\&#65320;&#65299;&#65296;&#12458;&#12507;&#12540;&#12484;&#12463;&#36984;&#25163;&#27177;&#35201;&#389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入力表"/>
      <sheetName val="申込確認"/>
      <sheetName val="申込確認シート"/>
      <sheetName val="●貼付（事務局）"/>
      <sheetName val="●初期設定（事務局）"/>
    </sheetNames>
    <sheetDataSet>
      <sheetData sheetId="5">
        <row r="3">
          <cell r="S3">
            <v>0</v>
          </cell>
          <cell r="T3" t="str">
            <v>幼児男子60m</v>
          </cell>
          <cell r="V3">
            <v>0</v>
          </cell>
          <cell r="W3" t="str">
            <v>幼児女子60m</v>
          </cell>
          <cell r="Y3">
            <v>0</v>
          </cell>
          <cell r="Z3" t="str">
            <v>小学男1年60m</v>
          </cell>
          <cell r="AB3">
            <v>0</v>
          </cell>
          <cell r="AC3" t="str">
            <v>小学女1年60m</v>
          </cell>
          <cell r="AE3">
            <v>0</v>
          </cell>
          <cell r="AF3" t="str">
            <v>中学男2・3年100m</v>
          </cell>
          <cell r="AH3">
            <v>0</v>
          </cell>
          <cell r="AI3" t="str">
            <v>中学女2・3年100m</v>
          </cell>
          <cell r="AK3">
            <v>1</v>
          </cell>
          <cell r="AL3" t="str">
            <v>男100m</v>
          </cell>
          <cell r="AN3">
            <v>1</v>
          </cell>
          <cell r="AO3" t="str">
            <v>女100m</v>
          </cell>
          <cell r="AQ3">
            <v>1</v>
          </cell>
          <cell r="AR3" t="str">
            <v>男100m</v>
          </cell>
          <cell r="AT3">
            <v>1</v>
          </cell>
          <cell r="AU3" t="str">
            <v>女100m</v>
          </cell>
        </row>
        <row r="4">
          <cell r="S4">
            <v>0</v>
          </cell>
          <cell r="V4">
            <v>0</v>
          </cell>
          <cell r="Y4">
            <v>0</v>
          </cell>
          <cell r="Z4" t="str">
            <v>小学男2年60m</v>
          </cell>
          <cell r="AB4">
            <v>0</v>
          </cell>
          <cell r="AC4" t="str">
            <v>小学女2年60m</v>
          </cell>
          <cell r="AE4">
            <v>0</v>
          </cell>
          <cell r="AF4" t="str">
            <v>中学男1年100m</v>
          </cell>
          <cell r="AH4">
            <v>0</v>
          </cell>
          <cell r="AI4" t="str">
            <v>中学女1年100m</v>
          </cell>
          <cell r="AK4">
            <v>2</v>
          </cell>
          <cell r="AL4" t="str">
            <v>男200m</v>
          </cell>
          <cell r="AN4">
            <v>2</v>
          </cell>
          <cell r="AO4" t="str">
            <v>女200m</v>
          </cell>
          <cell r="AQ4">
            <v>2</v>
          </cell>
          <cell r="AR4" t="str">
            <v>男200m</v>
          </cell>
          <cell r="AT4">
            <v>2</v>
          </cell>
          <cell r="AU4" t="str">
            <v>女200m</v>
          </cell>
        </row>
        <row r="5">
          <cell r="S5">
            <v>0</v>
          </cell>
          <cell r="V5">
            <v>0</v>
          </cell>
          <cell r="Y5">
            <v>0</v>
          </cell>
          <cell r="Z5" t="str">
            <v>小学男2年100m</v>
          </cell>
          <cell r="AB5">
            <v>0</v>
          </cell>
          <cell r="AC5" t="str">
            <v>小学女2年100m</v>
          </cell>
          <cell r="AE5">
            <v>0</v>
          </cell>
          <cell r="AF5" t="str">
            <v>中学男2年100m</v>
          </cell>
          <cell r="AH5">
            <v>0</v>
          </cell>
          <cell r="AI5" t="str">
            <v>中学女2年100m</v>
          </cell>
          <cell r="AK5">
            <v>3</v>
          </cell>
          <cell r="AL5" t="str">
            <v>男400m</v>
          </cell>
          <cell r="AN5">
            <v>3</v>
          </cell>
          <cell r="AO5" t="str">
            <v>女400m</v>
          </cell>
          <cell r="AQ5">
            <v>3</v>
          </cell>
          <cell r="AR5" t="str">
            <v>男400m</v>
          </cell>
          <cell r="AT5">
            <v>3</v>
          </cell>
          <cell r="AU5" t="str">
            <v>女400m</v>
          </cell>
        </row>
        <row r="6">
          <cell r="S6">
            <v>0</v>
          </cell>
          <cell r="V6">
            <v>0</v>
          </cell>
          <cell r="Y6">
            <v>0</v>
          </cell>
          <cell r="Z6" t="str">
            <v>小学男3年100m</v>
          </cell>
          <cell r="AB6">
            <v>0</v>
          </cell>
          <cell r="AC6" t="str">
            <v>小学女3年100m</v>
          </cell>
          <cell r="AE6">
            <v>0</v>
          </cell>
          <cell r="AF6" t="str">
            <v>中学男3年100m</v>
          </cell>
          <cell r="AH6">
            <v>0</v>
          </cell>
          <cell r="AI6" t="str">
            <v>中学女3年100m</v>
          </cell>
          <cell r="AK6">
            <v>4</v>
          </cell>
          <cell r="AL6" t="str">
            <v>男800m</v>
          </cell>
          <cell r="AN6">
            <v>4</v>
          </cell>
          <cell r="AO6" t="str">
            <v>女800m</v>
          </cell>
          <cell r="AQ6">
            <v>4</v>
          </cell>
          <cell r="AR6" t="str">
            <v>男800m</v>
          </cell>
          <cell r="AT6">
            <v>4</v>
          </cell>
          <cell r="AU6" t="str">
            <v>女800m</v>
          </cell>
        </row>
        <row r="7">
          <cell r="S7">
            <v>0</v>
          </cell>
          <cell r="V7">
            <v>0</v>
          </cell>
          <cell r="Y7">
            <v>0</v>
          </cell>
          <cell r="Z7" t="str">
            <v>小学男4年100m</v>
          </cell>
          <cell r="AB7">
            <v>0</v>
          </cell>
          <cell r="AC7" t="str">
            <v>小学女4年100m</v>
          </cell>
          <cell r="AE7">
            <v>1</v>
          </cell>
          <cell r="AF7" t="str">
            <v>中学男共通100m</v>
          </cell>
          <cell r="AH7">
            <v>1</v>
          </cell>
          <cell r="AI7" t="str">
            <v>中学女共通100m</v>
          </cell>
          <cell r="AK7">
            <v>4</v>
          </cell>
          <cell r="AL7" t="str">
            <v>男1000m</v>
          </cell>
          <cell r="AN7">
            <v>4</v>
          </cell>
          <cell r="AO7" t="str">
            <v>女1000m</v>
          </cell>
          <cell r="AQ7">
            <v>4</v>
          </cell>
          <cell r="AR7" t="str">
            <v>男1000m</v>
          </cell>
          <cell r="AT7">
            <v>4</v>
          </cell>
          <cell r="AU7" t="str">
            <v>女1000m</v>
          </cell>
        </row>
        <row r="8">
          <cell r="S8">
            <v>0</v>
          </cell>
          <cell r="V8">
            <v>0</v>
          </cell>
          <cell r="Y8">
            <v>0</v>
          </cell>
          <cell r="Z8" t="str">
            <v>小学男5年100m</v>
          </cell>
          <cell r="AB8">
            <v>0</v>
          </cell>
          <cell r="AC8" t="str">
            <v>小学女5年100m</v>
          </cell>
          <cell r="AE8">
            <v>1</v>
          </cell>
          <cell r="AF8" t="str">
            <v>中学男200m</v>
          </cell>
          <cell r="AH8">
            <v>1</v>
          </cell>
          <cell r="AI8" t="str">
            <v>中学女200m</v>
          </cell>
          <cell r="AK8">
            <v>5</v>
          </cell>
          <cell r="AL8" t="str">
            <v>男1500m</v>
          </cell>
          <cell r="AN8">
            <v>5</v>
          </cell>
          <cell r="AO8" t="str">
            <v>女1500m</v>
          </cell>
          <cell r="AQ8">
            <v>5</v>
          </cell>
          <cell r="AR8" t="str">
            <v>男1500m</v>
          </cell>
          <cell r="AT8">
            <v>5</v>
          </cell>
          <cell r="AU8" t="str">
            <v>女1500m</v>
          </cell>
        </row>
        <row r="9">
          <cell r="S9">
            <v>0</v>
          </cell>
          <cell r="V9">
            <v>0</v>
          </cell>
          <cell r="Y9">
            <v>0</v>
          </cell>
          <cell r="Z9" t="str">
            <v>小学男6年100m</v>
          </cell>
          <cell r="AB9">
            <v>0</v>
          </cell>
          <cell r="AC9" t="str">
            <v>小学女6年100m</v>
          </cell>
          <cell r="AE9">
            <v>1</v>
          </cell>
          <cell r="AF9" t="str">
            <v>中学男400m</v>
          </cell>
          <cell r="AH9">
            <v>1</v>
          </cell>
          <cell r="AI9" t="str">
            <v>中学女400m</v>
          </cell>
          <cell r="AK9">
            <v>5</v>
          </cell>
          <cell r="AL9" t="str">
            <v>男3000m</v>
          </cell>
          <cell r="AN9">
            <v>6</v>
          </cell>
          <cell r="AO9" t="str">
            <v>女3000m</v>
          </cell>
          <cell r="AQ9">
            <v>5</v>
          </cell>
          <cell r="AR9" t="str">
            <v>男3000m</v>
          </cell>
          <cell r="AT9">
            <v>6</v>
          </cell>
          <cell r="AU9" t="str">
            <v>女3000m</v>
          </cell>
        </row>
        <row r="10">
          <cell r="S10">
            <v>0</v>
          </cell>
          <cell r="V10">
            <v>0</v>
          </cell>
          <cell r="Y10">
            <v>1</v>
          </cell>
          <cell r="Z10" t="str">
            <v>小学男共通100m</v>
          </cell>
          <cell r="AB10">
            <v>1</v>
          </cell>
          <cell r="AC10" t="str">
            <v>小学女共通100m</v>
          </cell>
          <cell r="AE10">
            <v>1</v>
          </cell>
          <cell r="AF10" t="str">
            <v>中学男800m</v>
          </cell>
          <cell r="AH10">
            <v>1</v>
          </cell>
          <cell r="AI10" t="str">
            <v>中学女800m</v>
          </cell>
          <cell r="AK10">
            <v>5</v>
          </cell>
          <cell r="AL10" t="str">
            <v>高校男混合3000m</v>
          </cell>
          <cell r="AN10">
            <v>6</v>
          </cell>
          <cell r="AO10" t="str">
            <v>高校女混合3000m</v>
          </cell>
          <cell r="AQ10">
            <v>5</v>
          </cell>
          <cell r="AR10" t="str">
            <v>一般男混合3000m</v>
          </cell>
          <cell r="AT10">
            <v>6</v>
          </cell>
          <cell r="AU10" t="str">
            <v>一般女混合3000m</v>
          </cell>
        </row>
        <row r="11">
          <cell r="S11">
            <v>0</v>
          </cell>
          <cell r="V11">
            <v>0</v>
          </cell>
          <cell r="Y11">
            <v>1</v>
          </cell>
          <cell r="Z11" t="str">
            <v>小学男2年800m</v>
          </cell>
          <cell r="AB11">
            <v>1</v>
          </cell>
          <cell r="AC11" t="str">
            <v>小学女2年800m</v>
          </cell>
          <cell r="AE11">
            <v>1</v>
          </cell>
          <cell r="AF11" t="str">
            <v>中学男1年1500m</v>
          </cell>
          <cell r="AH11">
            <v>1</v>
          </cell>
          <cell r="AI11" t="str">
            <v>中学女1500m</v>
          </cell>
          <cell r="AK11">
            <v>6</v>
          </cell>
          <cell r="AL11" t="str">
            <v>男5000m</v>
          </cell>
          <cell r="AN11">
            <v>7</v>
          </cell>
          <cell r="AO11" t="str">
            <v>女100mH(0.838m)</v>
          </cell>
          <cell r="AQ11">
            <v>6</v>
          </cell>
          <cell r="AR11" t="str">
            <v>男5000m</v>
          </cell>
          <cell r="AT11">
            <v>7</v>
          </cell>
          <cell r="AU11" t="str">
            <v>女100mH(0.838m)</v>
          </cell>
        </row>
        <row r="12">
          <cell r="S12">
            <v>0</v>
          </cell>
          <cell r="V12">
            <v>0</v>
          </cell>
          <cell r="Y12">
            <v>1</v>
          </cell>
          <cell r="Z12" t="str">
            <v>小学男3年800m</v>
          </cell>
          <cell r="AB12">
            <v>1</v>
          </cell>
          <cell r="AC12" t="str">
            <v>小学女3年800m</v>
          </cell>
          <cell r="AE12">
            <v>1</v>
          </cell>
          <cell r="AF12" t="str">
            <v>中学男2・3年1500m</v>
          </cell>
          <cell r="AH12">
            <v>1</v>
          </cell>
          <cell r="AI12" t="str">
            <v>中学女混合3000m</v>
          </cell>
          <cell r="AK12">
            <v>7</v>
          </cell>
          <cell r="AL12" t="str">
            <v>男110mH(1.067m)</v>
          </cell>
          <cell r="AN12">
            <v>8</v>
          </cell>
          <cell r="AO12" t="str">
            <v>女400mH(0.762m)</v>
          </cell>
          <cell r="AQ12">
            <v>7</v>
          </cell>
          <cell r="AR12" t="str">
            <v>男110mH(1.067m)</v>
          </cell>
          <cell r="AT12">
            <v>8</v>
          </cell>
          <cell r="AU12" t="str">
            <v>女400mH(0.762m)</v>
          </cell>
        </row>
        <row r="13">
          <cell r="S13">
            <v>0</v>
          </cell>
          <cell r="V13">
            <v>0</v>
          </cell>
          <cell r="Y13">
            <v>1</v>
          </cell>
          <cell r="Z13" t="str">
            <v>小学男4年800m</v>
          </cell>
          <cell r="AB13">
            <v>1</v>
          </cell>
          <cell r="AC13" t="str">
            <v>小学女4年800m</v>
          </cell>
          <cell r="AE13">
            <v>1</v>
          </cell>
          <cell r="AF13" t="str">
            <v>中学男2年1500m</v>
          </cell>
          <cell r="AH13">
            <v>1</v>
          </cell>
          <cell r="AI13" t="str">
            <v>中学女3000m</v>
          </cell>
          <cell r="AK13">
            <v>8</v>
          </cell>
          <cell r="AL13" t="str">
            <v>男400mH(0.914m)</v>
          </cell>
          <cell r="AN13">
            <v>9</v>
          </cell>
          <cell r="AO13" t="str">
            <v>女5000mW</v>
          </cell>
          <cell r="AQ13">
            <v>8</v>
          </cell>
          <cell r="AR13" t="str">
            <v>男400mH(0.914m)</v>
          </cell>
          <cell r="AT13">
            <v>9</v>
          </cell>
          <cell r="AU13" t="str">
            <v>女5000mW</v>
          </cell>
        </row>
        <row r="14">
          <cell r="S14">
            <v>0</v>
          </cell>
          <cell r="V14">
            <v>0</v>
          </cell>
          <cell r="Y14">
            <v>2</v>
          </cell>
          <cell r="Z14" t="str">
            <v>小学男共通800m</v>
          </cell>
          <cell r="AB14">
            <v>1</v>
          </cell>
          <cell r="AC14" t="str">
            <v>小学女5年800m</v>
          </cell>
          <cell r="AE14">
            <v>1</v>
          </cell>
          <cell r="AF14" t="str">
            <v>中学男混合3000m</v>
          </cell>
          <cell r="AH14">
            <v>1</v>
          </cell>
          <cell r="AI14" t="str">
            <v>中学女1年80mH</v>
          </cell>
          <cell r="AK14">
            <v>9</v>
          </cell>
          <cell r="AL14" t="str">
            <v>男3000mSC</v>
          </cell>
          <cell r="AN14">
            <v>10</v>
          </cell>
          <cell r="AO14" t="str">
            <v>女走高跳</v>
          </cell>
          <cell r="AQ14">
            <v>9</v>
          </cell>
          <cell r="AR14" t="str">
            <v>男3000mSC</v>
          </cell>
          <cell r="AT14">
            <v>10</v>
          </cell>
          <cell r="AU14" t="str">
            <v>女走高跳</v>
          </cell>
        </row>
        <row r="15">
          <cell r="S15">
            <v>0</v>
          </cell>
          <cell r="V15">
            <v>0</v>
          </cell>
          <cell r="Y15">
            <v>2</v>
          </cell>
          <cell r="Z15" t="str">
            <v>小学男4年1500m</v>
          </cell>
          <cell r="AB15">
            <v>1</v>
          </cell>
          <cell r="AC15" t="str">
            <v>小学女6年800m</v>
          </cell>
          <cell r="AE15">
            <v>2</v>
          </cell>
          <cell r="AF15" t="str">
            <v>中学男3000m</v>
          </cell>
          <cell r="AH15">
            <v>2</v>
          </cell>
          <cell r="AI15" t="str">
            <v>中学女100mH(0.762m)</v>
          </cell>
          <cell r="AK15">
            <v>10</v>
          </cell>
          <cell r="AL15" t="str">
            <v>男5000mW</v>
          </cell>
          <cell r="AN15">
            <v>11</v>
          </cell>
          <cell r="AO15" t="str">
            <v>女棒高跳</v>
          </cell>
          <cell r="AQ15">
            <v>10</v>
          </cell>
          <cell r="AR15" t="str">
            <v>男5000mW</v>
          </cell>
          <cell r="AT15">
            <v>11</v>
          </cell>
          <cell r="AU15" t="str">
            <v>女棒高跳</v>
          </cell>
        </row>
        <row r="16">
          <cell r="S16">
            <v>0</v>
          </cell>
          <cell r="V16">
            <v>0</v>
          </cell>
          <cell r="Y16">
            <v>2</v>
          </cell>
          <cell r="Z16" t="str">
            <v>小学男5･6年1500m</v>
          </cell>
          <cell r="AB16">
            <v>2</v>
          </cell>
          <cell r="AC16" t="str">
            <v>小学女共通800m</v>
          </cell>
          <cell r="AE16">
            <v>2</v>
          </cell>
          <cell r="AF16" t="str">
            <v>男5000m</v>
          </cell>
          <cell r="AH16">
            <v>3</v>
          </cell>
          <cell r="AI16" t="str">
            <v>中学女走高跳</v>
          </cell>
          <cell r="AK16">
            <v>11</v>
          </cell>
          <cell r="AL16" t="str">
            <v>男走高跳</v>
          </cell>
          <cell r="AN16">
            <v>12</v>
          </cell>
          <cell r="AO16" t="str">
            <v>女走幅跳</v>
          </cell>
          <cell r="AQ16">
            <v>11</v>
          </cell>
          <cell r="AR16" t="str">
            <v>男走高跳</v>
          </cell>
          <cell r="AT16">
            <v>12</v>
          </cell>
          <cell r="AU16" t="str">
            <v>女走幅跳</v>
          </cell>
        </row>
        <row r="17">
          <cell r="S17">
            <v>0</v>
          </cell>
          <cell r="V17">
            <v>0</v>
          </cell>
          <cell r="Y17">
            <v>2</v>
          </cell>
          <cell r="Z17" t="str">
            <v>小学男5年1500m</v>
          </cell>
          <cell r="AB17">
            <v>2</v>
          </cell>
          <cell r="AC17" t="str">
            <v>小学女4年80mH</v>
          </cell>
          <cell r="AE17">
            <v>2</v>
          </cell>
          <cell r="AF17" t="str">
            <v>中学男1年100mH(0.762m)</v>
          </cell>
          <cell r="AH17">
            <v>4</v>
          </cell>
          <cell r="AI17" t="str">
            <v>中学女走幅跳</v>
          </cell>
          <cell r="AK17">
            <v>12</v>
          </cell>
          <cell r="AL17" t="str">
            <v>男棒高跳</v>
          </cell>
          <cell r="AN17">
            <v>13</v>
          </cell>
          <cell r="AO17" t="str">
            <v>女三段跳</v>
          </cell>
          <cell r="AQ17">
            <v>12</v>
          </cell>
          <cell r="AR17" t="str">
            <v>男棒高跳</v>
          </cell>
          <cell r="AT17">
            <v>13</v>
          </cell>
          <cell r="AU17" t="str">
            <v>女三段跳</v>
          </cell>
        </row>
        <row r="18">
          <cell r="S18">
            <v>0</v>
          </cell>
          <cell r="V18">
            <v>0</v>
          </cell>
          <cell r="Y18">
            <v>2</v>
          </cell>
          <cell r="Z18" t="str">
            <v>小学男6年1500m</v>
          </cell>
          <cell r="AB18">
            <v>2</v>
          </cell>
          <cell r="AC18" t="str">
            <v>小学女5･6年80mH</v>
          </cell>
          <cell r="AE18">
            <v>3</v>
          </cell>
          <cell r="AF18" t="str">
            <v>中学男110mH(0.914m)</v>
          </cell>
          <cell r="AH18">
            <v>5</v>
          </cell>
          <cell r="AI18" t="str">
            <v>中学女砲丸投(2.721kg)</v>
          </cell>
          <cell r="AK18">
            <v>13</v>
          </cell>
          <cell r="AL18" t="str">
            <v>男走幅跳</v>
          </cell>
          <cell r="AN18">
            <v>14</v>
          </cell>
          <cell r="AO18" t="str">
            <v>女砲丸投(4.000kg)</v>
          </cell>
          <cell r="AQ18">
            <v>13</v>
          </cell>
          <cell r="AR18" t="str">
            <v>男走幅跳</v>
          </cell>
          <cell r="AT18">
            <v>14</v>
          </cell>
          <cell r="AU18" t="str">
            <v>女砲丸投(4.000kg)</v>
          </cell>
        </row>
        <row r="19">
          <cell r="S19">
            <v>0</v>
          </cell>
          <cell r="V19">
            <v>0</v>
          </cell>
          <cell r="Y19">
            <v>3</v>
          </cell>
          <cell r="Z19" t="str">
            <v>小学男共通1500m</v>
          </cell>
          <cell r="AB19">
            <v>2</v>
          </cell>
          <cell r="AC19" t="str">
            <v>小学女5年80mH</v>
          </cell>
          <cell r="AE19">
            <v>4</v>
          </cell>
          <cell r="AF19" t="str">
            <v>中学男走高跳</v>
          </cell>
          <cell r="AH19">
            <v>6</v>
          </cell>
          <cell r="AI19" t="str">
            <v>中学女円盤投(1.000kg)</v>
          </cell>
          <cell r="AK19">
            <v>14</v>
          </cell>
          <cell r="AL19" t="str">
            <v>男三段跳</v>
          </cell>
          <cell r="AN19">
            <v>15</v>
          </cell>
          <cell r="AO19" t="str">
            <v>女円盤投(1.000kg)</v>
          </cell>
          <cell r="AQ19">
            <v>14</v>
          </cell>
          <cell r="AR19" t="str">
            <v>男三段跳</v>
          </cell>
          <cell r="AT19">
            <v>15</v>
          </cell>
          <cell r="AU19" t="str">
            <v>女円盤投(1.000kg)</v>
          </cell>
        </row>
        <row r="20">
          <cell r="S20">
            <v>0</v>
          </cell>
          <cell r="V20">
            <v>0</v>
          </cell>
          <cell r="Y20">
            <v>3</v>
          </cell>
          <cell r="Z20" t="str">
            <v>小学男4年80mH</v>
          </cell>
          <cell r="AB20">
            <v>2</v>
          </cell>
          <cell r="AC20" t="str">
            <v>小学女6年80mH</v>
          </cell>
          <cell r="AE20">
            <v>5</v>
          </cell>
          <cell r="AF20" t="str">
            <v>中学男棒高跳</v>
          </cell>
          <cell r="AH20">
            <v>7</v>
          </cell>
          <cell r="AI20" t="str">
            <v>中学女四種競技</v>
          </cell>
          <cell r="AK20">
            <v>15</v>
          </cell>
          <cell r="AL20" t="str">
            <v>高校男砲丸投(6.000kg)</v>
          </cell>
          <cell r="AN20">
            <v>16</v>
          </cell>
          <cell r="AO20" t="str">
            <v>女ﾊﾝﾏｰ投(4.000kg)</v>
          </cell>
          <cell r="AQ20">
            <v>15</v>
          </cell>
          <cell r="AR20" t="str">
            <v>男砲丸投(7.260kg)</v>
          </cell>
          <cell r="AT20">
            <v>16</v>
          </cell>
          <cell r="AU20" t="str">
            <v>女ﾊﾝﾏｰ投(4.000kg)</v>
          </cell>
        </row>
        <row r="21">
          <cell r="S21">
            <v>0</v>
          </cell>
          <cell r="V21">
            <v>0</v>
          </cell>
          <cell r="Y21">
            <v>3</v>
          </cell>
          <cell r="Z21" t="str">
            <v>小学男5･6年80mH</v>
          </cell>
          <cell r="AB21">
            <v>3</v>
          </cell>
          <cell r="AC21" t="str">
            <v>小学女共通80mH</v>
          </cell>
          <cell r="AE21">
            <v>6</v>
          </cell>
          <cell r="AF21" t="str">
            <v>中学男走幅跳</v>
          </cell>
          <cell r="AH21">
            <v>8</v>
          </cell>
          <cell r="AI21" t="str">
            <v>中学女ｼﾞｬﾍﾞﾘｯｸｽﾛｰ</v>
          </cell>
          <cell r="AK21">
            <v>16</v>
          </cell>
          <cell r="AL21" t="str">
            <v>高校男円盤投(1.750kg)</v>
          </cell>
          <cell r="AN21">
            <v>17</v>
          </cell>
          <cell r="AO21" t="str">
            <v>女やり投(600kg)</v>
          </cell>
          <cell r="AQ21">
            <v>16</v>
          </cell>
          <cell r="AR21" t="str">
            <v>男円盤投(2.000kg)</v>
          </cell>
          <cell r="AT21">
            <v>17</v>
          </cell>
          <cell r="AU21" t="str">
            <v>女やり投(600kg)</v>
          </cell>
        </row>
        <row r="22">
          <cell r="S22">
            <v>0</v>
          </cell>
          <cell r="V22">
            <v>0</v>
          </cell>
          <cell r="Y22">
            <v>3</v>
          </cell>
          <cell r="Z22" t="str">
            <v>小学男5年80mH</v>
          </cell>
          <cell r="AB22">
            <v>3</v>
          </cell>
          <cell r="AC22" t="str">
            <v>小学女4年走高跳</v>
          </cell>
          <cell r="AE22">
            <v>6</v>
          </cell>
          <cell r="AF22" t="str">
            <v>中学男1年砲丸投(4.000kg)</v>
          </cell>
          <cell r="AH22">
            <v>9</v>
          </cell>
          <cell r="AI22" t="str">
            <v>女200m</v>
          </cell>
          <cell r="AK22">
            <v>16</v>
          </cell>
          <cell r="AL22" t="str">
            <v>ｼﾞｭﾆｱ男円盤投(1.750kg)</v>
          </cell>
          <cell r="AN22">
            <v>18</v>
          </cell>
          <cell r="AO22" t="str">
            <v>女七種競技</v>
          </cell>
          <cell r="AQ22">
            <v>17</v>
          </cell>
          <cell r="AR22" t="str">
            <v>男ﾊﾝﾏｰ投(7.260kg)</v>
          </cell>
          <cell r="AT22">
            <v>17</v>
          </cell>
          <cell r="AU22" t="str">
            <v>女七種競技</v>
          </cell>
        </row>
        <row r="23">
          <cell r="S23">
            <v>0</v>
          </cell>
          <cell r="V23">
            <v>0</v>
          </cell>
          <cell r="Y23">
            <v>3</v>
          </cell>
          <cell r="Z23" t="str">
            <v>小学男6年80mH</v>
          </cell>
          <cell r="AB23">
            <v>3</v>
          </cell>
          <cell r="AC23" t="str">
            <v>小学女5年走高跳</v>
          </cell>
          <cell r="AE23">
            <v>7</v>
          </cell>
          <cell r="AF23" t="str">
            <v>中学男砲丸投(5.000kg)</v>
          </cell>
          <cell r="AH23">
            <v>10</v>
          </cell>
          <cell r="AI23" t="str">
            <v>女400m</v>
          </cell>
          <cell r="AK23">
            <v>17</v>
          </cell>
          <cell r="AL23" t="str">
            <v>高校男ﾊﾝﾏｰ投(6.000kg)</v>
          </cell>
          <cell r="AN23">
            <v>18</v>
          </cell>
          <cell r="AO23" t="str">
            <v>女300m</v>
          </cell>
          <cell r="AQ23">
            <v>18</v>
          </cell>
          <cell r="AR23" t="str">
            <v>男やり投(800kg)</v>
          </cell>
          <cell r="AT23">
            <v>17</v>
          </cell>
          <cell r="AU23" t="str">
            <v>女300m</v>
          </cell>
        </row>
        <row r="24">
          <cell r="S24">
            <v>0</v>
          </cell>
          <cell r="V24">
            <v>0</v>
          </cell>
          <cell r="Y24">
            <v>4</v>
          </cell>
          <cell r="Z24" t="str">
            <v>小学男共通80mH</v>
          </cell>
          <cell r="AB24">
            <v>3</v>
          </cell>
          <cell r="AC24" t="str">
            <v>小学女6年走高跳</v>
          </cell>
          <cell r="AE24">
            <v>8</v>
          </cell>
          <cell r="AF24" t="str">
            <v>中学男円盤投(1.500kg)</v>
          </cell>
          <cell r="AH24">
            <v>11</v>
          </cell>
          <cell r="AI24" t="str">
            <v>女800m</v>
          </cell>
          <cell r="AK24">
            <v>18</v>
          </cell>
          <cell r="AL24" t="str">
            <v>高校男八種競技</v>
          </cell>
          <cell r="AN24">
            <v>18</v>
          </cell>
          <cell r="AO24" t="str">
            <v>女100mYH</v>
          </cell>
          <cell r="AQ24">
            <v>18</v>
          </cell>
          <cell r="AR24" t="str">
            <v>男十種競技</v>
          </cell>
          <cell r="AT24">
            <v>17</v>
          </cell>
          <cell r="AU24" t="str">
            <v>女100mYH</v>
          </cell>
        </row>
        <row r="25">
          <cell r="S25">
            <v>0</v>
          </cell>
          <cell r="V25">
            <v>0</v>
          </cell>
          <cell r="Y25">
            <v>4</v>
          </cell>
          <cell r="Z25" t="str">
            <v>小学男4年走高跳</v>
          </cell>
          <cell r="AB25">
            <v>4</v>
          </cell>
          <cell r="AC25" t="str">
            <v>小学女走高跳</v>
          </cell>
          <cell r="AE25">
            <v>9</v>
          </cell>
          <cell r="AF25" t="str">
            <v>中学男四種競技</v>
          </cell>
          <cell r="AH25">
            <v>11</v>
          </cell>
          <cell r="AI25" t="str">
            <v>女1000m</v>
          </cell>
          <cell r="AK25">
            <v>19</v>
          </cell>
          <cell r="AL25" t="str">
            <v>男やり投(800kg)</v>
          </cell>
          <cell r="AN25">
            <v>18</v>
          </cell>
          <cell r="AQ25">
            <v>18</v>
          </cell>
          <cell r="AR25" t="str">
            <v>男300m</v>
          </cell>
          <cell r="AT25">
            <v>17</v>
          </cell>
        </row>
        <row r="26">
          <cell r="S26">
            <v>0</v>
          </cell>
          <cell r="V26">
            <v>0</v>
          </cell>
          <cell r="Y26">
            <v>4</v>
          </cell>
          <cell r="Z26" t="str">
            <v>小学男5年走高跳</v>
          </cell>
          <cell r="AB26">
            <v>4</v>
          </cell>
          <cell r="AC26" t="str">
            <v>小学女3年走幅跳</v>
          </cell>
          <cell r="AE26">
            <v>10</v>
          </cell>
          <cell r="AF26" t="str">
            <v>中学男ｼﾞｬﾍﾞﾘｯｸｽﾛｰ</v>
          </cell>
          <cell r="AH26">
            <v>12</v>
          </cell>
          <cell r="AI26" t="str">
            <v>女1500m</v>
          </cell>
          <cell r="AK26">
            <v>19</v>
          </cell>
          <cell r="AL26" t="str">
            <v>男300m</v>
          </cell>
          <cell r="AN26">
            <v>18</v>
          </cell>
          <cell r="AQ26">
            <v>18</v>
          </cell>
          <cell r="AR26" t="str">
            <v>男110mJH</v>
          </cell>
          <cell r="AT26">
            <v>17</v>
          </cell>
        </row>
        <row r="27">
          <cell r="S27">
            <v>0</v>
          </cell>
          <cell r="V27">
            <v>0</v>
          </cell>
          <cell r="Y27">
            <v>4</v>
          </cell>
          <cell r="Z27" t="str">
            <v>小学男6年走高跳</v>
          </cell>
          <cell r="AB27">
            <v>4</v>
          </cell>
          <cell r="AC27" t="str">
            <v>小学女4年走幅跳</v>
          </cell>
          <cell r="AE27">
            <v>11</v>
          </cell>
          <cell r="AF27" t="str">
            <v>男200m</v>
          </cell>
          <cell r="AH27">
            <v>13</v>
          </cell>
          <cell r="AI27" t="str">
            <v>女3000m</v>
          </cell>
          <cell r="AK27">
            <v>19</v>
          </cell>
          <cell r="AL27" t="str">
            <v>男110mJH</v>
          </cell>
          <cell r="AN27">
            <v>18</v>
          </cell>
          <cell r="AQ27">
            <v>18</v>
          </cell>
          <cell r="AT27">
            <v>17</v>
          </cell>
        </row>
        <row r="28">
          <cell r="S28">
            <v>0</v>
          </cell>
          <cell r="V28">
            <v>0</v>
          </cell>
          <cell r="Y28">
            <v>5</v>
          </cell>
          <cell r="Z28" t="str">
            <v>小学男走高跳</v>
          </cell>
          <cell r="AB28">
            <v>4</v>
          </cell>
          <cell r="AC28" t="str">
            <v>小学女5年走幅跳</v>
          </cell>
          <cell r="AE28">
            <v>12</v>
          </cell>
          <cell r="AF28" t="str">
            <v>男400m</v>
          </cell>
          <cell r="AH28">
            <v>13</v>
          </cell>
          <cell r="AK28">
            <v>19</v>
          </cell>
          <cell r="AN28">
            <v>18</v>
          </cell>
          <cell r="AQ28">
            <v>18</v>
          </cell>
          <cell r="AT28">
            <v>17</v>
          </cell>
        </row>
        <row r="29">
          <cell r="S29">
            <v>0</v>
          </cell>
          <cell r="V29">
            <v>0</v>
          </cell>
          <cell r="Y29">
            <v>5</v>
          </cell>
          <cell r="Z29" t="str">
            <v>小学男3年走幅跳</v>
          </cell>
          <cell r="AB29">
            <v>4</v>
          </cell>
          <cell r="AC29" t="str">
            <v>小学女6年走幅跳</v>
          </cell>
          <cell r="AE29">
            <v>13</v>
          </cell>
          <cell r="AF29" t="str">
            <v>男800m</v>
          </cell>
          <cell r="AH29">
            <v>13</v>
          </cell>
          <cell r="AK29">
            <v>19</v>
          </cell>
          <cell r="AN29">
            <v>18</v>
          </cell>
          <cell r="AQ29">
            <v>18</v>
          </cell>
          <cell r="AT29">
            <v>17</v>
          </cell>
        </row>
        <row r="30">
          <cell r="S30">
            <v>0</v>
          </cell>
          <cell r="V30">
            <v>0</v>
          </cell>
          <cell r="Y30">
            <v>5</v>
          </cell>
          <cell r="Z30" t="str">
            <v>小学男4年走幅跳</v>
          </cell>
          <cell r="AB30">
            <v>5</v>
          </cell>
          <cell r="AC30" t="str">
            <v>小学女走幅跳</v>
          </cell>
          <cell r="AE30">
            <v>14</v>
          </cell>
          <cell r="AF30" t="str">
            <v>男1500m</v>
          </cell>
          <cell r="AH30">
            <v>13</v>
          </cell>
          <cell r="AK30">
            <v>19</v>
          </cell>
          <cell r="AN30">
            <v>18</v>
          </cell>
          <cell r="AQ30">
            <v>18</v>
          </cell>
          <cell r="AT30">
            <v>17</v>
          </cell>
        </row>
        <row r="31">
          <cell r="S31">
            <v>0</v>
          </cell>
          <cell r="V31">
            <v>0</v>
          </cell>
          <cell r="Y31">
            <v>5</v>
          </cell>
          <cell r="Z31" t="str">
            <v>小学男5年走幅跳</v>
          </cell>
          <cell r="AB31">
            <v>5</v>
          </cell>
          <cell r="AC31" t="str">
            <v>小学女5年砲丸投(2.721kg)</v>
          </cell>
          <cell r="AE31">
            <v>14</v>
          </cell>
          <cell r="AH31">
            <v>13</v>
          </cell>
          <cell r="AK31">
            <v>19</v>
          </cell>
          <cell r="AN31">
            <v>18</v>
          </cell>
          <cell r="AQ31">
            <v>18</v>
          </cell>
          <cell r="AT31">
            <v>17</v>
          </cell>
        </row>
        <row r="32">
          <cell r="S32">
            <v>0</v>
          </cell>
          <cell r="V32">
            <v>0</v>
          </cell>
          <cell r="Y32">
            <v>5</v>
          </cell>
          <cell r="Z32" t="str">
            <v>小学男6年走幅跳</v>
          </cell>
          <cell r="AB32">
            <v>5</v>
          </cell>
          <cell r="AC32" t="str">
            <v>小学女6年砲丸投(2.721kg)</v>
          </cell>
          <cell r="AE32">
            <v>14</v>
          </cell>
          <cell r="AH32">
            <v>13</v>
          </cell>
          <cell r="AK32">
            <v>19</v>
          </cell>
          <cell r="AN32">
            <v>18</v>
          </cell>
          <cell r="AQ32">
            <v>18</v>
          </cell>
          <cell r="AT32">
            <v>17</v>
          </cell>
        </row>
        <row r="33">
          <cell r="S33">
            <v>0</v>
          </cell>
          <cell r="V33">
            <v>0</v>
          </cell>
          <cell r="Y33">
            <v>6</v>
          </cell>
          <cell r="Z33" t="str">
            <v>小学男走幅跳</v>
          </cell>
          <cell r="AB33">
            <v>6</v>
          </cell>
          <cell r="AC33" t="str">
            <v>小学女砲丸投(2.721kg)</v>
          </cell>
          <cell r="AE33">
            <v>14</v>
          </cell>
          <cell r="AH33">
            <v>13</v>
          </cell>
          <cell r="AK33">
            <v>19</v>
          </cell>
          <cell r="AN33">
            <v>18</v>
          </cell>
          <cell r="AQ33">
            <v>18</v>
          </cell>
          <cell r="AT33">
            <v>17</v>
          </cell>
        </row>
        <row r="34">
          <cell r="S34">
            <v>0</v>
          </cell>
          <cell r="V34">
            <v>0</v>
          </cell>
          <cell r="Y34">
            <v>6</v>
          </cell>
          <cell r="Z34" t="str">
            <v>小学男5年砲丸投(2.721kg)</v>
          </cell>
          <cell r="AB34">
            <v>6</v>
          </cell>
          <cell r="AC34" t="str">
            <v>小学女3年ｿﾌﾄﾎﾞｰﾙ投</v>
          </cell>
          <cell r="AE34">
            <v>14</v>
          </cell>
          <cell r="AH34">
            <v>13</v>
          </cell>
          <cell r="AK34">
            <v>19</v>
          </cell>
          <cell r="AN34">
            <v>18</v>
          </cell>
          <cell r="AQ34">
            <v>18</v>
          </cell>
          <cell r="AT34">
            <v>17</v>
          </cell>
        </row>
        <row r="35">
          <cell r="S35">
            <v>0</v>
          </cell>
          <cell r="V35">
            <v>0</v>
          </cell>
          <cell r="Y35">
            <v>6</v>
          </cell>
          <cell r="Z35" t="str">
            <v>小学男6年砲丸投(2.721kg)</v>
          </cell>
          <cell r="AB35">
            <v>6</v>
          </cell>
          <cell r="AC35" t="str">
            <v>小学女4年ｿﾌﾄﾎﾞｰﾙ投</v>
          </cell>
          <cell r="AE35">
            <v>14</v>
          </cell>
          <cell r="AH35">
            <v>13</v>
          </cell>
          <cell r="AK35">
            <v>19</v>
          </cell>
          <cell r="AN35">
            <v>18</v>
          </cell>
          <cell r="AQ35">
            <v>18</v>
          </cell>
          <cell r="AT35">
            <v>17</v>
          </cell>
        </row>
        <row r="36">
          <cell r="S36">
            <v>0</v>
          </cell>
          <cell r="V36">
            <v>0</v>
          </cell>
          <cell r="Y36">
            <v>7</v>
          </cell>
          <cell r="Z36" t="str">
            <v>小学男砲丸投(2.721kg)</v>
          </cell>
          <cell r="AB36">
            <v>6</v>
          </cell>
          <cell r="AC36" t="str">
            <v>小学女5年ｿﾌﾄﾎﾞｰﾙ投</v>
          </cell>
          <cell r="AE36">
            <v>14</v>
          </cell>
          <cell r="AH36">
            <v>13</v>
          </cell>
          <cell r="AK36">
            <v>19</v>
          </cell>
          <cell r="AN36">
            <v>18</v>
          </cell>
          <cell r="AQ36">
            <v>18</v>
          </cell>
          <cell r="AT36">
            <v>17</v>
          </cell>
        </row>
        <row r="37">
          <cell r="S37">
            <v>0</v>
          </cell>
          <cell r="V37">
            <v>0</v>
          </cell>
          <cell r="Y37">
            <v>7</v>
          </cell>
          <cell r="Z37" t="str">
            <v>小学男3年ｿﾌﾄﾎﾞｰﾙ投</v>
          </cell>
          <cell r="AB37">
            <v>6</v>
          </cell>
          <cell r="AC37" t="str">
            <v>小学女6年ｿﾌﾄﾎﾞｰﾙ投</v>
          </cell>
          <cell r="AE37">
            <v>14</v>
          </cell>
          <cell r="AH37">
            <v>13</v>
          </cell>
          <cell r="AK37">
            <v>19</v>
          </cell>
          <cell r="AN37">
            <v>18</v>
          </cell>
          <cell r="AQ37">
            <v>18</v>
          </cell>
          <cell r="AT37">
            <v>17</v>
          </cell>
        </row>
        <row r="38">
          <cell r="S38">
            <v>0</v>
          </cell>
          <cell r="V38">
            <v>0</v>
          </cell>
          <cell r="Y38">
            <v>7</v>
          </cell>
          <cell r="Z38" t="str">
            <v>小学男4年ｿﾌﾄﾎﾞｰﾙ投</v>
          </cell>
          <cell r="AB38">
            <v>7</v>
          </cell>
          <cell r="AC38" t="str">
            <v>小学女ｿﾌﾄﾎﾞｰﾙ投</v>
          </cell>
          <cell r="AE38">
            <v>14</v>
          </cell>
          <cell r="AH38">
            <v>13</v>
          </cell>
          <cell r="AK38">
            <v>19</v>
          </cell>
          <cell r="AN38">
            <v>18</v>
          </cell>
          <cell r="AQ38">
            <v>18</v>
          </cell>
          <cell r="AT38">
            <v>17</v>
          </cell>
        </row>
        <row r="39">
          <cell r="S39">
            <v>0</v>
          </cell>
          <cell r="V39">
            <v>0</v>
          </cell>
          <cell r="Y39">
            <v>7</v>
          </cell>
          <cell r="Z39" t="str">
            <v>小学男5年ｿﾌﾄﾎﾞｰﾙ投</v>
          </cell>
          <cell r="AB39">
            <v>7</v>
          </cell>
          <cell r="AE39">
            <v>14</v>
          </cell>
          <cell r="AH39">
            <v>13</v>
          </cell>
          <cell r="AK39">
            <v>19</v>
          </cell>
          <cell r="AN39">
            <v>18</v>
          </cell>
          <cell r="AQ39">
            <v>18</v>
          </cell>
          <cell r="AT39">
            <v>17</v>
          </cell>
        </row>
        <row r="40">
          <cell r="S40">
            <v>0</v>
          </cell>
          <cell r="V40">
            <v>0</v>
          </cell>
          <cell r="Y40">
            <v>7</v>
          </cell>
          <cell r="Z40" t="str">
            <v>小学男6年ｿﾌﾄﾎﾞｰﾙ投</v>
          </cell>
          <cell r="AB40">
            <v>7</v>
          </cell>
          <cell r="AE40">
            <v>14</v>
          </cell>
          <cell r="AH40">
            <v>13</v>
          </cell>
          <cell r="AK40">
            <v>19</v>
          </cell>
          <cell r="AN40">
            <v>18</v>
          </cell>
          <cell r="AQ40">
            <v>18</v>
          </cell>
          <cell r="AT40">
            <v>17</v>
          </cell>
        </row>
        <row r="41">
          <cell r="S41">
            <v>0</v>
          </cell>
          <cell r="V41">
            <v>0</v>
          </cell>
          <cell r="Y41">
            <v>8</v>
          </cell>
          <cell r="Z41" t="str">
            <v>小学男ｿﾌﾄﾎﾞｰﾙ投</v>
          </cell>
          <cell r="AB41">
            <v>7</v>
          </cell>
          <cell r="AE41">
            <v>14</v>
          </cell>
          <cell r="AH41">
            <v>13</v>
          </cell>
          <cell r="AK41">
            <v>19</v>
          </cell>
          <cell r="AN41">
            <v>18</v>
          </cell>
          <cell r="AQ41">
            <v>18</v>
          </cell>
          <cell r="AT41">
            <v>17</v>
          </cell>
        </row>
        <row r="42">
          <cell r="S42">
            <v>0</v>
          </cell>
          <cell r="V42">
            <v>0</v>
          </cell>
          <cell r="Y42">
            <v>8</v>
          </cell>
          <cell r="AB42">
            <v>7</v>
          </cell>
          <cell r="AE42">
            <v>14</v>
          </cell>
          <cell r="AH42">
            <v>13</v>
          </cell>
          <cell r="AK42">
            <v>19</v>
          </cell>
          <cell r="AN42">
            <v>18</v>
          </cell>
          <cell r="AQ42">
            <v>18</v>
          </cell>
          <cell r="AT42">
            <v>17</v>
          </cell>
        </row>
        <row r="43">
          <cell r="S43">
            <v>0</v>
          </cell>
          <cell r="V43">
            <v>0</v>
          </cell>
          <cell r="Y43">
            <v>8</v>
          </cell>
          <cell r="AB43">
            <v>7</v>
          </cell>
          <cell r="AE43">
            <v>14</v>
          </cell>
          <cell r="AH43">
            <v>13</v>
          </cell>
          <cell r="AK43">
            <v>19</v>
          </cell>
          <cell r="AN43">
            <v>18</v>
          </cell>
          <cell r="AQ43">
            <v>18</v>
          </cell>
          <cell r="AT43">
            <v>17</v>
          </cell>
        </row>
        <row r="44">
          <cell r="S44">
            <v>0</v>
          </cell>
          <cell r="V44">
            <v>0</v>
          </cell>
          <cell r="Y44">
            <v>8</v>
          </cell>
          <cell r="AB44">
            <v>7</v>
          </cell>
          <cell r="AE44">
            <v>14</v>
          </cell>
          <cell r="AH44">
            <v>13</v>
          </cell>
          <cell r="AK44">
            <v>19</v>
          </cell>
          <cell r="AN44">
            <v>18</v>
          </cell>
          <cell r="AQ44">
            <v>18</v>
          </cell>
          <cell r="AT44">
            <v>17</v>
          </cell>
        </row>
        <row r="45">
          <cell r="S45">
            <v>0</v>
          </cell>
          <cell r="V45">
            <v>0</v>
          </cell>
          <cell r="Y45">
            <v>8</v>
          </cell>
          <cell r="AB45">
            <v>7</v>
          </cell>
          <cell r="AE45">
            <v>14</v>
          </cell>
          <cell r="AH45">
            <v>13</v>
          </cell>
          <cell r="AK45">
            <v>19</v>
          </cell>
          <cell r="AN45">
            <v>18</v>
          </cell>
          <cell r="AQ45">
            <v>18</v>
          </cell>
          <cell r="AT45">
            <v>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R103"/>
  <sheetViews>
    <sheetView zoomScalePageLayoutView="0" workbookViewId="0" topLeftCell="A10">
      <selection activeCell="Q10" sqref="Q10"/>
    </sheetView>
  </sheetViews>
  <sheetFormatPr defaultColWidth="8.75390625" defaultRowHeight="13.5"/>
  <cols>
    <col min="1" max="20" width="6.00390625" style="0" customWidth="1"/>
  </cols>
  <sheetData>
    <row r="1" spans="1:17" s="189" customFormat="1" ht="12.75">
      <c r="A1" s="258" t="s">
        <v>883</v>
      </c>
      <c r="B1" s="258"/>
      <c r="C1" s="258"/>
      <c r="D1" s="258"/>
      <c r="E1" s="258"/>
      <c r="F1" s="258"/>
      <c r="G1" s="258"/>
      <c r="H1" s="258"/>
      <c r="I1" s="258"/>
      <c r="J1" s="258"/>
      <c r="K1" s="258"/>
      <c r="L1" s="258"/>
      <c r="M1" s="258"/>
      <c r="N1" s="258"/>
      <c r="O1" s="258"/>
      <c r="P1" s="258"/>
      <c r="Q1" s="258"/>
    </row>
    <row r="2" spans="1:17" s="189" customFormat="1" ht="47.25" customHeight="1">
      <c r="A2" s="242" t="s">
        <v>701</v>
      </c>
      <c r="B2" s="242"/>
      <c r="C2" s="242"/>
      <c r="D2" s="242"/>
      <c r="E2" s="242"/>
      <c r="F2" s="242"/>
      <c r="G2" s="242"/>
      <c r="H2" s="242"/>
      <c r="I2" s="242"/>
      <c r="J2" s="242"/>
      <c r="K2" s="242"/>
      <c r="L2" s="242"/>
      <c r="M2" s="242"/>
      <c r="N2" s="242"/>
      <c r="O2" s="242"/>
      <c r="P2" s="242"/>
      <c r="Q2" s="242"/>
    </row>
    <row r="3" spans="1:17" s="189" customFormat="1" ht="18" customHeight="1">
      <c r="A3" s="259" t="s">
        <v>702</v>
      </c>
      <c r="B3" s="259"/>
      <c r="C3" s="259"/>
      <c r="D3" s="259"/>
      <c r="E3" s="259"/>
      <c r="F3" s="259"/>
      <c r="G3" s="259"/>
      <c r="H3" s="259"/>
      <c r="I3" s="259"/>
      <c r="J3" s="259"/>
      <c r="K3" s="259"/>
      <c r="L3" s="259"/>
      <c r="M3" s="259"/>
      <c r="N3" s="259"/>
      <c r="O3" s="259"/>
      <c r="P3" s="259"/>
      <c r="Q3" s="259"/>
    </row>
    <row r="4" s="189" customFormat="1" ht="9.75" customHeight="1">
      <c r="A4" s="190"/>
    </row>
    <row r="5" spans="1:17" s="189" customFormat="1" ht="24.75" customHeight="1">
      <c r="A5" s="260" t="s">
        <v>703</v>
      </c>
      <c r="B5" s="260"/>
      <c r="C5" s="260"/>
      <c r="D5" s="260"/>
      <c r="E5" s="260"/>
      <c r="F5" s="260"/>
      <c r="G5" s="260"/>
      <c r="H5" s="260"/>
      <c r="I5" s="260"/>
      <c r="J5" s="260"/>
      <c r="K5" s="260"/>
      <c r="L5" s="260"/>
      <c r="M5" s="260"/>
      <c r="N5" s="260"/>
      <c r="O5" s="260"/>
      <c r="P5" s="260"/>
      <c r="Q5" s="260"/>
    </row>
    <row r="6" s="189" customFormat="1" ht="8.25" customHeight="1">
      <c r="A6" s="191"/>
    </row>
    <row r="7" spans="1:17" s="189" customFormat="1" ht="14.25" customHeight="1">
      <c r="A7" s="192" t="s">
        <v>704</v>
      </c>
      <c r="B7" s="221" t="s">
        <v>705</v>
      </c>
      <c r="C7" s="221"/>
      <c r="D7" s="257" t="s">
        <v>706</v>
      </c>
      <c r="E7" s="257"/>
      <c r="F7" s="257"/>
      <c r="G7" s="257"/>
      <c r="H7" s="257"/>
      <c r="I7" s="257"/>
      <c r="J7" s="257"/>
      <c r="K7" s="257"/>
      <c r="L7" s="257"/>
      <c r="M7" s="257"/>
      <c r="N7" s="257"/>
      <c r="O7" s="257"/>
      <c r="P7" s="257"/>
      <c r="Q7" s="257"/>
    </row>
    <row r="8" spans="1:17" s="189" customFormat="1" ht="14.25" customHeight="1">
      <c r="A8" s="191" t="s">
        <v>707</v>
      </c>
      <c r="B8" s="221" t="s">
        <v>708</v>
      </c>
      <c r="C8" s="221"/>
      <c r="D8" s="257" t="s">
        <v>709</v>
      </c>
      <c r="E8" s="257"/>
      <c r="F8" s="257"/>
      <c r="G8" s="257"/>
      <c r="H8" s="257"/>
      <c r="I8" s="257"/>
      <c r="J8" s="257"/>
      <c r="K8" s="257"/>
      <c r="L8" s="257"/>
      <c r="M8" s="257"/>
      <c r="N8" s="257"/>
      <c r="O8" s="257"/>
      <c r="P8" s="257"/>
      <c r="Q8" s="257"/>
    </row>
    <row r="9" spans="1:17" s="189" customFormat="1" ht="14.25" customHeight="1">
      <c r="A9" s="190"/>
      <c r="B9" s="193"/>
      <c r="C9" s="193"/>
      <c r="D9" s="257" t="s">
        <v>710</v>
      </c>
      <c r="E9" s="257"/>
      <c r="F9" s="257"/>
      <c r="G9" s="257"/>
      <c r="H9" s="257"/>
      <c r="I9" s="257"/>
      <c r="J9" s="257"/>
      <c r="K9" s="257"/>
      <c r="L9" s="257"/>
      <c r="M9" s="257"/>
      <c r="N9" s="257"/>
      <c r="O9" s="257"/>
      <c r="P9" s="257"/>
      <c r="Q9" s="257"/>
    </row>
    <row r="10" spans="1:4" s="189" customFormat="1" ht="14.25" customHeight="1">
      <c r="A10" s="191" t="s">
        <v>711</v>
      </c>
      <c r="B10" s="221" t="s">
        <v>712</v>
      </c>
      <c r="C10" s="221"/>
      <c r="D10" s="189" t="s">
        <v>713</v>
      </c>
    </row>
    <row r="11" spans="1:4" s="189" customFormat="1" ht="14.25" customHeight="1">
      <c r="A11" s="191" t="s">
        <v>714</v>
      </c>
      <c r="B11" s="221" t="s">
        <v>715</v>
      </c>
      <c r="C11" s="221"/>
      <c r="D11" s="189" t="s">
        <v>716</v>
      </c>
    </row>
    <row r="12" spans="1:4" s="189" customFormat="1" ht="14.25" customHeight="1">
      <c r="A12" s="191" t="s">
        <v>717</v>
      </c>
      <c r="B12" s="221" t="s">
        <v>718</v>
      </c>
      <c r="C12" s="221"/>
      <c r="D12" s="189" t="s">
        <v>885</v>
      </c>
    </row>
    <row r="13" spans="1:4" s="189" customFormat="1" ht="14.25" customHeight="1">
      <c r="A13" s="191" t="s">
        <v>719</v>
      </c>
      <c r="B13" s="221" t="s">
        <v>720</v>
      </c>
      <c r="C13" s="221"/>
      <c r="D13" s="189" t="s">
        <v>721</v>
      </c>
    </row>
    <row r="14" spans="1:5" s="189" customFormat="1" ht="14.25" customHeight="1">
      <c r="A14" s="191" t="s">
        <v>722</v>
      </c>
      <c r="B14" s="256" t="s">
        <v>723</v>
      </c>
      <c r="C14" s="256"/>
      <c r="D14" s="256"/>
      <c r="E14" s="256"/>
    </row>
    <row r="15" spans="1:5" s="189" customFormat="1" ht="14.25" customHeight="1">
      <c r="A15" s="191"/>
      <c r="B15" s="194" t="s">
        <v>724</v>
      </c>
      <c r="C15" s="194"/>
      <c r="D15" s="194"/>
      <c r="E15" s="195"/>
    </row>
    <row r="16" spans="1:17" s="189" customFormat="1" ht="15" customHeight="1">
      <c r="A16" s="190"/>
      <c r="B16" s="196" t="s">
        <v>725</v>
      </c>
      <c r="C16" s="232" t="s">
        <v>726</v>
      </c>
      <c r="D16" s="234"/>
      <c r="E16" s="231" t="s">
        <v>727</v>
      </c>
      <c r="F16" s="231"/>
      <c r="G16" s="231"/>
      <c r="H16" s="231"/>
      <c r="I16" s="231"/>
      <c r="J16" s="231"/>
      <c r="K16" s="231"/>
      <c r="L16" s="231"/>
      <c r="M16" s="231"/>
      <c r="N16" s="231"/>
      <c r="O16" s="231"/>
      <c r="P16" s="231"/>
      <c r="Q16" s="231"/>
    </row>
    <row r="17" spans="1:17" s="189" customFormat="1" ht="21" customHeight="1">
      <c r="A17" s="190"/>
      <c r="B17" s="253" t="s">
        <v>728</v>
      </c>
      <c r="C17" s="232" t="s">
        <v>884</v>
      </c>
      <c r="D17" s="234"/>
      <c r="E17" s="235" t="s">
        <v>729</v>
      </c>
      <c r="F17" s="235"/>
      <c r="G17" s="235"/>
      <c r="H17" s="235"/>
      <c r="I17" s="235"/>
      <c r="J17" s="235"/>
      <c r="K17" s="235"/>
      <c r="L17" s="235"/>
      <c r="M17" s="235"/>
      <c r="N17" s="235"/>
      <c r="O17" s="235"/>
      <c r="P17" s="235"/>
      <c r="Q17" s="235"/>
    </row>
    <row r="18" spans="1:17" s="189" customFormat="1" ht="21" customHeight="1">
      <c r="A18" s="190"/>
      <c r="B18" s="254"/>
      <c r="C18" s="250" t="s">
        <v>730</v>
      </c>
      <c r="D18" s="251"/>
      <c r="E18" s="235" t="s">
        <v>731</v>
      </c>
      <c r="F18" s="235"/>
      <c r="G18" s="235"/>
      <c r="H18" s="235"/>
      <c r="I18" s="235"/>
      <c r="J18" s="235"/>
      <c r="K18" s="235"/>
      <c r="L18" s="235"/>
      <c r="M18" s="235"/>
      <c r="N18" s="235"/>
      <c r="O18" s="235"/>
      <c r="P18" s="235"/>
      <c r="Q18" s="235"/>
    </row>
    <row r="19" spans="1:17" s="189" customFormat="1" ht="21" customHeight="1">
      <c r="A19" s="190"/>
      <c r="B19" s="254"/>
      <c r="C19" s="250" t="s">
        <v>732</v>
      </c>
      <c r="D19" s="251"/>
      <c r="E19" s="235" t="s">
        <v>733</v>
      </c>
      <c r="F19" s="235"/>
      <c r="G19" s="235"/>
      <c r="H19" s="235"/>
      <c r="I19" s="235"/>
      <c r="J19" s="235"/>
      <c r="K19" s="235"/>
      <c r="L19" s="235"/>
      <c r="M19" s="235"/>
      <c r="N19" s="235"/>
      <c r="O19" s="235"/>
      <c r="P19" s="235"/>
      <c r="Q19" s="235"/>
    </row>
    <row r="20" spans="1:17" s="189" customFormat="1" ht="27.75" customHeight="1">
      <c r="A20" s="190"/>
      <c r="B20" s="255"/>
      <c r="C20" s="250" t="s">
        <v>734</v>
      </c>
      <c r="D20" s="251"/>
      <c r="E20" s="235" t="s">
        <v>735</v>
      </c>
      <c r="F20" s="235"/>
      <c r="G20" s="235"/>
      <c r="H20" s="235"/>
      <c r="I20" s="235"/>
      <c r="J20" s="235"/>
      <c r="K20" s="235"/>
      <c r="L20" s="235"/>
      <c r="M20" s="235"/>
      <c r="N20" s="235"/>
      <c r="O20" s="235"/>
      <c r="P20" s="235"/>
      <c r="Q20" s="235"/>
    </row>
    <row r="21" spans="1:17" s="189" customFormat="1" ht="21" customHeight="1">
      <c r="A21" s="190"/>
      <c r="B21" s="253" t="s">
        <v>736</v>
      </c>
      <c r="C21" s="232" t="s">
        <v>884</v>
      </c>
      <c r="D21" s="234"/>
      <c r="E21" s="235" t="s">
        <v>729</v>
      </c>
      <c r="F21" s="235"/>
      <c r="G21" s="235"/>
      <c r="H21" s="235"/>
      <c r="I21" s="235"/>
      <c r="J21" s="235"/>
      <c r="K21" s="235"/>
      <c r="L21" s="235"/>
      <c r="M21" s="235"/>
      <c r="N21" s="235"/>
      <c r="O21" s="235"/>
      <c r="P21" s="235"/>
      <c r="Q21" s="235"/>
    </row>
    <row r="22" spans="1:17" s="189" customFormat="1" ht="21" customHeight="1">
      <c r="A22" s="190"/>
      <c r="B22" s="254"/>
      <c r="C22" s="250" t="s">
        <v>730</v>
      </c>
      <c r="D22" s="251"/>
      <c r="E22" s="235" t="s">
        <v>737</v>
      </c>
      <c r="F22" s="235"/>
      <c r="G22" s="235"/>
      <c r="H22" s="235"/>
      <c r="I22" s="235"/>
      <c r="J22" s="235"/>
      <c r="K22" s="235"/>
      <c r="L22" s="235"/>
      <c r="M22" s="235"/>
      <c r="N22" s="235"/>
      <c r="O22" s="235"/>
      <c r="P22" s="235"/>
      <c r="Q22" s="235"/>
    </row>
    <row r="23" spans="1:17" s="189" customFormat="1" ht="21" customHeight="1">
      <c r="A23" s="190"/>
      <c r="B23" s="254"/>
      <c r="C23" s="250" t="s">
        <v>732</v>
      </c>
      <c r="D23" s="251"/>
      <c r="E23" s="235" t="s">
        <v>738</v>
      </c>
      <c r="F23" s="235"/>
      <c r="G23" s="235"/>
      <c r="H23" s="235"/>
      <c r="I23" s="235"/>
      <c r="J23" s="235"/>
      <c r="K23" s="235"/>
      <c r="L23" s="235"/>
      <c r="M23" s="235"/>
      <c r="N23" s="235"/>
      <c r="O23" s="235"/>
      <c r="P23" s="235"/>
      <c r="Q23" s="235"/>
    </row>
    <row r="24" spans="1:17" s="189" customFormat="1" ht="27.75" customHeight="1">
      <c r="A24" s="190"/>
      <c r="B24" s="255"/>
      <c r="C24" s="250" t="s">
        <v>734</v>
      </c>
      <c r="D24" s="251"/>
      <c r="E24" s="235" t="s">
        <v>739</v>
      </c>
      <c r="F24" s="235"/>
      <c r="G24" s="235"/>
      <c r="H24" s="235"/>
      <c r="I24" s="235"/>
      <c r="J24" s="235"/>
      <c r="K24" s="235"/>
      <c r="L24" s="235"/>
      <c r="M24" s="235"/>
      <c r="N24" s="235"/>
      <c r="O24" s="235"/>
      <c r="P24" s="235"/>
      <c r="Q24" s="235"/>
    </row>
    <row r="25" spans="1:17" s="189" customFormat="1" ht="21" customHeight="1">
      <c r="A25" s="190"/>
      <c r="B25" s="250" t="s">
        <v>740</v>
      </c>
      <c r="C25" s="252"/>
      <c r="D25" s="251"/>
      <c r="E25" s="235" t="s">
        <v>741</v>
      </c>
      <c r="F25" s="235"/>
      <c r="G25" s="235"/>
      <c r="H25" s="235"/>
      <c r="I25" s="235"/>
      <c r="J25" s="235"/>
      <c r="K25" s="235"/>
      <c r="L25" s="235"/>
      <c r="M25" s="235"/>
      <c r="N25" s="235"/>
      <c r="O25" s="235"/>
      <c r="P25" s="235"/>
      <c r="Q25" s="235"/>
    </row>
    <row r="26" spans="1:17" s="189" customFormat="1" ht="15" customHeight="1">
      <c r="A26" s="197"/>
      <c r="B26" s="197" t="s">
        <v>742</v>
      </c>
      <c r="C26" s="197"/>
      <c r="D26" s="198"/>
      <c r="E26" s="198"/>
      <c r="F26" s="198"/>
      <c r="G26" s="198"/>
      <c r="H26" s="198"/>
      <c r="I26" s="198"/>
      <c r="J26" s="198"/>
      <c r="K26" s="198"/>
      <c r="L26" s="198"/>
      <c r="M26" s="198"/>
      <c r="N26" s="198"/>
      <c r="O26" s="198"/>
      <c r="P26" s="198"/>
      <c r="Q26" s="198"/>
    </row>
    <row r="27" spans="1:17" s="189" customFormat="1" ht="15" customHeight="1">
      <c r="A27" s="190"/>
      <c r="B27" s="199" t="s">
        <v>725</v>
      </c>
      <c r="C27" s="232" t="s">
        <v>726</v>
      </c>
      <c r="D27" s="234"/>
      <c r="E27" s="232" t="s">
        <v>727</v>
      </c>
      <c r="F27" s="233"/>
      <c r="G27" s="233"/>
      <c r="H27" s="233"/>
      <c r="I27" s="233"/>
      <c r="J27" s="233"/>
      <c r="K27" s="233"/>
      <c r="L27" s="233"/>
      <c r="M27" s="233"/>
      <c r="N27" s="233"/>
      <c r="O27" s="233"/>
      <c r="P27" s="233"/>
      <c r="Q27" s="234"/>
    </row>
    <row r="28" spans="1:17" s="189" customFormat="1" ht="16.5" customHeight="1">
      <c r="A28" s="190"/>
      <c r="B28" s="243" t="s">
        <v>728</v>
      </c>
      <c r="C28" s="245" t="s">
        <v>743</v>
      </c>
      <c r="D28" s="246"/>
      <c r="E28" s="247" t="s">
        <v>744</v>
      </c>
      <c r="F28" s="248"/>
      <c r="G28" s="248"/>
      <c r="H28" s="248"/>
      <c r="I28" s="248"/>
      <c r="J28" s="248"/>
      <c r="K28" s="248"/>
      <c r="L28" s="248"/>
      <c r="M28" s="248"/>
      <c r="N28" s="248"/>
      <c r="O28" s="248"/>
      <c r="P28" s="248"/>
      <c r="Q28" s="249"/>
    </row>
    <row r="29" spans="1:17" s="189" customFormat="1" ht="16.5" customHeight="1">
      <c r="A29" s="190"/>
      <c r="B29" s="244"/>
      <c r="C29" s="245" t="s">
        <v>745</v>
      </c>
      <c r="D29" s="246"/>
      <c r="E29" s="247" t="s">
        <v>746</v>
      </c>
      <c r="F29" s="248"/>
      <c r="G29" s="248"/>
      <c r="H29" s="248"/>
      <c r="I29" s="248"/>
      <c r="J29" s="248"/>
      <c r="K29" s="248"/>
      <c r="L29" s="248"/>
      <c r="M29" s="248"/>
      <c r="N29" s="248"/>
      <c r="O29" s="248"/>
      <c r="P29" s="248"/>
      <c r="Q29" s="249"/>
    </row>
    <row r="30" spans="1:17" s="189" customFormat="1" ht="16.5" customHeight="1">
      <c r="A30" s="190"/>
      <c r="B30" s="243" t="s">
        <v>736</v>
      </c>
      <c r="C30" s="245" t="s">
        <v>743</v>
      </c>
      <c r="D30" s="246"/>
      <c r="E30" s="247" t="s">
        <v>747</v>
      </c>
      <c r="F30" s="248"/>
      <c r="G30" s="248"/>
      <c r="H30" s="248"/>
      <c r="I30" s="248"/>
      <c r="J30" s="248"/>
      <c r="K30" s="248"/>
      <c r="L30" s="248"/>
      <c r="M30" s="248"/>
      <c r="N30" s="248"/>
      <c r="O30" s="248"/>
      <c r="P30" s="248"/>
      <c r="Q30" s="249"/>
    </row>
    <row r="31" spans="1:17" s="189" customFormat="1" ht="16.5" customHeight="1">
      <c r="A31" s="190"/>
      <c r="B31" s="244"/>
      <c r="C31" s="245" t="s">
        <v>745</v>
      </c>
      <c r="D31" s="246"/>
      <c r="E31" s="247" t="s">
        <v>744</v>
      </c>
      <c r="F31" s="248"/>
      <c r="G31" s="248"/>
      <c r="H31" s="248"/>
      <c r="I31" s="248"/>
      <c r="J31" s="248"/>
      <c r="K31" s="248"/>
      <c r="L31" s="248"/>
      <c r="M31" s="248"/>
      <c r="N31" s="248"/>
      <c r="O31" s="248"/>
      <c r="P31" s="248"/>
      <c r="Q31" s="249"/>
    </row>
    <row r="32" spans="1:17" s="189" customFormat="1" ht="13.5" customHeight="1">
      <c r="A32" s="200" t="s">
        <v>748</v>
      </c>
      <c r="B32" s="229" t="s">
        <v>749</v>
      </c>
      <c r="C32" s="229"/>
      <c r="D32" s="229"/>
      <c r="E32" s="201"/>
      <c r="F32" s="201"/>
      <c r="G32" s="202"/>
      <c r="H32" s="202"/>
      <c r="I32" s="202"/>
      <c r="J32" s="202"/>
      <c r="K32" s="202"/>
      <c r="L32" s="202"/>
      <c r="M32" s="202"/>
      <c r="N32" s="202"/>
      <c r="O32" s="202"/>
      <c r="P32" s="202"/>
      <c r="Q32" s="201"/>
    </row>
    <row r="33" spans="1:17" s="189" customFormat="1" ht="13.5" customHeight="1">
      <c r="A33" s="200"/>
      <c r="B33" s="229" t="s">
        <v>750</v>
      </c>
      <c r="C33" s="229"/>
      <c r="D33" s="229"/>
      <c r="E33" s="229"/>
      <c r="F33" s="229"/>
      <c r="G33" s="229"/>
      <c r="H33" s="229"/>
      <c r="I33" s="229"/>
      <c r="J33" s="229"/>
      <c r="K33" s="229"/>
      <c r="L33" s="229"/>
      <c r="M33" s="229"/>
      <c r="N33" s="229"/>
      <c r="O33" s="229"/>
      <c r="P33" s="229"/>
      <c r="Q33" s="229"/>
    </row>
    <row r="34" spans="1:5" s="189" customFormat="1" ht="14.25" customHeight="1">
      <c r="A34" s="200" t="s">
        <v>751</v>
      </c>
      <c r="B34" s="221" t="s">
        <v>752</v>
      </c>
      <c r="C34" s="221"/>
      <c r="D34" s="221"/>
      <c r="E34" s="221"/>
    </row>
    <row r="35" spans="1:17" s="189" customFormat="1" ht="42.75" customHeight="1">
      <c r="A35" s="191"/>
      <c r="B35" s="242" t="s">
        <v>753</v>
      </c>
      <c r="C35" s="242"/>
      <c r="D35" s="242"/>
      <c r="E35" s="242"/>
      <c r="F35" s="242"/>
      <c r="G35" s="242"/>
      <c r="H35" s="242"/>
      <c r="I35" s="242"/>
      <c r="J35" s="242"/>
      <c r="K35" s="242"/>
      <c r="L35" s="242"/>
      <c r="M35" s="242"/>
      <c r="N35" s="242"/>
      <c r="O35" s="242"/>
      <c r="P35" s="242"/>
      <c r="Q35" s="242"/>
    </row>
    <row r="36" spans="1:17" s="189" customFormat="1" ht="14.25" customHeight="1">
      <c r="A36" s="191"/>
      <c r="B36" s="221" t="s">
        <v>754</v>
      </c>
      <c r="C36" s="221"/>
      <c r="D36" s="221"/>
      <c r="E36" s="221"/>
      <c r="F36" s="221"/>
      <c r="G36" s="221"/>
      <c r="H36" s="221"/>
      <c r="I36" s="221"/>
      <c r="J36" s="221"/>
      <c r="K36" s="221"/>
      <c r="L36" s="221"/>
      <c r="M36" s="221"/>
      <c r="N36" s="221"/>
      <c r="O36" s="221"/>
      <c r="P36" s="221"/>
      <c r="Q36" s="221"/>
    </row>
    <row r="37" spans="1:17" s="189" customFormat="1" ht="28.5" customHeight="1">
      <c r="A37" s="191"/>
      <c r="B37" s="222" t="s">
        <v>755</v>
      </c>
      <c r="C37" s="222"/>
      <c r="D37" s="222"/>
      <c r="E37" s="222"/>
      <c r="F37" s="222"/>
      <c r="G37" s="222"/>
      <c r="H37" s="222"/>
      <c r="I37" s="222"/>
      <c r="J37" s="222"/>
      <c r="K37" s="222"/>
      <c r="L37" s="222"/>
      <c r="M37" s="222"/>
      <c r="N37" s="222"/>
      <c r="O37" s="222"/>
      <c r="P37" s="222"/>
      <c r="Q37" s="222"/>
    </row>
    <row r="38" s="189" customFormat="1" ht="14.25" customHeight="1">
      <c r="B38" s="189" t="s">
        <v>756</v>
      </c>
    </row>
    <row r="39" s="189" customFormat="1" ht="14.25" customHeight="1">
      <c r="B39" s="203" t="s">
        <v>757</v>
      </c>
    </row>
    <row r="40" spans="1:5" s="189" customFormat="1" ht="14.25" customHeight="1">
      <c r="A40" s="191" t="s">
        <v>758</v>
      </c>
      <c r="B40" s="221" t="s">
        <v>140</v>
      </c>
      <c r="C40" s="221"/>
      <c r="D40" s="221"/>
      <c r="E40" s="221"/>
    </row>
    <row r="41" s="189" customFormat="1" ht="14.25" customHeight="1">
      <c r="B41" s="189" t="s">
        <v>759</v>
      </c>
    </row>
    <row r="42" spans="1:2" s="189" customFormat="1" ht="14.25" customHeight="1">
      <c r="A42" s="191"/>
      <c r="B42" s="189" t="s">
        <v>760</v>
      </c>
    </row>
    <row r="43" spans="1:17" s="189" customFormat="1" ht="19.5" customHeight="1">
      <c r="A43" s="191" t="s">
        <v>761</v>
      </c>
      <c r="B43" s="231" t="s">
        <v>762</v>
      </c>
      <c r="C43" s="231"/>
      <c r="D43" s="231"/>
      <c r="E43" s="231" t="s">
        <v>763</v>
      </c>
      <c r="F43" s="231"/>
      <c r="G43" s="231"/>
      <c r="H43" s="231"/>
      <c r="I43" s="232" t="s">
        <v>764</v>
      </c>
      <c r="J43" s="233"/>
      <c r="K43" s="233"/>
      <c r="L43" s="233"/>
      <c r="M43" s="233"/>
      <c r="N43" s="233"/>
      <c r="O43" s="233"/>
      <c r="P43" s="233"/>
      <c r="Q43" s="234"/>
    </row>
    <row r="44" spans="1:17" s="189" customFormat="1" ht="27" customHeight="1">
      <c r="A44" s="190"/>
      <c r="B44" s="224" t="s">
        <v>765</v>
      </c>
      <c r="C44" s="224"/>
      <c r="D44" s="224"/>
      <c r="E44" s="235" t="s">
        <v>766</v>
      </c>
      <c r="F44" s="235"/>
      <c r="G44" s="235"/>
      <c r="H44" s="235"/>
      <c r="I44" s="236" t="s">
        <v>767</v>
      </c>
      <c r="J44" s="237"/>
      <c r="K44" s="237"/>
      <c r="L44" s="237"/>
      <c r="M44" s="237"/>
      <c r="N44" s="237"/>
      <c r="O44" s="237"/>
      <c r="P44" s="237"/>
      <c r="Q44" s="238"/>
    </row>
    <row r="45" spans="1:17" s="189" customFormat="1" ht="39.75" customHeight="1">
      <c r="A45" s="190"/>
      <c r="B45" s="224"/>
      <c r="C45" s="224"/>
      <c r="D45" s="224"/>
      <c r="E45" s="235"/>
      <c r="F45" s="235"/>
      <c r="G45" s="235"/>
      <c r="H45" s="235"/>
      <c r="I45" s="239"/>
      <c r="J45" s="240"/>
      <c r="K45" s="240"/>
      <c r="L45" s="240"/>
      <c r="M45" s="240"/>
      <c r="N45" s="240"/>
      <c r="O45" s="240"/>
      <c r="P45" s="240"/>
      <c r="Q45" s="241"/>
    </row>
    <row r="46" spans="1:17" s="189" customFormat="1" ht="14.25" customHeight="1">
      <c r="A46" s="190"/>
      <c r="B46" s="230" t="s">
        <v>768</v>
      </c>
      <c r="C46" s="230"/>
      <c r="D46" s="230"/>
      <c r="E46" s="230"/>
      <c r="F46" s="230"/>
      <c r="G46" s="230"/>
      <c r="H46" s="230"/>
      <c r="I46" s="230"/>
      <c r="J46" s="230"/>
      <c r="K46" s="230"/>
      <c r="L46" s="230"/>
      <c r="M46" s="230"/>
      <c r="N46" s="230"/>
      <c r="O46" s="230"/>
      <c r="P46" s="230"/>
      <c r="Q46" s="230"/>
    </row>
    <row r="47" spans="1:17" s="189" customFormat="1" ht="14.25" customHeight="1">
      <c r="A47" s="190"/>
      <c r="B47" s="204" t="s">
        <v>769</v>
      </c>
      <c r="C47" s="204"/>
      <c r="D47" s="204"/>
      <c r="E47" s="204"/>
      <c r="F47" s="204"/>
      <c r="G47" s="204"/>
      <c r="H47" s="204"/>
      <c r="I47" s="204"/>
      <c r="J47" s="204"/>
      <c r="K47" s="204"/>
      <c r="L47" s="204"/>
      <c r="M47" s="204"/>
      <c r="N47" s="204"/>
      <c r="O47" s="204"/>
      <c r="P47" s="204"/>
      <c r="Q47" s="204"/>
    </row>
    <row r="48" spans="1:5" s="189" customFormat="1" ht="14.25" customHeight="1">
      <c r="A48" s="191" t="s">
        <v>770</v>
      </c>
      <c r="B48" s="221" t="s">
        <v>771</v>
      </c>
      <c r="C48" s="221"/>
      <c r="D48" s="221"/>
      <c r="E48" s="221"/>
    </row>
    <row r="49" spans="1:10" s="189" customFormat="1" ht="14.25" customHeight="1">
      <c r="A49" s="191"/>
      <c r="B49" s="226" t="s">
        <v>772</v>
      </c>
      <c r="C49" s="226"/>
      <c r="D49" s="226"/>
      <c r="E49" s="226"/>
      <c r="F49" s="226"/>
      <c r="G49" s="226"/>
      <c r="H49" s="226"/>
      <c r="I49" s="226"/>
      <c r="J49" s="226"/>
    </row>
    <row r="50" spans="1:17" s="189" customFormat="1" ht="14.25" customHeight="1">
      <c r="A50" s="190"/>
      <c r="B50" s="217" t="s">
        <v>773</v>
      </c>
      <c r="C50" s="217"/>
      <c r="D50" s="217"/>
      <c r="E50" s="217"/>
      <c r="F50" s="217"/>
      <c r="G50" s="217"/>
      <c r="H50" s="217"/>
      <c r="I50" s="217"/>
      <c r="J50" s="217"/>
      <c r="K50" s="217"/>
      <c r="L50" s="217"/>
      <c r="M50" s="217"/>
      <c r="N50" s="217"/>
      <c r="O50" s="217"/>
      <c r="P50" s="217"/>
      <c r="Q50" s="217"/>
    </row>
    <row r="51" spans="1:17" s="189" customFormat="1" ht="16.5" customHeight="1">
      <c r="A51" s="191" t="s">
        <v>774</v>
      </c>
      <c r="B51" s="229" t="s">
        <v>775</v>
      </c>
      <c r="C51" s="229"/>
      <c r="D51" s="229"/>
      <c r="E51" s="229"/>
      <c r="F51" s="229"/>
      <c r="G51" s="205"/>
      <c r="H51" s="205"/>
      <c r="I51" s="205"/>
      <c r="J51" s="205"/>
      <c r="K51" s="205"/>
      <c r="L51" s="205"/>
      <c r="M51" s="206"/>
      <c r="N51" s="205"/>
      <c r="O51" s="205"/>
      <c r="P51" s="205"/>
      <c r="Q51" s="205"/>
    </row>
    <row r="52" spans="1:17" s="189" customFormat="1" ht="15" customHeight="1">
      <c r="A52" s="207"/>
      <c r="B52" s="229" t="s">
        <v>776</v>
      </c>
      <c r="C52" s="229"/>
      <c r="D52" s="229"/>
      <c r="E52" s="229"/>
      <c r="F52" s="229"/>
      <c r="G52" s="229"/>
      <c r="H52" s="229"/>
      <c r="I52" s="229"/>
      <c r="J52" s="229"/>
      <c r="K52" s="229"/>
      <c r="L52" s="229"/>
      <c r="M52" s="229"/>
      <c r="N52" s="229"/>
      <c r="O52" s="229"/>
      <c r="P52" s="229"/>
      <c r="Q52" s="229"/>
    </row>
    <row r="53" spans="1:17" s="189" customFormat="1" ht="15" customHeight="1">
      <c r="A53" s="207"/>
      <c r="B53" s="229" t="s">
        <v>777</v>
      </c>
      <c r="C53" s="229"/>
      <c r="D53" s="229"/>
      <c r="E53" s="229"/>
      <c r="F53" s="229"/>
      <c r="G53" s="229"/>
      <c r="H53" s="229"/>
      <c r="I53" s="229"/>
      <c r="J53" s="229"/>
      <c r="K53" s="229"/>
      <c r="L53" s="229"/>
      <c r="M53" s="229"/>
      <c r="N53" s="229"/>
      <c r="O53" s="229"/>
      <c r="P53" s="229"/>
      <c r="Q53" s="229"/>
    </row>
    <row r="54" spans="1:17" s="189" customFormat="1" ht="14.25" customHeight="1">
      <c r="A54" s="191" t="s">
        <v>778</v>
      </c>
      <c r="B54" s="195" t="s">
        <v>779</v>
      </c>
      <c r="C54" s="195"/>
      <c r="D54" s="195"/>
      <c r="E54" s="195"/>
      <c r="F54" s="195"/>
      <c r="G54" s="195"/>
      <c r="H54" s="195"/>
      <c r="I54" s="195"/>
      <c r="J54" s="195"/>
      <c r="K54" s="208"/>
      <c r="L54" s="208"/>
      <c r="M54" s="208"/>
      <c r="N54" s="208"/>
      <c r="O54" s="208"/>
      <c r="P54" s="208"/>
      <c r="Q54" s="208"/>
    </row>
    <row r="55" spans="1:9" s="189" customFormat="1" ht="14.25" customHeight="1">
      <c r="A55" s="191"/>
      <c r="B55" s="193" t="s">
        <v>780</v>
      </c>
      <c r="C55" s="193"/>
      <c r="D55" s="193"/>
      <c r="E55" s="193"/>
      <c r="I55" s="189" t="s">
        <v>781</v>
      </c>
    </row>
    <row r="56" spans="1:9" s="189" customFormat="1" ht="14.25" customHeight="1">
      <c r="A56" s="191"/>
      <c r="B56" s="193"/>
      <c r="C56" s="193"/>
      <c r="D56" s="193"/>
      <c r="E56" s="193"/>
      <c r="I56" s="189" t="s">
        <v>782</v>
      </c>
    </row>
    <row r="57" spans="1:5" s="189" customFormat="1" ht="14.25" customHeight="1">
      <c r="A57" s="191" t="s">
        <v>783</v>
      </c>
      <c r="B57" s="209" t="s">
        <v>784</v>
      </c>
      <c r="C57" s="209"/>
      <c r="D57" s="209"/>
      <c r="E57" s="209"/>
    </row>
    <row r="58" spans="1:17" s="189" customFormat="1" ht="27" customHeight="1">
      <c r="A58" s="191"/>
      <c r="B58" s="227" t="s">
        <v>785</v>
      </c>
      <c r="C58" s="227"/>
      <c r="D58" s="227"/>
      <c r="E58" s="227"/>
      <c r="F58" s="227"/>
      <c r="G58" s="227"/>
      <c r="H58" s="227"/>
      <c r="I58" s="227"/>
      <c r="J58" s="227"/>
      <c r="K58" s="227"/>
      <c r="L58" s="227"/>
      <c r="M58" s="227"/>
      <c r="N58" s="227"/>
      <c r="O58" s="227"/>
      <c r="P58" s="227"/>
      <c r="Q58" s="227"/>
    </row>
    <row r="59" spans="1:17" s="189" customFormat="1" ht="14.25" customHeight="1">
      <c r="A59" s="191"/>
      <c r="B59" s="221" t="s">
        <v>786</v>
      </c>
      <c r="C59" s="221"/>
      <c r="D59" s="221"/>
      <c r="E59" s="221"/>
      <c r="F59" s="221"/>
      <c r="G59" s="221"/>
      <c r="H59" s="221"/>
      <c r="I59" s="221"/>
      <c r="J59" s="221"/>
      <c r="K59" s="221"/>
      <c r="L59" s="221"/>
      <c r="M59" s="221"/>
      <c r="N59" s="221"/>
      <c r="O59" s="221"/>
      <c r="P59" s="221"/>
      <c r="Q59" s="221"/>
    </row>
    <row r="60" spans="1:4" s="189" customFormat="1" ht="14.25" customHeight="1">
      <c r="A60" s="191" t="s">
        <v>787</v>
      </c>
      <c r="B60" s="221" t="s">
        <v>788</v>
      </c>
      <c r="C60" s="221"/>
      <c r="D60" s="221"/>
    </row>
    <row r="61" spans="1:17" s="189" customFormat="1" ht="14.25" customHeight="1">
      <c r="A61" s="191"/>
      <c r="B61" s="221" t="s">
        <v>789</v>
      </c>
      <c r="C61" s="221"/>
      <c r="D61" s="221"/>
      <c r="E61" s="221"/>
      <c r="F61" s="221"/>
      <c r="G61" s="221"/>
      <c r="H61" s="221"/>
      <c r="I61" s="221"/>
      <c r="J61" s="221"/>
      <c r="K61" s="221"/>
      <c r="L61" s="221"/>
      <c r="M61" s="221"/>
      <c r="N61" s="221"/>
      <c r="O61" s="221"/>
      <c r="P61" s="221"/>
      <c r="Q61" s="221"/>
    </row>
    <row r="62" spans="1:4" s="189" customFormat="1" ht="14.25" customHeight="1">
      <c r="A62" s="190" t="s">
        <v>790</v>
      </c>
      <c r="B62" s="221" t="s">
        <v>764</v>
      </c>
      <c r="C62" s="221"/>
      <c r="D62" s="221"/>
    </row>
    <row r="63" spans="1:17" s="189" customFormat="1" ht="14.25" customHeight="1">
      <c r="A63" s="190"/>
      <c r="B63" s="210" t="s">
        <v>791</v>
      </c>
      <c r="C63" s="216" t="s">
        <v>792</v>
      </c>
      <c r="D63" s="216"/>
      <c r="E63" s="216"/>
      <c r="F63" s="216"/>
      <c r="G63" s="216"/>
      <c r="H63" s="216"/>
      <c r="I63" s="216"/>
      <c r="J63" s="216"/>
      <c r="K63" s="216"/>
      <c r="L63" s="216"/>
      <c r="M63" s="216"/>
      <c r="N63" s="216"/>
      <c r="O63" s="216"/>
      <c r="P63" s="216"/>
      <c r="Q63" s="216"/>
    </row>
    <row r="64" spans="2:17" s="189" customFormat="1" ht="26.25" customHeight="1">
      <c r="B64" s="210" t="s">
        <v>793</v>
      </c>
      <c r="C64" s="216" t="s">
        <v>794</v>
      </c>
      <c r="D64" s="216"/>
      <c r="E64" s="216"/>
      <c r="F64" s="216"/>
      <c r="G64" s="216"/>
      <c r="H64" s="216"/>
      <c r="I64" s="216"/>
      <c r="J64" s="216"/>
      <c r="K64" s="216"/>
      <c r="L64" s="216"/>
      <c r="M64" s="216"/>
      <c r="N64" s="216"/>
      <c r="O64" s="216"/>
      <c r="P64" s="216"/>
      <c r="Q64" s="216"/>
    </row>
    <row r="65" spans="2:17" s="189" customFormat="1" ht="26.25" customHeight="1">
      <c r="B65" s="210" t="s">
        <v>795</v>
      </c>
      <c r="C65" s="227" t="s">
        <v>796</v>
      </c>
      <c r="D65" s="227"/>
      <c r="E65" s="227"/>
      <c r="F65" s="227"/>
      <c r="G65" s="227"/>
      <c r="H65" s="227"/>
      <c r="I65" s="227"/>
      <c r="J65" s="227"/>
      <c r="K65" s="227"/>
      <c r="L65" s="227"/>
      <c r="M65" s="227"/>
      <c r="N65" s="227"/>
      <c r="O65" s="227"/>
      <c r="P65" s="227"/>
      <c r="Q65" s="227"/>
    </row>
    <row r="66" spans="2:17" s="189" customFormat="1" ht="43.5" customHeight="1">
      <c r="B66" s="210" t="s">
        <v>797</v>
      </c>
      <c r="C66" s="228" t="s">
        <v>798</v>
      </c>
      <c r="D66" s="228"/>
      <c r="E66" s="228"/>
      <c r="F66" s="228"/>
      <c r="G66" s="228"/>
      <c r="H66" s="228"/>
      <c r="I66" s="228"/>
      <c r="J66" s="228"/>
      <c r="K66" s="228"/>
      <c r="L66" s="228"/>
      <c r="M66" s="228"/>
      <c r="N66" s="228"/>
      <c r="O66" s="228"/>
      <c r="P66" s="228"/>
      <c r="Q66" s="228"/>
    </row>
    <row r="67" spans="2:17" s="189" customFormat="1" ht="29.25" customHeight="1">
      <c r="B67" s="210" t="s">
        <v>799</v>
      </c>
      <c r="C67" s="228" t="s">
        <v>800</v>
      </c>
      <c r="D67" s="228"/>
      <c r="E67" s="228"/>
      <c r="F67" s="228"/>
      <c r="G67" s="228"/>
      <c r="H67" s="228"/>
      <c r="I67" s="228"/>
      <c r="J67" s="228"/>
      <c r="K67" s="228"/>
      <c r="L67" s="228"/>
      <c r="M67" s="228"/>
      <c r="N67" s="228"/>
      <c r="O67" s="228"/>
      <c r="P67" s="228"/>
      <c r="Q67" s="228"/>
    </row>
    <row r="68" spans="1:17" s="189" customFormat="1" ht="14.25" customHeight="1">
      <c r="A68" s="190"/>
      <c r="B68" s="210" t="s">
        <v>801</v>
      </c>
      <c r="C68" s="216" t="s">
        <v>802</v>
      </c>
      <c r="D68" s="216"/>
      <c r="E68" s="216"/>
      <c r="F68" s="216"/>
      <c r="G68" s="216"/>
      <c r="H68" s="216"/>
      <c r="I68" s="216"/>
      <c r="J68" s="216"/>
      <c r="K68" s="216"/>
      <c r="L68" s="216"/>
      <c r="M68" s="216"/>
      <c r="N68" s="216"/>
      <c r="O68" s="216"/>
      <c r="P68" s="216"/>
      <c r="Q68" s="216"/>
    </row>
    <row r="69" spans="3:17" s="189" customFormat="1" ht="14.25" customHeight="1">
      <c r="C69" s="216" t="s">
        <v>803</v>
      </c>
      <c r="D69" s="216"/>
      <c r="E69" s="216"/>
      <c r="F69" s="216"/>
      <c r="G69" s="216"/>
      <c r="H69" s="216"/>
      <c r="I69" s="216"/>
      <c r="J69" s="216"/>
      <c r="K69" s="216"/>
      <c r="L69" s="216"/>
      <c r="M69" s="216"/>
      <c r="N69" s="216"/>
      <c r="O69" s="216"/>
      <c r="P69" s="216"/>
      <c r="Q69" s="216"/>
    </row>
    <row r="70" spans="2:17" s="189" customFormat="1" ht="26.25" customHeight="1">
      <c r="B70" s="210" t="s">
        <v>804</v>
      </c>
      <c r="C70" s="216" t="s">
        <v>805</v>
      </c>
      <c r="D70" s="216"/>
      <c r="E70" s="216"/>
      <c r="F70" s="216"/>
      <c r="G70" s="216"/>
      <c r="H70" s="216"/>
      <c r="I70" s="216"/>
      <c r="J70" s="216"/>
      <c r="K70" s="216"/>
      <c r="L70" s="216"/>
      <c r="M70" s="216"/>
      <c r="N70" s="216"/>
      <c r="O70" s="216"/>
      <c r="P70" s="216"/>
      <c r="Q70" s="216"/>
    </row>
    <row r="71" spans="2:18" s="189" customFormat="1" ht="15" customHeight="1">
      <c r="B71" s="210" t="s">
        <v>806</v>
      </c>
      <c r="C71" s="216" t="s">
        <v>807</v>
      </c>
      <c r="D71" s="216"/>
      <c r="E71" s="216"/>
      <c r="F71" s="216"/>
      <c r="G71" s="216"/>
      <c r="H71" s="216"/>
      <c r="I71" s="216"/>
      <c r="J71" s="216"/>
      <c r="K71" s="216"/>
      <c r="L71" s="216"/>
      <c r="M71" s="216"/>
      <c r="N71" s="216"/>
      <c r="O71" s="216"/>
      <c r="P71" s="216"/>
      <c r="Q71" s="216"/>
      <c r="R71" s="211"/>
    </row>
    <row r="72" spans="1:17" s="189" customFormat="1" ht="27" customHeight="1">
      <c r="A72" s="190"/>
      <c r="B72" s="210" t="s">
        <v>808</v>
      </c>
      <c r="C72" s="216" t="s">
        <v>809</v>
      </c>
      <c r="D72" s="216"/>
      <c r="E72" s="216"/>
      <c r="F72" s="216"/>
      <c r="G72" s="216"/>
      <c r="H72" s="216"/>
      <c r="I72" s="216"/>
      <c r="J72" s="216"/>
      <c r="K72" s="216"/>
      <c r="L72" s="216"/>
      <c r="M72" s="216"/>
      <c r="N72" s="216"/>
      <c r="O72" s="216"/>
      <c r="P72" s="216"/>
      <c r="Q72" s="216"/>
    </row>
    <row r="73" spans="1:17" s="189" customFormat="1" ht="28.5" customHeight="1">
      <c r="A73" s="190"/>
      <c r="B73" s="210" t="s">
        <v>810</v>
      </c>
      <c r="C73" s="216" t="s">
        <v>811</v>
      </c>
      <c r="D73" s="216"/>
      <c r="E73" s="216"/>
      <c r="F73" s="216"/>
      <c r="G73" s="216"/>
      <c r="H73" s="216"/>
      <c r="I73" s="216"/>
      <c r="J73" s="216"/>
      <c r="K73" s="216"/>
      <c r="L73" s="216"/>
      <c r="M73" s="216"/>
      <c r="N73" s="216"/>
      <c r="O73" s="216"/>
      <c r="P73" s="216"/>
      <c r="Q73" s="216"/>
    </row>
    <row r="74" spans="1:17" s="189" customFormat="1" ht="27" customHeight="1">
      <c r="A74" s="190"/>
      <c r="B74" s="210" t="s">
        <v>812</v>
      </c>
      <c r="C74" s="216" t="s">
        <v>813</v>
      </c>
      <c r="D74" s="216"/>
      <c r="E74" s="216"/>
      <c r="F74" s="216"/>
      <c r="G74" s="216"/>
      <c r="H74" s="216"/>
      <c r="I74" s="216"/>
      <c r="J74" s="216"/>
      <c r="K74" s="216"/>
      <c r="L74" s="216"/>
      <c r="M74" s="216"/>
      <c r="N74" s="216"/>
      <c r="O74" s="216"/>
      <c r="P74" s="216"/>
      <c r="Q74" s="216"/>
    </row>
    <row r="75" spans="1:17" s="189" customFormat="1" ht="15" customHeight="1">
      <c r="A75" s="190"/>
      <c r="B75" s="210" t="s">
        <v>814</v>
      </c>
      <c r="C75" s="221" t="s">
        <v>815</v>
      </c>
      <c r="D75" s="221"/>
      <c r="E75" s="221"/>
      <c r="F75" s="221"/>
      <c r="G75" s="221"/>
      <c r="H75" s="221"/>
      <c r="I75" s="221"/>
      <c r="J75" s="221"/>
      <c r="K75" s="221"/>
      <c r="L75" s="221"/>
      <c r="M75" s="221"/>
      <c r="N75" s="221"/>
      <c r="O75" s="221"/>
      <c r="P75" s="221"/>
      <c r="Q75" s="221"/>
    </row>
    <row r="76" spans="1:17" s="189" customFormat="1" ht="15" customHeight="1">
      <c r="A76" s="190"/>
      <c r="B76" s="210" t="s">
        <v>816</v>
      </c>
      <c r="C76" s="226" t="s">
        <v>817</v>
      </c>
      <c r="D76" s="226"/>
      <c r="E76" s="226"/>
      <c r="F76" s="226"/>
      <c r="G76" s="226"/>
      <c r="H76" s="226"/>
      <c r="I76" s="226"/>
      <c r="J76" s="226"/>
      <c r="K76" s="226"/>
      <c r="L76" s="226"/>
      <c r="M76" s="226"/>
      <c r="N76" s="226"/>
      <c r="O76" s="226"/>
      <c r="P76" s="226"/>
      <c r="Q76" s="226"/>
    </row>
    <row r="77" spans="1:17" s="189" customFormat="1" ht="15" customHeight="1">
      <c r="A77" s="190"/>
      <c r="C77" s="212" t="s">
        <v>818</v>
      </c>
      <c r="D77" s="212"/>
      <c r="E77" s="212"/>
      <c r="F77" s="212"/>
      <c r="G77" s="212"/>
      <c r="H77" s="212"/>
      <c r="I77" s="212"/>
      <c r="J77" s="212"/>
      <c r="K77" s="212"/>
      <c r="L77" s="212"/>
      <c r="M77" s="212"/>
      <c r="N77" s="212"/>
      <c r="O77" s="212"/>
      <c r="P77" s="212"/>
      <c r="Q77" s="212"/>
    </row>
    <row r="78" spans="1:17" s="189" customFormat="1" ht="56.25" customHeight="1">
      <c r="A78" s="190"/>
      <c r="B78" s="210" t="s">
        <v>819</v>
      </c>
      <c r="C78" s="222" t="s">
        <v>820</v>
      </c>
      <c r="D78" s="222"/>
      <c r="E78" s="222"/>
      <c r="F78" s="222"/>
      <c r="G78" s="222"/>
      <c r="H78" s="222"/>
      <c r="I78" s="222"/>
      <c r="J78" s="222"/>
      <c r="K78" s="222"/>
      <c r="L78" s="222"/>
      <c r="M78" s="222"/>
      <c r="N78" s="222"/>
      <c r="O78" s="222"/>
      <c r="P78" s="222"/>
      <c r="Q78" s="222"/>
    </row>
    <row r="79" spans="1:5" s="189" customFormat="1" ht="14.25" customHeight="1">
      <c r="A79" s="191" t="s">
        <v>821</v>
      </c>
      <c r="B79" s="215" t="s">
        <v>822</v>
      </c>
      <c r="C79" s="215"/>
      <c r="D79" s="215"/>
      <c r="E79" s="215"/>
    </row>
    <row r="80" spans="1:17" s="189" customFormat="1" ht="14.25" customHeight="1">
      <c r="A80" s="190"/>
      <c r="C80" s="223" t="s">
        <v>823</v>
      </c>
      <c r="D80" s="223"/>
      <c r="E80" s="223"/>
      <c r="F80" s="224" t="s">
        <v>824</v>
      </c>
      <c r="G80" s="224"/>
      <c r="H80" s="224"/>
      <c r="I80" s="224" t="s">
        <v>825</v>
      </c>
      <c r="J80" s="224"/>
      <c r="K80" s="224"/>
      <c r="L80" s="224" t="s">
        <v>826</v>
      </c>
      <c r="M80" s="224"/>
      <c r="N80" s="224"/>
      <c r="O80" s="224" t="s">
        <v>827</v>
      </c>
      <c r="P80" s="224"/>
      <c r="Q80" s="224"/>
    </row>
    <row r="81" spans="1:17" s="189" customFormat="1" ht="14.25" customHeight="1">
      <c r="A81" s="190"/>
      <c r="C81" s="223" t="s">
        <v>828</v>
      </c>
      <c r="D81" s="223"/>
      <c r="E81" s="223"/>
      <c r="F81" s="224" t="s">
        <v>829</v>
      </c>
      <c r="G81" s="224"/>
      <c r="H81" s="224"/>
      <c r="I81" s="224" t="s">
        <v>830</v>
      </c>
      <c r="J81" s="224"/>
      <c r="K81" s="224"/>
      <c r="L81" s="224" t="s">
        <v>831</v>
      </c>
      <c r="M81" s="224"/>
      <c r="N81" s="224"/>
      <c r="O81" s="224" t="s">
        <v>832</v>
      </c>
      <c r="P81" s="224"/>
      <c r="Q81" s="224"/>
    </row>
    <row r="82" spans="1:17" s="189" customFormat="1" ht="14.25" customHeight="1">
      <c r="A82" s="190"/>
      <c r="C82" s="223" t="s">
        <v>833</v>
      </c>
      <c r="D82" s="223"/>
      <c r="E82" s="223"/>
      <c r="F82" s="224" t="s">
        <v>834</v>
      </c>
      <c r="G82" s="224"/>
      <c r="H82" s="224"/>
      <c r="I82" s="224" t="s">
        <v>834</v>
      </c>
      <c r="J82" s="224"/>
      <c r="K82" s="224"/>
      <c r="L82" s="224" t="s">
        <v>835</v>
      </c>
      <c r="M82" s="224"/>
      <c r="N82" s="224"/>
      <c r="O82" s="224" t="s">
        <v>836</v>
      </c>
      <c r="P82" s="224"/>
      <c r="Q82" s="224"/>
    </row>
    <row r="83" spans="1:17" s="189" customFormat="1" ht="14.25" customHeight="1">
      <c r="A83" s="190"/>
      <c r="C83" s="223" t="s">
        <v>837</v>
      </c>
      <c r="D83" s="223"/>
      <c r="E83" s="223"/>
      <c r="F83" s="224" t="s">
        <v>838</v>
      </c>
      <c r="G83" s="224"/>
      <c r="H83" s="224"/>
      <c r="I83" s="224" t="s">
        <v>839</v>
      </c>
      <c r="J83" s="224"/>
      <c r="K83" s="224"/>
      <c r="L83" s="224" t="s">
        <v>834</v>
      </c>
      <c r="M83" s="224"/>
      <c r="N83" s="224"/>
      <c r="O83" s="224" t="s">
        <v>834</v>
      </c>
      <c r="P83" s="224"/>
      <c r="Q83" s="224"/>
    </row>
    <row r="84" spans="1:17" s="189" customFormat="1" ht="14.25" customHeight="1">
      <c r="A84" s="190"/>
      <c r="C84" s="223" t="s">
        <v>840</v>
      </c>
      <c r="D84" s="223"/>
      <c r="E84" s="223"/>
      <c r="F84" s="224" t="s">
        <v>841</v>
      </c>
      <c r="G84" s="224"/>
      <c r="H84" s="224"/>
      <c r="I84" s="224" t="s">
        <v>829</v>
      </c>
      <c r="J84" s="224"/>
      <c r="K84" s="224"/>
      <c r="L84" s="224" t="s">
        <v>842</v>
      </c>
      <c r="M84" s="224"/>
      <c r="N84" s="224"/>
      <c r="O84" s="224" t="s">
        <v>843</v>
      </c>
      <c r="P84" s="224"/>
      <c r="Q84" s="224"/>
    </row>
    <row r="85" spans="1:17" s="189" customFormat="1" ht="14.25" customHeight="1">
      <c r="A85" s="190"/>
      <c r="C85" s="223" t="s">
        <v>844</v>
      </c>
      <c r="D85" s="223"/>
      <c r="E85" s="223"/>
      <c r="F85" s="224" t="s">
        <v>845</v>
      </c>
      <c r="G85" s="224"/>
      <c r="H85" s="224"/>
      <c r="I85" s="224" t="s">
        <v>846</v>
      </c>
      <c r="J85" s="224"/>
      <c r="K85" s="224"/>
      <c r="L85" s="224" t="s">
        <v>847</v>
      </c>
      <c r="M85" s="224"/>
      <c r="N85" s="224"/>
      <c r="O85" s="224" t="s">
        <v>848</v>
      </c>
      <c r="P85" s="224"/>
      <c r="Q85" s="224"/>
    </row>
    <row r="86" spans="1:17" s="189" customFormat="1" ht="14.25" customHeight="1">
      <c r="A86" s="190"/>
      <c r="C86" s="223" t="s">
        <v>849</v>
      </c>
      <c r="D86" s="223"/>
      <c r="E86" s="223"/>
      <c r="F86" s="224" t="s">
        <v>834</v>
      </c>
      <c r="G86" s="224"/>
      <c r="H86" s="224"/>
      <c r="I86" s="224" t="s">
        <v>850</v>
      </c>
      <c r="J86" s="224"/>
      <c r="K86" s="224"/>
      <c r="L86" s="224" t="s">
        <v>834</v>
      </c>
      <c r="M86" s="224"/>
      <c r="N86" s="224"/>
      <c r="O86" s="224" t="s">
        <v>851</v>
      </c>
      <c r="P86" s="224"/>
      <c r="Q86" s="224"/>
    </row>
    <row r="87" spans="1:17" s="189" customFormat="1" ht="14.25" customHeight="1">
      <c r="A87" s="190"/>
      <c r="C87" s="223" t="s">
        <v>852</v>
      </c>
      <c r="D87" s="223"/>
      <c r="E87" s="223"/>
      <c r="F87" s="224" t="s">
        <v>853</v>
      </c>
      <c r="G87" s="224"/>
      <c r="H87" s="224"/>
      <c r="I87" s="224" t="s">
        <v>854</v>
      </c>
      <c r="J87" s="224"/>
      <c r="K87" s="224"/>
      <c r="L87" s="224" t="s">
        <v>855</v>
      </c>
      <c r="M87" s="224"/>
      <c r="N87" s="224"/>
      <c r="O87" s="224" t="s">
        <v>856</v>
      </c>
      <c r="P87" s="224"/>
      <c r="Q87" s="224"/>
    </row>
    <row r="88" spans="1:17" s="189" customFormat="1" ht="14.25" customHeight="1">
      <c r="A88" s="190"/>
      <c r="C88" s="223" t="s">
        <v>857</v>
      </c>
      <c r="D88" s="223"/>
      <c r="E88" s="223"/>
      <c r="F88" s="224" t="s">
        <v>858</v>
      </c>
      <c r="G88" s="224"/>
      <c r="H88" s="224"/>
      <c r="I88" s="224" t="s">
        <v>859</v>
      </c>
      <c r="J88" s="224"/>
      <c r="K88" s="224"/>
      <c r="L88" s="224" t="s">
        <v>860</v>
      </c>
      <c r="M88" s="224"/>
      <c r="N88" s="224"/>
      <c r="O88" s="224" t="s">
        <v>861</v>
      </c>
      <c r="P88" s="224"/>
      <c r="Q88" s="224"/>
    </row>
    <row r="89" spans="1:17" s="189" customFormat="1" ht="14.25" customHeight="1">
      <c r="A89" s="190"/>
      <c r="C89" s="223" t="s">
        <v>862</v>
      </c>
      <c r="D89" s="223"/>
      <c r="E89" s="223"/>
      <c r="F89" s="224" t="s">
        <v>834</v>
      </c>
      <c r="G89" s="224"/>
      <c r="H89" s="224"/>
      <c r="I89" s="224" t="s">
        <v>863</v>
      </c>
      <c r="J89" s="224"/>
      <c r="K89" s="224"/>
      <c r="L89" s="224" t="s">
        <v>834</v>
      </c>
      <c r="M89" s="224"/>
      <c r="N89" s="224"/>
      <c r="O89" s="224" t="s">
        <v>864</v>
      </c>
      <c r="P89" s="224"/>
      <c r="Q89" s="224"/>
    </row>
    <row r="90" spans="1:17" s="189" customFormat="1" ht="14.25" customHeight="1">
      <c r="A90" s="190"/>
      <c r="C90" s="225" t="s">
        <v>865</v>
      </c>
      <c r="D90" s="225"/>
      <c r="E90" s="225"/>
      <c r="F90" s="224" t="s">
        <v>866</v>
      </c>
      <c r="G90" s="224"/>
      <c r="H90" s="224"/>
      <c r="I90" s="224" t="s">
        <v>867</v>
      </c>
      <c r="J90" s="224"/>
      <c r="K90" s="224"/>
      <c r="L90" s="224" t="s">
        <v>868</v>
      </c>
      <c r="M90" s="224"/>
      <c r="N90" s="224"/>
      <c r="O90" s="224" t="s">
        <v>869</v>
      </c>
      <c r="P90" s="224"/>
      <c r="Q90" s="224"/>
    </row>
    <row r="91" spans="1:17" s="189" customFormat="1" ht="28.5" customHeight="1">
      <c r="A91" s="191"/>
      <c r="B91" s="213"/>
      <c r="C91" s="220" t="s">
        <v>870</v>
      </c>
      <c r="D91" s="220"/>
      <c r="E91" s="220"/>
      <c r="F91" s="220"/>
      <c r="G91" s="220"/>
      <c r="H91" s="220"/>
      <c r="I91" s="220"/>
      <c r="J91" s="220"/>
      <c r="K91" s="220"/>
      <c r="L91" s="220"/>
      <c r="M91" s="220"/>
      <c r="N91" s="220"/>
      <c r="O91" s="220"/>
      <c r="P91" s="220"/>
      <c r="Q91" s="220"/>
    </row>
    <row r="92" spans="1:5" s="189" customFormat="1" ht="14.25" customHeight="1">
      <c r="A92" s="191" t="s">
        <v>871</v>
      </c>
      <c r="B92" s="221" t="s">
        <v>872</v>
      </c>
      <c r="C92" s="221"/>
      <c r="D92" s="221"/>
      <c r="E92" s="221"/>
    </row>
    <row r="93" spans="1:17" s="189" customFormat="1" ht="27" customHeight="1">
      <c r="A93" s="190"/>
      <c r="B93" s="214" t="s">
        <v>873</v>
      </c>
      <c r="C93" s="216" t="s">
        <v>874</v>
      </c>
      <c r="D93" s="216"/>
      <c r="E93" s="216"/>
      <c r="F93" s="216"/>
      <c r="G93" s="216"/>
      <c r="H93" s="216"/>
      <c r="I93" s="216"/>
      <c r="J93" s="216"/>
      <c r="K93" s="216"/>
      <c r="L93" s="216"/>
      <c r="M93" s="216"/>
      <c r="N93" s="216"/>
      <c r="O93" s="216"/>
      <c r="P93" s="216"/>
      <c r="Q93" s="216"/>
    </row>
    <row r="94" spans="1:17" s="189" customFormat="1" ht="27" customHeight="1">
      <c r="A94" s="190"/>
      <c r="B94" s="214" t="s">
        <v>793</v>
      </c>
      <c r="C94" s="216" t="s">
        <v>875</v>
      </c>
      <c r="D94" s="216"/>
      <c r="E94" s="216"/>
      <c r="F94" s="216"/>
      <c r="G94" s="216"/>
      <c r="H94" s="216"/>
      <c r="I94" s="216"/>
      <c r="J94" s="216"/>
      <c r="K94" s="216"/>
      <c r="L94" s="216"/>
      <c r="M94" s="216"/>
      <c r="N94" s="216"/>
      <c r="O94" s="216"/>
      <c r="P94" s="216"/>
      <c r="Q94" s="216"/>
    </row>
    <row r="95" spans="1:17" s="189" customFormat="1" ht="14.25" customHeight="1">
      <c r="A95" s="190"/>
      <c r="B95" s="214" t="s">
        <v>795</v>
      </c>
      <c r="C95" s="216" t="s">
        <v>876</v>
      </c>
      <c r="D95" s="216"/>
      <c r="E95" s="216"/>
      <c r="F95" s="216"/>
      <c r="G95" s="216"/>
      <c r="H95" s="216"/>
      <c r="I95" s="216"/>
      <c r="J95" s="216"/>
      <c r="K95" s="216"/>
      <c r="L95" s="216"/>
      <c r="M95" s="216"/>
      <c r="N95" s="216"/>
      <c r="O95" s="216"/>
      <c r="P95" s="216"/>
      <c r="Q95" s="216"/>
    </row>
    <row r="96" spans="1:17" s="189" customFormat="1" ht="59.25" customHeight="1">
      <c r="A96" s="190"/>
      <c r="B96" s="210" t="s">
        <v>797</v>
      </c>
      <c r="C96" s="222" t="s">
        <v>877</v>
      </c>
      <c r="D96" s="222"/>
      <c r="E96" s="222"/>
      <c r="F96" s="222"/>
      <c r="G96" s="222"/>
      <c r="H96" s="222"/>
      <c r="I96" s="222"/>
      <c r="J96" s="222"/>
      <c r="K96" s="222"/>
      <c r="L96" s="222"/>
      <c r="M96" s="222"/>
      <c r="N96" s="222"/>
      <c r="O96" s="222"/>
      <c r="P96" s="222"/>
      <c r="Q96" s="222"/>
    </row>
    <row r="97" spans="1:17" s="189" customFormat="1" ht="53.25" customHeight="1">
      <c r="A97" s="190"/>
      <c r="B97" s="210" t="s">
        <v>799</v>
      </c>
      <c r="C97" s="216" t="s">
        <v>878</v>
      </c>
      <c r="D97" s="216"/>
      <c r="E97" s="216"/>
      <c r="F97" s="216"/>
      <c r="G97" s="216"/>
      <c r="H97" s="216"/>
      <c r="I97" s="216"/>
      <c r="J97" s="216"/>
      <c r="K97" s="216"/>
      <c r="L97" s="216"/>
      <c r="M97" s="216"/>
      <c r="N97" s="216"/>
      <c r="O97" s="216"/>
      <c r="P97" s="216"/>
      <c r="Q97" s="216"/>
    </row>
    <row r="98" spans="1:10" s="189" customFormat="1" ht="14.25" customHeight="1">
      <c r="A98" s="190" t="s">
        <v>879</v>
      </c>
      <c r="B98" s="217" t="s">
        <v>880</v>
      </c>
      <c r="C98" s="217"/>
      <c r="D98" s="217"/>
      <c r="E98" s="217"/>
      <c r="F98" s="217"/>
      <c r="G98" s="217"/>
      <c r="H98" s="217"/>
      <c r="I98" s="217"/>
      <c r="J98" s="217"/>
    </row>
    <row r="99" spans="1:17" s="189" customFormat="1" ht="56.25" customHeight="1">
      <c r="A99" s="190"/>
      <c r="B99" s="218" t="s">
        <v>881</v>
      </c>
      <c r="C99" s="216"/>
      <c r="D99" s="216"/>
      <c r="E99" s="216"/>
      <c r="F99" s="216"/>
      <c r="G99" s="216"/>
      <c r="H99" s="216"/>
      <c r="I99" s="216"/>
      <c r="J99" s="216"/>
      <c r="K99" s="216"/>
      <c r="L99" s="216"/>
      <c r="M99" s="216"/>
      <c r="N99" s="216"/>
      <c r="O99" s="216"/>
      <c r="P99" s="216"/>
      <c r="Q99" s="216"/>
    </row>
    <row r="100" spans="1:17" s="189" customFormat="1" ht="12.75">
      <c r="A100" s="190"/>
      <c r="B100" s="219" t="s">
        <v>882</v>
      </c>
      <c r="C100" s="219"/>
      <c r="D100" s="219"/>
      <c r="E100" s="219"/>
      <c r="F100" s="219"/>
      <c r="G100" s="219"/>
      <c r="H100" s="219"/>
      <c r="I100" s="219"/>
      <c r="J100" s="219"/>
      <c r="K100" s="219"/>
      <c r="L100" s="219"/>
      <c r="M100" s="219"/>
      <c r="N100" s="219"/>
      <c r="O100" s="219"/>
      <c r="P100" s="219"/>
      <c r="Q100" s="219"/>
    </row>
    <row r="101" spans="1:17" s="189" customFormat="1" ht="12.75">
      <c r="A101" s="190"/>
      <c r="B101" s="219"/>
      <c r="C101" s="219"/>
      <c r="D101" s="219"/>
      <c r="E101" s="219"/>
      <c r="F101" s="219"/>
      <c r="G101" s="219"/>
      <c r="H101" s="219"/>
      <c r="I101" s="219"/>
      <c r="J101" s="219"/>
      <c r="K101" s="219"/>
      <c r="L101" s="219"/>
      <c r="M101" s="219"/>
      <c r="N101" s="219"/>
      <c r="O101" s="219"/>
      <c r="P101" s="219"/>
      <c r="Q101" s="219"/>
    </row>
    <row r="102" spans="1:17" s="189" customFormat="1" ht="12.75">
      <c r="A102" s="190"/>
      <c r="B102" s="219"/>
      <c r="C102" s="219"/>
      <c r="D102" s="219"/>
      <c r="E102" s="219"/>
      <c r="F102" s="219"/>
      <c r="G102" s="219"/>
      <c r="H102" s="219"/>
      <c r="I102" s="219"/>
      <c r="J102" s="219"/>
      <c r="K102" s="219"/>
      <c r="L102" s="219"/>
      <c r="M102" s="219"/>
      <c r="N102" s="219"/>
      <c r="O102" s="219"/>
      <c r="P102" s="219"/>
      <c r="Q102" s="219"/>
    </row>
    <row r="103" spans="1:17" s="189" customFormat="1" ht="12.75">
      <c r="A103" s="190"/>
      <c r="B103" s="219"/>
      <c r="C103" s="219"/>
      <c r="D103" s="219"/>
      <c r="E103" s="219"/>
      <c r="F103" s="219"/>
      <c r="G103" s="219"/>
      <c r="H103" s="219"/>
      <c r="I103" s="219"/>
      <c r="J103" s="219"/>
      <c r="K103" s="219"/>
      <c r="L103" s="219"/>
      <c r="M103" s="219"/>
      <c r="N103" s="219"/>
      <c r="O103" s="219"/>
      <c r="P103" s="219"/>
      <c r="Q103" s="219"/>
    </row>
  </sheetData>
  <sheetProtection/>
  <mergeCells count="153">
    <mergeCell ref="A1:Q1"/>
    <mergeCell ref="A2:Q2"/>
    <mergeCell ref="A3:Q3"/>
    <mergeCell ref="A5:Q5"/>
    <mergeCell ref="B7:C7"/>
    <mergeCell ref="D7:Q7"/>
    <mergeCell ref="B8:C8"/>
    <mergeCell ref="D8:Q8"/>
    <mergeCell ref="D9:Q9"/>
    <mergeCell ref="B10:C10"/>
    <mergeCell ref="B11:C11"/>
    <mergeCell ref="B12:C12"/>
    <mergeCell ref="B13:C13"/>
    <mergeCell ref="B14:E14"/>
    <mergeCell ref="C16:D16"/>
    <mergeCell ref="E16:Q16"/>
    <mergeCell ref="B17:B20"/>
    <mergeCell ref="C17:D17"/>
    <mergeCell ref="E17:Q17"/>
    <mergeCell ref="C18:D18"/>
    <mergeCell ref="E18:Q18"/>
    <mergeCell ref="C19:D19"/>
    <mergeCell ref="E19:Q19"/>
    <mergeCell ref="C20:D20"/>
    <mergeCell ref="E20:Q20"/>
    <mergeCell ref="B21:B24"/>
    <mergeCell ref="C21:D21"/>
    <mergeCell ref="E21:Q21"/>
    <mergeCell ref="C22:D22"/>
    <mergeCell ref="E22:Q22"/>
    <mergeCell ref="C23:D23"/>
    <mergeCell ref="E23:Q23"/>
    <mergeCell ref="C24:D24"/>
    <mergeCell ref="E24:Q24"/>
    <mergeCell ref="B25:D25"/>
    <mergeCell ref="E25:Q25"/>
    <mergeCell ref="C27:D27"/>
    <mergeCell ref="E27:Q27"/>
    <mergeCell ref="B28:B29"/>
    <mergeCell ref="C28:D28"/>
    <mergeCell ref="E28:Q28"/>
    <mergeCell ref="C29:D29"/>
    <mergeCell ref="E29:Q29"/>
    <mergeCell ref="B30:B31"/>
    <mergeCell ref="C30:D30"/>
    <mergeCell ref="E30:Q30"/>
    <mergeCell ref="C31:D31"/>
    <mergeCell ref="E31:Q31"/>
    <mergeCell ref="B32:D32"/>
    <mergeCell ref="B33:Q33"/>
    <mergeCell ref="B34:E34"/>
    <mergeCell ref="B35:Q35"/>
    <mergeCell ref="B36:Q36"/>
    <mergeCell ref="B37:Q37"/>
    <mergeCell ref="B40:E40"/>
    <mergeCell ref="B43:D43"/>
    <mergeCell ref="E43:H43"/>
    <mergeCell ref="I43:Q43"/>
    <mergeCell ref="B44:D45"/>
    <mergeCell ref="E44:H45"/>
    <mergeCell ref="I44:Q45"/>
    <mergeCell ref="B46:Q46"/>
    <mergeCell ref="B48:E48"/>
    <mergeCell ref="B49:J49"/>
    <mergeCell ref="B50:Q50"/>
    <mergeCell ref="B51:F51"/>
    <mergeCell ref="B52:Q52"/>
    <mergeCell ref="B53:Q53"/>
    <mergeCell ref="B58:Q58"/>
    <mergeCell ref="B59:Q59"/>
    <mergeCell ref="B60:D60"/>
    <mergeCell ref="B61:Q61"/>
    <mergeCell ref="B62:D62"/>
    <mergeCell ref="C63:Q63"/>
    <mergeCell ref="C64:Q64"/>
    <mergeCell ref="C65:Q65"/>
    <mergeCell ref="C66:Q66"/>
    <mergeCell ref="C67:Q67"/>
    <mergeCell ref="C68:Q68"/>
    <mergeCell ref="C69:Q69"/>
    <mergeCell ref="C70:Q70"/>
    <mergeCell ref="C71:Q71"/>
    <mergeCell ref="C72:Q72"/>
    <mergeCell ref="C73:Q73"/>
    <mergeCell ref="C74:Q74"/>
    <mergeCell ref="C75:Q75"/>
    <mergeCell ref="C76:Q76"/>
    <mergeCell ref="C78:Q78"/>
    <mergeCell ref="C80:E80"/>
    <mergeCell ref="F80:H80"/>
    <mergeCell ref="I80:K80"/>
    <mergeCell ref="L80:N80"/>
    <mergeCell ref="O80:Q80"/>
    <mergeCell ref="C81:E81"/>
    <mergeCell ref="F81:H81"/>
    <mergeCell ref="I81:K81"/>
    <mergeCell ref="L81:N81"/>
    <mergeCell ref="O81:Q81"/>
    <mergeCell ref="C82:E82"/>
    <mergeCell ref="F82:H82"/>
    <mergeCell ref="I82:K82"/>
    <mergeCell ref="L82:N82"/>
    <mergeCell ref="O82:Q82"/>
    <mergeCell ref="C83:E83"/>
    <mergeCell ref="F83:H83"/>
    <mergeCell ref="I83:K83"/>
    <mergeCell ref="L83:N83"/>
    <mergeCell ref="O83:Q83"/>
    <mergeCell ref="C84:E84"/>
    <mergeCell ref="F84:H84"/>
    <mergeCell ref="I84:K84"/>
    <mergeCell ref="L84:N84"/>
    <mergeCell ref="O84:Q84"/>
    <mergeCell ref="C85:E85"/>
    <mergeCell ref="F85:H85"/>
    <mergeCell ref="I85:K85"/>
    <mergeCell ref="L85:N85"/>
    <mergeCell ref="O85:Q85"/>
    <mergeCell ref="C86:E86"/>
    <mergeCell ref="F86:H86"/>
    <mergeCell ref="I86:K86"/>
    <mergeCell ref="L86:N86"/>
    <mergeCell ref="O86:Q86"/>
    <mergeCell ref="C87:E87"/>
    <mergeCell ref="F87:H87"/>
    <mergeCell ref="I87:K87"/>
    <mergeCell ref="L87:N87"/>
    <mergeCell ref="O87:Q87"/>
    <mergeCell ref="C88:E88"/>
    <mergeCell ref="F88:H88"/>
    <mergeCell ref="I88:K88"/>
    <mergeCell ref="L88:N88"/>
    <mergeCell ref="O88:Q88"/>
    <mergeCell ref="C89:E89"/>
    <mergeCell ref="F89:H89"/>
    <mergeCell ref="I89:K89"/>
    <mergeCell ref="L89:N89"/>
    <mergeCell ref="O89:Q89"/>
    <mergeCell ref="C90:E90"/>
    <mergeCell ref="F90:H90"/>
    <mergeCell ref="I90:K90"/>
    <mergeCell ref="L90:N90"/>
    <mergeCell ref="O90:Q90"/>
    <mergeCell ref="C97:Q97"/>
    <mergeCell ref="B98:J98"/>
    <mergeCell ref="B99:Q99"/>
    <mergeCell ref="B100:Q103"/>
    <mergeCell ref="C91:Q91"/>
    <mergeCell ref="B92:E92"/>
    <mergeCell ref="C93:Q93"/>
    <mergeCell ref="C94:Q94"/>
    <mergeCell ref="C95:Q95"/>
    <mergeCell ref="C96:Q96"/>
  </mergeCells>
  <printOptions horizontalCentered="1"/>
  <pageMargins left="0.7086614173228347" right="0.7086614173228347" top="0.7480314960629921" bottom="0.7480314960629921" header="0.31496062992125984" footer="0.31496062992125984"/>
  <pageSetup horizontalDpi="600" verticalDpi="600" orientation="portrait" paperSize="9" scale="78" r:id="rId1"/>
  <rowBreaks count="1" manualBreakCount="1">
    <brk id="56" max="255" man="1"/>
  </rowBreaks>
</worksheet>
</file>

<file path=xl/worksheets/sheet2.xml><?xml version="1.0" encoding="utf-8"?>
<worksheet xmlns="http://schemas.openxmlformats.org/spreadsheetml/2006/main" xmlns:r="http://schemas.openxmlformats.org/officeDocument/2006/relationships">
  <sheetPr codeName="Sheet7">
    <tabColor rgb="FFFF0000"/>
  </sheetPr>
  <dimension ref="A1:IE169"/>
  <sheetViews>
    <sheetView showGridLines="0" tabSelected="1" view="pageBreakPreview" zoomScaleSheetLayoutView="100" zoomScalePageLayoutView="0" workbookViewId="0" topLeftCell="A1">
      <selection activeCell="L4" sqref="L4:V5"/>
    </sheetView>
  </sheetViews>
  <sheetFormatPr defaultColWidth="9.00390625" defaultRowHeight="13.5"/>
  <cols>
    <col min="1" max="10" width="1.75390625" style="53" customWidth="1"/>
    <col min="11" max="18" width="1.75390625" style="57" customWidth="1"/>
    <col min="19" max="19" width="1.75390625" style="53" customWidth="1"/>
    <col min="20" max="27" width="1.75390625" style="57" customWidth="1"/>
    <col min="28" max="28" width="1.75390625" style="53" customWidth="1"/>
    <col min="29" max="36" width="1.75390625" style="57" customWidth="1"/>
    <col min="37" max="37" width="1.75390625" style="53" customWidth="1"/>
    <col min="38" max="38" width="1.75390625" style="57" customWidth="1"/>
    <col min="39" max="82" width="1.75390625" style="50" customWidth="1"/>
    <col min="83" max="83" width="12.50390625" style="40" hidden="1" customWidth="1"/>
    <col min="84" max="84" width="10.125" style="44" hidden="1" customWidth="1"/>
    <col min="85" max="86" width="5.00390625" style="44" hidden="1" customWidth="1"/>
    <col min="87" max="88" width="5.75390625" style="44" hidden="1" customWidth="1"/>
    <col min="89" max="89" width="5.50390625" style="40" hidden="1" customWidth="1"/>
    <col min="90" max="90" width="18.625" style="40" hidden="1" customWidth="1"/>
    <col min="91" max="91" width="16.75390625" style="40" hidden="1" customWidth="1"/>
    <col min="92" max="92" width="15.75390625" style="40" hidden="1" customWidth="1"/>
    <col min="93" max="93" width="12.625" style="40" hidden="1" customWidth="1"/>
    <col min="94" max="94" width="20.75390625" style="40" hidden="1" customWidth="1"/>
    <col min="95" max="95" width="13.75390625" style="40" hidden="1" customWidth="1"/>
    <col min="96" max="97" width="5.50390625" style="40" hidden="1" customWidth="1"/>
    <col min="98" max="98" width="10.625" style="40" hidden="1" customWidth="1"/>
    <col min="99" max="99" width="5.50390625" style="38" hidden="1" customWidth="1"/>
    <col min="100" max="100" width="3.50390625" style="37" hidden="1" customWidth="1"/>
    <col min="101" max="101" width="17.125" style="37" hidden="1" customWidth="1"/>
    <col min="102" max="102" width="18.375" style="37" hidden="1" customWidth="1"/>
    <col min="103" max="103" width="7.50390625" style="37" hidden="1" customWidth="1"/>
    <col min="104" max="104" width="18.375" style="37" hidden="1" customWidth="1"/>
    <col min="105" max="105" width="21.625" style="37" hidden="1" customWidth="1"/>
    <col min="106" max="106" width="18.375" style="37" hidden="1" customWidth="1"/>
    <col min="107" max="107" width="20.50390625" style="37" hidden="1" customWidth="1"/>
    <col min="108" max="108" width="18.375" style="37" hidden="1" customWidth="1"/>
    <col min="109" max="109" width="26.125" style="37" hidden="1" customWidth="1"/>
    <col min="110" max="110" width="18.375" style="37" hidden="1" customWidth="1"/>
    <col min="111" max="111" width="7.50390625" style="37" hidden="1" customWidth="1"/>
    <col min="112" max="112" width="18.375" style="37" hidden="1" customWidth="1"/>
    <col min="113" max="113" width="26.125" style="37" hidden="1" customWidth="1"/>
    <col min="114" max="114" width="18.375" style="37" hidden="1" customWidth="1"/>
    <col min="115" max="115" width="7.50390625" style="37" hidden="1" customWidth="1"/>
    <col min="116" max="116" width="18.375" style="37" hidden="1" customWidth="1"/>
    <col min="117" max="118" width="5.50390625" style="37" hidden="1" customWidth="1"/>
    <col min="119" max="120" width="7.50390625" style="37" hidden="1" customWidth="1"/>
    <col min="121" max="123" width="6.50390625" style="37" hidden="1" customWidth="1"/>
    <col min="124" max="124" width="9.00390625" style="37" hidden="1" customWidth="1"/>
    <col min="125" max="126" width="6.625" style="40" hidden="1" customWidth="1"/>
    <col min="127" max="130" width="9.00390625" style="40" hidden="1" customWidth="1"/>
    <col min="131" max="135" width="9.00390625" style="40" customWidth="1"/>
    <col min="136" max="16384" width="9.00390625" style="50" customWidth="1"/>
  </cols>
  <sheetData>
    <row r="1" spans="1:123" ht="12" customHeight="1" thickTop="1">
      <c r="A1" s="327" t="str">
        <f>'①初期設定'!M1</f>
        <v>小学生陸上競技記録会ｵﾎｰﾂｸ会場</v>
      </c>
      <c r="B1" s="327"/>
      <c r="C1" s="327"/>
      <c r="D1" s="327"/>
      <c r="E1" s="327"/>
      <c r="F1" s="327"/>
      <c r="G1" s="327"/>
      <c r="H1" s="327"/>
      <c r="I1" s="327"/>
      <c r="J1" s="327"/>
      <c r="K1" s="327"/>
      <c r="L1" s="327"/>
      <c r="M1" s="327"/>
      <c r="N1" s="327"/>
      <c r="O1" s="327"/>
      <c r="P1" s="327"/>
      <c r="Q1" s="327"/>
      <c r="R1" s="327"/>
      <c r="S1" s="327"/>
      <c r="T1" s="327"/>
      <c r="U1" s="327"/>
      <c r="V1" s="327"/>
      <c r="W1" s="327"/>
      <c r="X1" s="327"/>
      <c r="Y1" s="327" t="s">
        <v>269</v>
      </c>
      <c r="Z1" s="327"/>
      <c r="AA1" s="327"/>
      <c r="AB1" s="327"/>
      <c r="AC1" s="327"/>
      <c r="AD1" s="327"/>
      <c r="AE1" s="327"/>
      <c r="AF1" s="327"/>
      <c r="AG1" s="327"/>
      <c r="AH1" s="327"/>
      <c r="AI1" s="47"/>
      <c r="AJ1" s="47"/>
      <c r="AK1" s="47"/>
      <c r="AL1" s="47"/>
      <c r="AM1" s="47"/>
      <c r="AN1" s="392" t="s">
        <v>118</v>
      </c>
      <c r="AO1" s="393"/>
      <c r="AP1" s="393"/>
      <c r="AQ1" s="393"/>
      <c r="AR1" s="388" t="str">
        <f>CONCATENATE('①初期設定'!B23,'①初期設定'!C23,'①初期設定'!D23,'①初期設定'!E23,'①初期設定'!F23,'①初期設定'!G23,'①初期設定'!H23,'①初期設定'!I23,'①初期設定'!J23,'①初期設定'!K23)</f>
        <v>6月9日（木）18：00</v>
      </c>
      <c r="AS1" s="388"/>
      <c r="AT1" s="388"/>
      <c r="AU1" s="388"/>
      <c r="AV1" s="388"/>
      <c r="AW1" s="388"/>
      <c r="AX1" s="388"/>
      <c r="AY1" s="388"/>
      <c r="AZ1" s="388"/>
      <c r="BA1" s="388"/>
      <c r="BB1" s="388"/>
      <c r="BC1" s="388"/>
      <c r="BD1" s="388"/>
      <c r="BE1" s="388"/>
      <c r="BF1" s="389"/>
      <c r="BG1" s="48"/>
      <c r="BH1" s="324" t="s">
        <v>124</v>
      </c>
      <c r="BI1" s="325"/>
      <c r="BJ1" s="325"/>
      <c r="BK1" s="325"/>
      <c r="BL1" s="325"/>
      <c r="BM1" s="325"/>
      <c r="BN1" s="325"/>
      <c r="BO1" s="325"/>
      <c r="BP1" s="325"/>
      <c r="BQ1" s="325"/>
      <c r="BR1" s="325"/>
      <c r="BS1" s="325"/>
      <c r="BT1" s="325"/>
      <c r="BU1" s="325"/>
      <c r="BV1" s="325"/>
      <c r="BW1" s="325"/>
      <c r="BX1" s="325"/>
      <c r="BY1" s="325"/>
      <c r="BZ1" s="325"/>
      <c r="CA1" s="325"/>
      <c r="CB1" s="325"/>
      <c r="CC1" s="326"/>
      <c r="CD1" s="49"/>
      <c r="CF1" s="40"/>
      <c r="CG1" s="40"/>
      <c r="CH1" s="40"/>
      <c r="CI1" s="40"/>
      <c r="CJ1" s="40"/>
      <c r="CU1" s="37"/>
      <c r="CV1" s="41"/>
      <c r="CW1" s="38"/>
      <c r="CX1" s="38"/>
      <c r="CY1" s="38"/>
      <c r="CZ1" s="38"/>
      <c r="DA1" s="38"/>
      <c r="DB1" s="38"/>
      <c r="DC1" s="38"/>
      <c r="DD1" s="38"/>
      <c r="DE1" s="38"/>
      <c r="DF1" s="38"/>
      <c r="DG1" s="38"/>
      <c r="DH1" s="38"/>
      <c r="DI1" s="38"/>
      <c r="DJ1" s="38"/>
      <c r="DK1" s="38"/>
      <c r="DL1" s="38"/>
      <c r="DO1" s="41"/>
      <c r="DP1" s="41"/>
      <c r="DQ1" s="41"/>
      <c r="DR1" s="41"/>
      <c r="DS1" s="41"/>
    </row>
    <row r="2" spans="1:123" ht="12" customHeight="1" thickBot="1">
      <c r="A2" s="32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52"/>
      <c r="AJ2" s="52"/>
      <c r="AK2" s="52"/>
      <c r="AL2" s="52"/>
      <c r="AM2" s="52"/>
      <c r="AN2" s="394"/>
      <c r="AO2" s="395"/>
      <c r="AP2" s="395"/>
      <c r="AQ2" s="395"/>
      <c r="AR2" s="390"/>
      <c r="AS2" s="390"/>
      <c r="AT2" s="390"/>
      <c r="AU2" s="390"/>
      <c r="AV2" s="390"/>
      <c r="AW2" s="390"/>
      <c r="AX2" s="390"/>
      <c r="AY2" s="390"/>
      <c r="AZ2" s="390"/>
      <c r="BA2" s="390"/>
      <c r="BB2" s="390"/>
      <c r="BC2" s="390"/>
      <c r="BD2" s="390"/>
      <c r="BE2" s="390"/>
      <c r="BF2" s="391"/>
      <c r="BG2" s="48"/>
      <c r="BH2" s="329" t="s">
        <v>679</v>
      </c>
      <c r="BI2" s="330"/>
      <c r="BJ2" s="330"/>
      <c r="BK2" s="331"/>
      <c r="BL2" s="153"/>
      <c r="BM2" s="154" t="s">
        <v>126</v>
      </c>
      <c r="BN2" s="155"/>
      <c r="BO2" s="155"/>
      <c r="BP2" s="154" t="s">
        <v>127</v>
      </c>
      <c r="BQ2" s="155"/>
      <c r="BR2" s="156"/>
      <c r="BS2" s="333" t="s">
        <v>680</v>
      </c>
      <c r="BT2" s="334"/>
      <c r="BU2" s="334"/>
      <c r="BV2" s="335"/>
      <c r="BW2" s="157"/>
      <c r="BX2" s="158" t="s">
        <v>126</v>
      </c>
      <c r="BY2" s="159"/>
      <c r="BZ2" s="159"/>
      <c r="CA2" s="158" t="s">
        <v>127</v>
      </c>
      <c r="CB2" s="159"/>
      <c r="CC2" s="160"/>
      <c r="CD2" s="49"/>
      <c r="CE2" s="40" t="str">
        <f aca="true" t="shared" si="0" ref="CE2:CE7">IF(COUNTIF($BX$14:$BZ$53,BH2)&gt;0,"○","0")</f>
        <v>0</v>
      </c>
      <c r="CF2" s="40" t="str">
        <f aca="true" t="shared" si="1" ref="CF2:CF7">IF(COUNTIF($BX$14:$BZ$53,BS2)&gt;0,"○","0")</f>
        <v>0</v>
      </c>
      <c r="CG2" s="40" t="s">
        <v>664</v>
      </c>
      <c r="CH2" s="40" t="s">
        <v>665</v>
      </c>
      <c r="CI2" s="40" t="s">
        <v>666</v>
      </c>
      <c r="CJ2" s="40" t="s">
        <v>667</v>
      </c>
      <c r="CU2" s="37"/>
      <c r="CV2" s="41"/>
      <c r="CW2" s="38"/>
      <c r="CX2" s="38"/>
      <c r="CY2" s="38"/>
      <c r="CZ2" s="38"/>
      <c r="DA2" s="38"/>
      <c r="DB2" s="38"/>
      <c r="DC2" s="38"/>
      <c r="DD2" s="38"/>
      <c r="DE2" s="38"/>
      <c r="DF2" s="38"/>
      <c r="DG2" s="38"/>
      <c r="DH2" s="38"/>
      <c r="DI2" s="38"/>
      <c r="DJ2" s="38"/>
      <c r="DK2" s="38"/>
      <c r="DL2" s="38"/>
      <c r="DO2" s="41"/>
      <c r="DP2" s="41"/>
      <c r="DQ2" s="41"/>
      <c r="DR2" s="41"/>
      <c r="DS2" s="41"/>
    </row>
    <row r="3" spans="1:123" ht="12" customHeight="1" thickBot="1" thickTop="1">
      <c r="A3" s="52"/>
      <c r="B3" s="52"/>
      <c r="C3" s="52"/>
      <c r="D3" s="52"/>
      <c r="E3" s="52"/>
      <c r="F3" s="52"/>
      <c r="G3" s="52"/>
      <c r="H3" s="52"/>
      <c r="I3" s="52"/>
      <c r="J3" s="52"/>
      <c r="K3" s="52"/>
      <c r="L3" s="52"/>
      <c r="M3" s="52"/>
      <c r="N3" s="52"/>
      <c r="O3" s="47"/>
      <c r="P3" s="47"/>
      <c r="Q3" s="47"/>
      <c r="R3" s="47"/>
      <c r="S3" s="47"/>
      <c r="T3" s="47"/>
      <c r="U3" s="47"/>
      <c r="V3" s="52"/>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8"/>
      <c r="BH3" s="329" t="s">
        <v>681</v>
      </c>
      <c r="BI3" s="330"/>
      <c r="BJ3" s="330"/>
      <c r="BK3" s="331"/>
      <c r="BL3" s="153"/>
      <c r="BM3" s="154" t="s">
        <v>126</v>
      </c>
      <c r="BN3" s="155"/>
      <c r="BO3" s="155"/>
      <c r="BP3" s="154" t="s">
        <v>127</v>
      </c>
      <c r="BQ3" s="155"/>
      <c r="BR3" s="156"/>
      <c r="BS3" s="333" t="s">
        <v>682</v>
      </c>
      <c r="BT3" s="334"/>
      <c r="BU3" s="334"/>
      <c r="BV3" s="335"/>
      <c r="BW3" s="157"/>
      <c r="BX3" s="158" t="s">
        <v>126</v>
      </c>
      <c r="BY3" s="159"/>
      <c r="BZ3" s="159"/>
      <c r="CA3" s="158" t="s">
        <v>127</v>
      </c>
      <c r="CB3" s="159"/>
      <c r="CC3" s="160"/>
      <c r="CD3" s="49"/>
      <c r="CE3" s="40" t="str">
        <f t="shared" si="0"/>
        <v>0</v>
      </c>
      <c r="CF3" s="40" t="str">
        <f t="shared" si="1"/>
        <v>0</v>
      </c>
      <c r="CG3" s="40">
        <f>COUNTIF(CE2:CE7,"○")</f>
        <v>0</v>
      </c>
      <c r="CH3" s="40">
        <f>COUNTIF(CF2:CF7,"○")</f>
        <v>0</v>
      </c>
      <c r="CI3" s="40">
        <f>COUNTIF(CE9:CE11,"○")</f>
        <v>0</v>
      </c>
      <c r="CJ3" s="40">
        <f>COUNTIF(CF9:CF11,"○")</f>
        <v>0</v>
      </c>
      <c r="CU3" s="37"/>
      <c r="CV3" s="41"/>
      <c r="CW3" s="38"/>
      <c r="CX3" s="38"/>
      <c r="CY3" s="38"/>
      <c r="CZ3" s="38"/>
      <c r="DA3" s="38"/>
      <c r="DB3" s="38"/>
      <c r="DC3" s="38"/>
      <c r="DD3" s="38"/>
      <c r="DE3" s="38"/>
      <c r="DF3" s="38"/>
      <c r="DG3" s="38"/>
      <c r="DH3" s="38"/>
      <c r="DI3" s="38"/>
      <c r="DJ3" s="38"/>
      <c r="DK3" s="38"/>
      <c r="DL3" s="38"/>
      <c r="DO3" s="41"/>
      <c r="DP3" s="41"/>
      <c r="DQ3" s="41"/>
      <c r="DR3" s="41"/>
      <c r="DS3" s="41"/>
    </row>
    <row r="4" spans="1:123" ht="12" customHeight="1" thickBot="1">
      <c r="A4" s="380" t="s">
        <v>270</v>
      </c>
      <c r="B4" s="361"/>
      <c r="C4" s="361"/>
      <c r="D4" s="361"/>
      <c r="E4" s="305" t="s">
        <v>132</v>
      </c>
      <c r="F4" s="305"/>
      <c r="G4" s="306"/>
      <c r="H4" s="380" t="s">
        <v>143</v>
      </c>
      <c r="I4" s="361"/>
      <c r="J4" s="361"/>
      <c r="K4" s="361"/>
      <c r="L4" s="376"/>
      <c r="M4" s="376"/>
      <c r="N4" s="376"/>
      <c r="O4" s="376"/>
      <c r="P4" s="376"/>
      <c r="Q4" s="376"/>
      <c r="R4" s="376"/>
      <c r="S4" s="376"/>
      <c r="T4" s="376"/>
      <c r="U4" s="376"/>
      <c r="V4" s="377"/>
      <c r="W4" s="47"/>
      <c r="X4" s="380" t="s">
        <v>144</v>
      </c>
      <c r="Y4" s="361"/>
      <c r="Z4" s="361"/>
      <c r="AA4" s="361"/>
      <c r="AB4" s="384" t="s">
        <v>0</v>
      </c>
      <c r="AC4" s="341"/>
      <c r="AD4" s="341"/>
      <c r="AE4" s="341" t="s">
        <v>140</v>
      </c>
      <c r="AF4" s="341"/>
      <c r="AG4" s="341"/>
      <c r="AH4" s="341"/>
      <c r="AI4" s="360" t="s">
        <v>141</v>
      </c>
      <c r="AJ4" s="361"/>
      <c r="AK4" s="361"/>
      <c r="AL4" s="362"/>
      <c r="AM4" s="47"/>
      <c r="AN4" s="380" t="s">
        <v>121</v>
      </c>
      <c r="AO4" s="361"/>
      <c r="AP4" s="361"/>
      <c r="AQ4" s="361"/>
      <c r="AR4" s="361"/>
      <c r="AS4" s="361"/>
      <c r="AT4" s="401"/>
      <c r="AU4" s="386" t="s">
        <v>122</v>
      </c>
      <c r="AV4" s="361"/>
      <c r="AW4" s="361"/>
      <c r="AX4" s="361"/>
      <c r="AY4" s="361"/>
      <c r="AZ4" s="387"/>
      <c r="BA4" s="360" t="s">
        <v>123</v>
      </c>
      <c r="BB4" s="361"/>
      <c r="BC4" s="361"/>
      <c r="BD4" s="361"/>
      <c r="BE4" s="361"/>
      <c r="BF4" s="362"/>
      <c r="BG4" s="48"/>
      <c r="BH4" s="329" t="s">
        <v>683</v>
      </c>
      <c r="BI4" s="330"/>
      <c r="BJ4" s="330"/>
      <c r="BK4" s="331"/>
      <c r="BL4" s="161"/>
      <c r="BM4" s="162" t="s">
        <v>126</v>
      </c>
      <c r="BN4" s="163"/>
      <c r="BO4" s="163"/>
      <c r="BP4" s="162" t="s">
        <v>127</v>
      </c>
      <c r="BQ4" s="163"/>
      <c r="BR4" s="164"/>
      <c r="BS4" s="333" t="s">
        <v>684</v>
      </c>
      <c r="BT4" s="334"/>
      <c r="BU4" s="334"/>
      <c r="BV4" s="335"/>
      <c r="BW4" s="165"/>
      <c r="BX4" s="166" t="s">
        <v>126</v>
      </c>
      <c r="BY4" s="167"/>
      <c r="BZ4" s="167"/>
      <c r="CA4" s="166" t="s">
        <v>127</v>
      </c>
      <c r="CB4" s="167"/>
      <c r="CC4" s="168"/>
      <c r="CD4" s="48"/>
      <c r="CE4" s="40" t="str">
        <f t="shared" si="0"/>
        <v>0</v>
      </c>
      <c r="CF4" s="40" t="str">
        <f t="shared" si="1"/>
        <v>0</v>
      </c>
      <c r="CG4" s="40"/>
      <c r="CH4" s="40"/>
      <c r="CI4" s="40"/>
      <c r="CJ4" s="40"/>
      <c r="CU4" s="37"/>
      <c r="CV4" s="43"/>
      <c r="CW4" s="43"/>
      <c r="CX4" s="43"/>
      <c r="CY4" s="43"/>
      <c r="CZ4" s="43"/>
      <c r="DA4" s="43"/>
      <c r="DB4" s="43"/>
      <c r="DC4" s="43"/>
      <c r="DD4" s="43"/>
      <c r="DE4" s="43"/>
      <c r="DF4" s="43"/>
      <c r="DG4" s="43"/>
      <c r="DH4" s="43"/>
      <c r="DI4" s="43"/>
      <c r="DJ4" s="43"/>
      <c r="DK4" s="43"/>
      <c r="DL4" s="43"/>
      <c r="DM4" s="38"/>
      <c r="DN4" s="38"/>
      <c r="DO4" s="38"/>
      <c r="DP4" s="38"/>
      <c r="DQ4" s="38"/>
      <c r="DR4" s="38"/>
      <c r="DS4" s="38"/>
    </row>
    <row r="5" spans="1:123" ht="12" customHeight="1" thickBot="1">
      <c r="A5" s="313"/>
      <c r="B5" s="364"/>
      <c r="C5" s="364"/>
      <c r="D5" s="364"/>
      <c r="E5" s="374"/>
      <c r="F5" s="374"/>
      <c r="G5" s="375"/>
      <c r="H5" s="313"/>
      <c r="I5" s="364"/>
      <c r="J5" s="364"/>
      <c r="K5" s="364"/>
      <c r="L5" s="378"/>
      <c r="M5" s="378"/>
      <c r="N5" s="378"/>
      <c r="O5" s="378"/>
      <c r="P5" s="378"/>
      <c r="Q5" s="378"/>
      <c r="R5" s="378"/>
      <c r="S5" s="378"/>
      <c r="T5" s="378"/>
      <c r="U5" s="378"/>
      <c r="V5" s="379"/>
      <c r="W5" s="47"/>
      <c r="X5" s="313"/>
      <c r="Y5" s="364"/>
      <c r="Z5" s="364"/>
      <c r="AA5" s="364"/>
      <c r="AB5" s="385"/>
      <c r="AC5" s="342"/>
      <c r="AD5" s="342"/>
      <c r="AE5" s="342"/>
      <c r="AF5" s="342"/>
      <c r="AG5" s="342"/>
      <c r="AH5" s="342"/>
      <c r="AI5" s="363"/>
      <c r="AJ5" s="364"/>
      <c r="AK5" s="364"/>
      <c r="AL5" s="365"/>
      <c r="AM5" s="47"/>
      <c r="AN5" s="368"/>
      <c r="AO5" s="369"/>
      <c r="AP5" s="369"/>
      <c r="AQ5" s="369"/>
      <c r="AR5" s="369"/>
      <c r="AS5" s="369"/>
      <c r="AT5" s="400"/>
      <c r="AU5" s="396"/>
      <c r="AV5" s="369"/>
      <c r="AW5" s="369"/>
      <c r="AX5" s="369"/>
      <c r="AY5" s="369"/>
      <c r="AZ5" s="397"/>
      <c r="BA5" s="402"/>
      <c r="BB5" s="369"/>
      <c r="BC5" s="369"/>
      <c r="BD5" s="369"/>
      <c r="BE5" s="369"/>
      <c r="BF5" s="370"/>
      <c r="BG5" s="47"/>
      <c r="BH5" s="332"/>
      <c r="BI5" s="332"/>
      <c r="BJ5" s="332"/>
      <c r="BK5" s="332"/>
      <c r="BL5" s="169"/>
      <c r="BM5" s="170"/>
      <c r="BN5" s="169"/>
      <c r="BO5" s="169"/>
      <c r="BP5" s="170"/>
      <c r="BQ5" s="169"/>
      <c r="BR5" s="169"/>
      <c r="BS5" s="336"/>
      <c r="BT5" s="336"/>
      <c r="BU5" s="336"/>
      <c r="BV5" s="336"/>
      <c r="BW5" s="171"/>
      <c r="BX5" s="172"/>
      <c r="BY5" s="171"/>
      <c r="BZ5" s="171"/>
      <c r="CA5" s="172"/>
      <c r="CB5" s="171"/>
      <c r="CC5" s="171"/>
      <c r="CD5" s="48"/>
      <c r="CE5" s="40" t="str">
        <f t="shared" si="0"/>
        <v>0</v>
      </c>
      <c r="CF5" s="40" t="str">
        <f t="shared" si="1"/>
        <v>0</v>
      </c>
      <c r="CG5" s="40"/>
      <c r="CH5" s="40"/>
      <c r="CI5" s="40"/>
      <c r="CJ5" s="40"/>
      <c r="CU5" s="37"/>
      <c r="CV5" s="43"/>
      <c r="CW5" s="43"/>
      <c r="CX5" s="43"/>
      <c r="CY5" s="43"/>
      <c r="CZ5" s="43"/>
      <c r="DA5" s="43"/>
      <c r="DB5" s="43"/>
      <c r="DC5" s="43"/>
      <c r="DD5" s="43"/>
      <c r="DE5" s="43"/>
      <c r="DF5" s="43"/>
      <c r="DG5" s="43"/>
      <c r="DH5" s="43"/>
      <c r="DI5" s="43"/>
      <c r="DJ5" s="43"/>
      <c r="DK5" s="43"/>
      <c r="DL5" s="43"/>
      <c r="DM5" s="38"/>
      <c r="DN5" s="38"/>
      <c r="DO5" s="38"/>
      <c r="DP5" s="38"/>
      <c r="DQ5" s="38"/>
      <c r="DR5" s="38"/>
      <c r="DS5" s="38"/>
    </row>
    <row r="6" spans="1:123" ht="12" customHeight="1" thickBot="1">
      <c r="A6" s="380" t="s">
        <v>120</v>
      </c>
      <c r="B6" s="361"/>
      <c r="C6" s="361"/>
      <c r="D6" s="361"/>
      <c r="E6" s="305"/>
      <c r="F6" s="305"/>
      <c r="G6" s="305"/>
      <c r="H6" s="305"/>
      <c r="I6" s="305"/>
      <c r="J6" s="305"/>
      <c r="K6" s="305"/>
      <c r="L6" s="305"/>
      <c r="M6" s="406"/>
      <c r="N6" s="380" t="s">
        <v>295</v>
      </c>
      <c r="O6" s="361"/>
      <c r="P6" s="361"/>
      <c r="Q6" s="361"/>
      <c r="R6" s="361"/>
      <c r="S6" s="361"/>
      <c r="T6" s="361"/>
      <c r="U6" s="361"/>
      <c r="V6" s="362"/>
      <c r="W6" s="47"/>
      <c r="X6" s="275" t="s">
        <v>136</v>
      </c>
      <c r="Y6" s="337"/>
      <c r="Z6" s="337"/>
      <c r="AA6" s="337"/>
      <c r="AB6" s="338"/>
      <c r="AC6" s="339"/>
      <c r="AD6" s="339"/>
      <c r="AE6" s="340">
        <v>800</v>
      </c>
      <c r="AF6" s="340"/>
      <c r="AG6" s="340"/>
      <c r="AH6" s="340"/>
      <c r="AI6" s="350">
        <f>AB6*AE6</f>
        <v>0</v>
      </c>
      <c r="AJ6" s="351"/>
      <c r="AK6" s="351"/>
      <c r="AL6" s="352"/>
      <c r="AM6" s="47"/>
      <c r="AN6" s="383"/>
      <c r="AO6" s="374"/>
      <c r="AP6" s="374"/>
      <c r="AQ6" s="374"/>
      <c r="AR6" s="374"/>
      <c r="AS6" s="374"/>
      <c r="AT6" s="382"/>
      <c r="AU6" s="398"/>
      <c r="AV6" s="374"/>
      <c r="AW6" s="374"/>
      <c r="AX6" s="374"/>
      <c r="AY6" s="374"/>
      <c r="AZ6" s="399"/>
      <c r="BA6" s="403"/>
      <c r="BB6" s="374"/>
      <c r="BC6" s="374"/>
      <c r="BD6" s="374"/>
      <c r="BE6" s="374"/>
      <c r="BF6" s="375"/>
      <c r="BG6" s="47"/>
      <c r="BH6" s="346" t="s">
        <v>700</v>
      </c>
      <c r="BI6" s="346"/>
      <c r="BJ6" s="346"/>
      <c r="BK6" s="346"/>
      <c r="BL6" s="346"/>
      <c r="BM6" s="346"/>
      <c r="BN6" s="346"/>
      <c r="BO6" s="346"/>
      <c r="BP6" s="346"/>
      <c r="BQ6" s="346"/>
      <c r="BR6" s="346"/>
      <c r="BS6" s="346"/>
      <c r="BT6" s="346"/>
      <c r="BU6" s="346"/>
      <c r="BV6" s="346"/>
      <c r="BW6" s="346"/>
      <c r="BX6" s="346"/>
      <c r="BY6" s="346"/>
      <c r="BZ6" s="346"/>
      <c r="CA6" s="346"/>
      <c r="CB6" s="346"/>
      <c r="CC6" s="346"/>
      <c r="CD6" s="51"/>
      <c r="CE6" s="40" t="str">
        <f t="shared" si="0"/>
        <v>0</v>
      </c>
      <c r="CF6" s="40" t="str">
        <f t="shared" si="1"/>
        <v>0</v>
      </c>
      <c r="CG6" s="40"/>
      <c r="CH6" s="40"/>
      <c r="CI6" s="40"/>
      <c r="CJ6" s="40"/>
      <c r="CU6" s="37"/>
      <c r="CV6" s="43"/>
      <c r="CW6" s="43"/>
      <c r="CX6" s="43"/>
      <c r="CY6" s="43"/>
      <c r="CZ6" s="43"/>
      <c r="DA6" s="43"/>
      <c r="DB6" s="43"/>
      <c r="DC6" s="43"/>
      <c r="DD6" s="43"/>
      <c r="DE6" s="43"/>
      <c r="DF6" s="43"/>
      <c r="DG6" s="43"/>
      <c r="DH6" s="43"/>
      <c r="DI6" s="43"/>
      <c r="DJ6" s="43"/>
      <c r="DK6" s="43"/>
      <c r="DL6" s="43"/>
      <c r="DM6" s="38"/>
      <c r="DN6" s="38"/>
      <c r="DO6" s="38"/>
      <c r="DP6" s="38"/>
      <c r="DQ6" s="38"/>
      <c r="DR6" s="38"/>
      <c r="DS6" s="38"/>
    </row>
    <row r="7" spans="1:123" ht="12" customHeight="1">
      <c r="A7" s="404"/>
      <c r="B7" s="405"/>
      <c r="C7" s="405"/>
      <c r="D7" s="405"/>
      <c r="E7" s="407"/>
      <c r="F7" s="407"/>
      <c r="G7" s="407"/>
      <c r="H7" s="407"/>
      <c r="I7" s="407"/>
      <c r="J7" s="407"/>
      <c r="K7" s="407"/>
      <c r="L7" s="407"/>
      <c r="M7" s="408"/>
      <c r="N7" s="271"/>
      <c r="O7" s="353"/>
      <c r="P7" s="353"/>
      <c r="Q7" s="353"/>
      <c r="R7" s="353"/>
      <c r="S7" s="353"/>
      <c r="T7" s="353"/>
      <c r="U7" s="353"/>
      <c r="V7" s="381"/>
      <c r="W7" s="47"/>
      <c r="X7" s="271" t="s">
        <v>137</v>
      </c>
      <c r="Y7" s="353"/>
      <c r="Z7" s="353"/>
      <c r="AA7" s="353"/>
      <c r="AB7" s="354"/>
      <c r="AC7" s="355"/>
      <c r="AD7" s="355"/>
      <c r="AE7" s="356">
        <v>1000</v>
      </c>
      <c r="AF7" s="356"/>
      <c r="AG7" s="356"/>
      <c r="AH7" s="356"/>
      <c r="AI7" s="357">
        <f>AB7*AE7</f>
        <v>0</v>
      </c>
      <c r="AJ7" s="358"/>
      <c r="AK7" s="358"/>
      <c r="AL7" s="359"/>
      <c r="AM7" s="47"/>
      <c r="AN7" s="380" t="s">
        <v>148</v>
      </c>
      <c r="AO7" s="361"/>
      <c r="AP7" s="361"/>
      <c r="AQ7" s="361"/>
      <c r="AR7" s="361"/>
      <c r="AS7" s="361"/>
      <c r="AT7" s="361"/>
      <c r="AU7" s="361"/>
      <c r="AV7" s="361"/>
      <c r="AW7" s="361"/>
      <c r="AX7" s="361"/>
      <c r="AY7" s="361"/>
      <c r="AZ7" s="361"/>
      <c r="BA7" s="361"/>
      <c r="BB7" s="361"/>
      <c r="BC7" s="361"/>
      <c r="BD7" s="361"/>
      <c r="BE7" s="361"/>
      <c r="BF7" s="362"/>
      <c r="BG7" s="47"/>
      <c r="BH7" s="346"/>
      <c r="BI7" s="346"/>
      <c r="BJ7" s="346"/>
      <c r="BK7" s="346"/>
      <c r="BL7" s="346"/>
      <c r="BM7" s="346"/>
      <c r="BN7" s="346"/>
      <c r="BO7" s="346"/>
      <c r="BP7" s="346"/>
      <c r="BQ7" s="346"/>
      <c r="BR7" s="346"/>
      <c r="BS7" s="346"/>
      <c r="BT7" s="346"/>
      <c r="BU7" s="346"/>
      <c r="BV7" s="346"/>
      <c r="BW7" s="346"/>
      <c r="BX7" s="346"/>
      <c r="BY7" s="346"/>
      <c r="BZ7" s="346"/>
      <c r="CA7" s="346"/>
      <c r="CB7" s="346"/>
      <c r="CC7" s="346"/>
      <c r="CE7" s="40" t="str">
        <f t="shared" si="0"/>
        <v>0</v>
      </c>
      <c r="CF7" s="40" t="str">
        <f t="shared" si="1"/>
        <v>0</v>
      </c>
      <c r="CG7" s="40"/>
      <c r="CH7" s="40"/>
      <c r="CI7" s="40"/>
      <c r="CJ7" s="40"/>
      <c r="CU7" s="37"/>
      <c r="CV7" s="40"/>
      <c r="CW7" s="40"/>
      <c r="CX7" s="40"/>
      <c r="CY7" s="40"/>
      <c r="CZ7" s="40"/>
      <c r="DA7" s="40"/>
      <c r="DB7" s="40"/>
      <c r="DC7" s="40"/>
      <c r="DD7" s="40"/>
      <c r="DE7" s="40"/>
      <c r="DF7" s="40"/>
      <c r="DG7" s="40"/>
      <c r="DH7" s="40"/>
      <c r="DI7" s="40"/>
      <c r="DJ7" s="40"/>
      <c r="DK7" s="40"/>
      <c r="DL7" s="40"/>
      <c r="DO7" s="38"/>
      <c r="DP7" s="38"/>
      <c r="DQ7" s="38"/>
      <c r="DR7" s="38"/>
      <c r="DS7" s="38"/>
    </row>
    <row r="8" spans="1:123" ht="12" customHeight="1">
      <c r="A8" s="275" t="s">
        <v>271</v>
      </c>
      <c r="B8" s="337"/>
      <c r="C8" s="337"/>
      <c r="D8" s="337"/>
      <c r="E8" s="299"/>
      <c r="F8" s="299"/>
      <c r="G8" s="299"/>
      <c r="H8" s="299"/>
      <c r="I8" s="299"/>
      <c r="J8" s="299"/>
      <c r="K8" s="299"/>
      <c r="L8" s="299"/>
      <c r="M8" s="309"/>
      <c r="N8" s="298" t="s">
        <v>215</v>
      </c>
      <c r="O8" s="299"/>
      <c r="P8" s="299"/>
      <c r="Q8" s="299"/>
      <c r="R8" s="299"/>
      <c r="S8" s="299"/>
      <c r="T8" s="299"/>
      <c r="U8" s="299"/>
      <c r="V8" s="300"/>
      <c r="W8" s="47"/>
      <c r="X8" s="271" t="s">
        <v>678</v>
      </c>
      <c r="Y8" s="353"/>
      <c r="Z8" s="353"/>
      <c r="AA8" s="353"/>
      <c r="AB8" s="354"/>
      <c r="AC8" s="355"/>
      <c r="AD8" s="355"/>
      <c r="AE8" s="356">
        <v>300</v>
      </c>
      <c r="AF8" s="356"/>
      <c r="AG8" s="356"/>
      <c r="AH8" s="356"/>
      <c r="AI8" s="357">
        <f>AB8*AE8</f>
        <v>0</v>
      </c>
      <c r="AJ8" s="358"/>
      <c r="AK8" s="358"/>
      <c r="AL8" s="359"/>
      <c r="AM8" s="47"/>
      <c r="AN8" s="368"/>
      <c r="AO8" s="369"/>
      <c r="AP8" s="369"/>
      <c r="AQ8" s="369"/>
      <c r="AR8" s="369"/>
      <c r="AS8" s="369"/>
      <c r="AT8" s="369"/>
      <c r="AU8" s="369"/>
      <c r="AV8" s="369"/>
      <c r="AW8" s="369"/>
      <c r="AX8" s="369"/>
      <c r="AY8" s="369"/>
      <c r="AZ8" s="369"/>
      <c r="BA8" s="369"/>
      <c r="BB8" s="369"/>
      <c r="BC8" s="369"/>
      <c r="BD8" s="369"/>
      <c r="BE8" s="369"/>
      <c r="BF8" s="370"/>
      <c r="BG8" s="47"/>
      <c r="BH8" s="346"/>
      <c r="BI8" s="346"/>
      <c r="BJ8" s="346"/>
      <c r="BK8" s="346"/>
      <c r="BL8" s="346"/>
      <c r="BM8" s="346"/>
      <c r="BN8" s="346"/>
      <c r="BO8" s="346"/>
      <c r="BP8" s="346"/>
      <c r="BQ8" s="346"/>
      <c r="BR8" s="346"/>
      <c r="BS8" s="346"/>
      <c r="BT8" s="346"/>
      <c r="BU8" s="346"/>
      <c r="BV8" s="346"/>
      <c r="BW8" s="346"/>
      <c r="BX8" s="346"/>
      <c r="BY8" s="346"/>
      <c r="BZ8" s="346"/>
      <c r="CA8" s="346"/>
      <c r="CB8" s="346"/>
      <c r="CC8" s="346"/>
      <c r="CF8" s="40"/>
      <c r="CG8" s="40"/>
      <c r="CH8" s="40"/>
      <c r="CI8" s="40"/>
      <c r="CJ8" s="40"/>
      <c r="CU8" s="37"/>
      <c r="CV8" s="40"/>
      <c r="CW8" s="40"/>
      <c r="CX8" s="40"/>
      <c r="CY8" s="40"/>
      <c r="CZ8" s="40"/>
      <c r="DA8" s="40"/>
      <c r="DB8" s="40"/>
      <c r="DC8" s="40"/>
      <c r="DD8" s="40"/>
      <c r="DE8" s="40"/>
      <c r="DF8" s="40"/>
      <c r="DG8" s="40"/>
      <c r="DH8" s="40"/>
      <c r="DI8" s="40"/>
      <c r="DJ8" s="40"/>
      <c r="DK8" s="40"/>
      <c r="DL8" s="40"/>
      <c r="DO8" s="38"/>
      <c r="DP8" s="38"/>
      <c r="DQ8" s="38"/>
      <c r="DR8" s="38"/>
      <c r="DS8" s="38"/>
    </row>
    <row r="9" spans="1:123" ht="12" customHeight="1" thickBot="1">
      <c r="A9" s="313"/>
      <c r="B9" s="364"/>
      <c r="C9" s="364"/>
      <c r="D9" s="364"/>
      <c r="E9" s="374"/>
      <c r="F9" s="374"/>
      <c r="G9" s="374"/>
      <c r="H9" s="374"/>
      <c r="I9" s="374"/>
      <c r="J9" s="374"/>
      <c r="K9" s="374"/>
      <c r="L9" s="374"/>
      <c r="M9" s="382"/>
      <c r="N9" s="383"/>
      <c r="O9" s="374"/>
      <c r="P9" s="374"/>
      <c r="Q9" s="374"/>
      <c r="R9" s="374"/>
      <c r="S9" s="374"/>
      <c r="T9" s="374"/>
      <c r="U9" s="374"/>
      <c r="V9" s="375"/>
      <c r="W9" s="47"/>
      <c r="X9" s="313" t="s">
        <v>87</v>
      </c>
      <c r="Y9" s="364"/>
      <c r="Z9" s="364"/>
      <c r="AA9" s="364"/>
      <c r="AB9" s="343"/>
      <c r="AC9" s="344"/>
      <c r="AD9" s="344"/>
      <c r="AE9" s="345">
        <v>1000</v>
      </c>
      <c r="AF9" s="345"/>
      <c r="AG9" s="345"/>
      <c r="AH9" s="345"/>
      <c r="AI9" s="347">
        <f>AB9*AE9</f>
        <v>0</v>
      </c>
      <c r="AJ9" s="348"/>
      <c r="AK9" s="348"/>
      <c r="AL9" s="349"/>
      <c r="AM9" s="47"/>
      <c r="AN9" s="368"/>
      <c r="AO9" s="369"/>
      <c r="AP9" s="369"/>
      <c r="AQ9" s="369"/>
      <c r="AR9" s="369"/>
      <c r="AS9" s="369"/>
      <c r="AT9" s="369"/>
      <c r="AU9" s="369"/>
      <c r="AV9" s="369"/>
      <c r="AW9" s="369"/>
      <c r="AX9" s="369"/>
      <c r="AY9" s="369"/>
      <c r="AZ9" s="369"/>
      <c r="BA9" s="369"/>
      <c r="BB9" s="369"/>
      <c r="BC9" s="369"/>
      <c r="BD9" s="369"/>
      <c r="BE9" s="369"/>
      <c r="BF9" s="370"/>
      <c r="BG9" s="47"/>
      <c r="BH9" s="346"/>
      <c r="BI9" s="346"/>
      <c r="BJ9" s="346"/>
      <c r="BK9" s="346"/>
      <c r="BL9" s="346"/>
      <c r="BM9" s="346"/>
      <c r="BN9" s="346"/>
      <c r="BO9" s="346"/>
      <c r="BP9" s="346"/>
      <c r="BQ9" s="346"/>
      <c r="BR9" s="346"/>
      <c r="BS9" s="346"/>
      <c r="BT9" s="346"/>
      <c r="BU9" s="346"/>
      <c r="BV9" s="346"/>
      <c r="BW9" s="346"/>
      <c r="BX9" s="346"/>
      <c r="BY9" s="346"/>
      <c r="BZ9" s="346"/>
      <c r="CA9" s="346"/>
      <c r="CB9" s="346"/>
      <c r="CC9" s="346"/>
      <c r="CE9" s="40" t="str">
        <f>IF(COUNTIF($CA$14:$CC$53,BH9)&gt;0,"○","0")</f>
        <v>0</v>
      </c>
      <c r="CF9" s="40" t="str">
        <f>IF(COUNTIF($CA$14:$CC$53,BS9)&gt;0,"○","0")</f>
        <v>0</v>
      </c>
      <c r="CG9" s="40"/>
      <c r="CH9" s="40"/>
      <c r="CI9" s="40"/>
      <c r="CJ9" s="40"/>
      <c r="CU9" s="37"/>
      <c r="CV9" s="40"/>
      <c r="CW9" s="40"/>
      <c r="CX9" s="40"/>
      <c r="CY9" s="40"/>
      <c r="CZ9" s="40"/>
      <c r="DA9" s="40"/>
      <c r="DB9" s="40"/>
      <c r="DC9" s="40"/>
      <c r="DD9" s="40"/>
      <c r="DE9" s="40"/>
      <c r="DF9" s="40"/>
      <c r="DG9" s="40"/>
      <c r="DH9" s="40"/>
      <c r="DI9" s="40"/>
      <c r="DJ9" s="40"/>
      <c r="DK9" s="40"/>
      <c r="DL9" s="40"/>
      <c r="DO9" s="38"/>
      <c r="DP9" s="38"/>
      <c r="DQ9" s="38"/>
      <c r="DR9" s="38"/>
      <c r="DS9" s="38"/>
    </row>
    <row r="10" spans="1:123" ht="12" customHeight="1">
      <c r="A10" s="380" t="s">
        <v>272</v>
      </c>
      <c r="B10" s="361"/>
      <c r="C10" s="305"/>
      <c r="D10" s="305"/>
      <c r="E10" s="305"/>
      <c r="F10" s="305"/>
      <c r="G10" s="306"/>
      <c r="H10" s="380" t="s">
        <v>273</v>
      </c>
      <c r="I10" s="361"/>
      <c r="J10" s="361"/>
      <c r="K10" s="305"/>
      <c r="L10" s="305"/>
      <c r="M10" s="305"/>
      <c r="N10" s="305"/>
      <c r="O10" s="305"/>
      <c r="P10" s="305"/>
      <c r="Q10" s="305"/>
      <c r="R10" s="305"/>
      <c r="S10" s="305"/>
      <c r="T10" s="305"/>
      <c r="U10" s="305"/>
      <c r="V10" s="306"/>
      <c r="W10" s="47"/>
      <c r="X10" s="380" t="s">
        <v>142</v>
      </c>
      <c r="Y10" s="361"/>
      <c r="Z10" s="361"/>
      <c r="AA10" s="361"/>
      <c r="AB10" s="413">
        <f>SUM(AI6:AL9)</f>
        <v>0</v>
      </c>
      <c r="AC10" s="413"/>
      <c r="AD10" s="413"/>
      <c r="AE10" s="413"/>
      <c r="AF10" s="413"/>
      <c r="AG10" s="413"/>
      <c r="AH10" s="413"/>
      <c r="AI10" s="413"/>
      <c r="AJ10" s="413"/>
      <c r="AK10" s="413"/>
      <c r="AL10" s="414"/>
      <c r="AM10" s="47"/>
      <c r="AN10" s="368"/>
      <c r="AO10" s="369"/>
      <c r="AP10" s="369"/>
      <c r="AQ10" s="369"/>
      <c r="AR10" s="369"/>
      <c r="AS10" s="369"/>
      <c r="AT10" s="369"/>
      <c r="AU10" s="369"/>
      <c r="AV10" s="369"/>
      <c r="AW10" s="369"/>
      <c r="AX10" s="369"/>
      <c r="AY10" s="369"/>
      <c r="AZ10" s="369"/>
      <c r="BA10" s="369"/>
      <c r="BB10" s="369"/>
      <c r="BC10" s="369"/>
      <c r="BD10" s="369"/>
      <c r="BE10" s="369"/>
      <c r="BF10" s="370"/>
      <c r="BG10" s="47"/>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E10" s="40" t="str">
        <f>IF(COUNTIF($CA$14:$CC$53,BH10)&gt;0,"○","0")</f>
        <v>0</v>
      </c>
      <c r="CF10" s="40" t="str">
        <f>IF(COUNTIF($CA$14:$CC$53,BS10)&gt;0,"○","0")</f>
        <v>0</v>
      </c>
      <c r="CU10" s="37"/>
      <c r="CV10" s="40"/>
      <c r="CW10" s="40"/>
      <c r="CX10" s="40"/>
      <c r="CY10" s="40"/>
      <c r="CZ10" s="40"/>
      <c r="DA10" s="40"/>
      <c r="DB10" s="40"/>
      <c r="DC10" s="40"/>
      <c r="DD10" s="40"/>
      <c r="DE10" s="40"/>
      <c r="DF10" s="40"/>
      <c r="DG10" s="40"/>
      <c r="DH10" s="40"/>
      <c r="DI10" s="40"/>
      <c r="DJ10" s="40"/>
      <c r="DK10" s="40"/>
      <c r="DL10" s="40"/>
      <c r="DO10" s="38"/>
      <c r="DP10" s="38"/>
      <c r="DQ10" s="38"/>
      <c r="DR10" s="38"/>
      <c r="DS10" s="38"/>
    </row>
    <row r="11" spans="1:123" ht="12" customHeight="1" thickBot="1">
      <c r="A11" s="313"/>
      <c r="B11" s="364"/>
      <c r="C11" s="374"/>
      <c r="D11" s="374"/>
      <c r="E11" s="374"/>
      <c r="F11" s="374"/>
      <c r="G11" s="375"/>
      <c r="H11" s="313"/>
      <c r="I11" s="364"/>
      <c r="J11" s="364"/>
      <c r="K11" s="374"/>
      <c r="L11" s="374"/>
      <c r="M11" s="374"/>
      <c r="N11" s="374"/>
      <c r="O11" s="374"/>
      <c r="P11" s="374"/>
      <c r="Q11" s="374"/>
      <c r="R11" s="374"/>
      <c r="S11" s="374"/>
      <c r="T11" s="374"/>
      <c r="U11" s="374"/>
      <c r="V11" s="375"/>
      <c r="W11" s="47"/>
      <c r="X11" s="313"/>
      <c r="Y11" s="364"/>
      <c r="Z11" s="364"/>
      <c r="AA11" s="364"/>
      <c r="AB11" s="415"/>
      <c r="AC11" s="415"/>
      <c r="AD11" s="415"/>
      <c r="AE11" s="415"/>
      <c r="AF11" s="415"/>
      <c r="AG11" s="415"/>
      <c r="AH11" s="416"/>
      <c r="AI11" s="416"/>
      <c r="AJ11" s="416"/>
      <c r="AK11" s="416"/>
      <c r="AL11" s="417"/>
      <c r="AM11" s="47"/>
      <c r="AN11" s="371"/>
      <c r="AO11" s="372"/>
      <c r="AP11" s="372"/>
      <c r="AQ11" s="372"/>
      <c r="AR11" s="372"/>
      <c r="AS11" s="372"/>
      <c r="AT11" s="372"/>
      <c r="AU11" s="372"/>
      <c r="AV11" s="372"/>
      <c r="AW11" s="372"/>
      <c r="AX11" s="372"/>
      <c r="AY11" s="372"/>
      <c r="AZ11" s="372"/>
      <c r="BA11" s="372"/>
      <c r="BB11" s="372"/>
      <c r="BC11" s="372"/>
      <c r="BD11" s="372"/>
      <c r="BE11" s="372"/>
      <c r="BF11" s="373"/>
      <c r="BG11" s="47"/>
      <c r="BH11" s="366"/>
      <c r="BI11" s="366"/>
      <c r="BJ11" s="366"/>
      <c r="BK11" s="366"/>
      <c r="BL11" s="173"/>
      <c r="BM11" s="174"/>
      <c r="BN11" s="173"/>
      <c r="BO11" s="173"/>
      <c r="BP11" s="174"/>
      <c r="BQ11" s="173"/>
      <c r="BR11" s="173"/>
      <c r="BS11" s="367"/>
      <c r="BT11" s="367"/>
      <c r="BU11" s="367"/>
      <c r="BV11" s="367"/>
      <c r="BW11" s="175"/>
      <c r="BX11" s="176"/>
      <c r="BY11" s="175"/>
      <c r="BZ11" s="175"/>
      <c r="CA11" s="176"/>
      <c r="CB11" s="175"/>
      <c r="CC11" s="175"/>
      <c r="CE11" s="40" t="str">
        <f>IF(COUNTIF($CA$14:$CC$53,BH11)&gt;0,"○","0")</f>
        <v>0</v>
      </c>
      <c r="CF11" s="40" t="str">
        <f>IF(COUNTIF($CA$14:$CC$53,BS11)&gt;0,"○","0")</f>
        <v>0</v>
      </c>
      <c r="CK11" s="286" t="s">
        <v>135</v>
      </c>
      <c r="CL11" s="286" t="s">
        <v>119</v>
      </c>
      <c r="CM11" s="286"/>
      <c r="CN11" s="286"/>
      <c r="CO11" s="286"/>
      <c r="CP11" s="286"/>
      <c r="CQ11" s="286" t="s">
        <v>125</v>
      </c>
      <c r="CR11" s="286" t="s">
        <v>128</v>
      </c>
      <c r="CS11" s="286" t="s">
        <v>129</v>
      </c>
      <c r="CT11" s="286" t="s">
        <v>130</v>
      </c>
      <c r="CU11" s="286" t="s">
        <v>1</v>
      </c>
      <c r="CV11" s="286" t="s">
        <v>0</v>
      </c>
      <c r="CW11" s="286" t="s">
        <v>158</v>
      </c>
      <c r="CX11" s="290" t="s">
        <v>651</v>
      </c>
      <c r="CY11" s="286" t="s">
        <v>163</v>
      </c>
      <c r="CZ11" s="290" t="s">
        <v>657</v>
      </c>
      <c r="DA11" s="287" t="s">
        <v>164</v>
      </c>
      <c r="DB11" s="290" t="s">
        <v>650</v>
      </c>
      <c r="DC11" s="287" t="s">
        <v>165</v>
      </c>
      <c r="DD11" s="290" t="s">
        <v>654</v>
      </c>
      <c r="DE11" s="287" t="s">
        <v>159</v>
      </c>
      <c r="DF11" s="290" t="s">
        <v>655</v>
      </c>
      <c r="DG11" s="287" t="s">
        <v>160</v>
      </c>
      <c r="DH11" s="290" t="s">
        <v>656</v>
      </c>
      <c r="DI11" s="287" t="s">
        <v>161</v>
      </c>
      <c r="DJ11" s="290" t="s">
        <v>652</v>
      </c>
      <c r="DK11" s="287" t="s">
        <v>162</v>
      </c>
      <c r="DL11" s="290" t="s">
        <v>653</v>
      </c>
      <c r="DM11" s="292" t="s">
        <v>294</v>
      </c>
      <c r="DN11" s="293"/>
      <c r="DO11" s="293"/>
      <c r="DP11" s="293"/>
      <c r="DQ11" s="293"/>
      <c r="DR11" s="294"/>
      <c r="DS11" s="42"/>
    </row>
    <row r="12" spans="1:123" ht="13.5" thickBot="1">
      <c r="A12" s="261" t="s">
        <v>699</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91" t="s">
        <v>671</v>
      </c>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307" t="s">
        <v>695</v>
      </c>
      <c r="BR12" s="307"/>
      <c r="BS12" s="307"/>
      <c r="BT12" s="307"/>
      <c r="BU12" s="307"/>
      <c r="BV12" s="307"/>
      <c r="BW12" s="307"/>
      <c r="BX12" s="307"/>
      <c r="BY12" s="307"/>
      <c r="BZ12" s="307"/>
      <c r="CA12" s="307"/>
      <c r="CB12" s="307"/>
      <c r="CC12" s="307"/>
      <c r="CK12" s="286"/>
      <c r="CL12" s="286"/>
      <c r="CM12" s="286"/>
      <c r="CN12" s="286"/>
      <c r="CO12" s="286"/>
      <c r="CP12" s="286"/>
      <c r="CQ12" s="286"/>
      <c r="CR12" s="286"/>
      <c r="CS12" s="286"/>
      <c r="CT12" s="286"/>
      <c r="CU12" s="286"/>
      <c r="CV12" s="286"/>
      <c r="CW12" s="286"/>
      <c r="CX12" s="286"/>
      <c r="CY12" s="286"/>
      <c r="CZ12" s="286"/>
      <c r="DA12" s="288"/>
      <c r="DB12" s="286"/>
      <c r="DC12" s="288"/>
      <c r="DD12" s="286"/>
      <c r="DE12" s="288"/>
      <c r="DF12" s="286"/>
      <c r="DG12" s="288"/>
      <c r="DH12" s="286"/>
      <c r="DI12" s="288"/>
      <c r="DJ12" s="286"/>
      <c r="DK12" s="288"/>
      <c r="DL12" s="286"/>
      <c r="DM12" s="295"/>
      <c r="DN12" s="296"/>
      <c r="DO12" s="296"/>
      <c r="DP12" s="296"/>
      <c r="DQ12" s="296"/>
      <c r="DR12" s="297"/>
      <c r="DS12" s="42"/>
    </row>
    <row r="13" spans="1:123" ht="12" customHeight="1" thickBot="1">
      <c r="A13" s="273" t="s">
        <v>0</v>
      </c>
      <c r="B13" s="274"/>
      <c r="C13" s="273" t="s">
        <v>645</v>
      </c>
      <c r="D13" s="284"/>
      <c r="E13" s="284"/>
      <c r="F13" s="284"/>
      <c r="G13" s="285"/>
      <c r="H13" s="321" t="s">
        <v>7</v>
      </c>
      <c r="I13" s="274"/>
      <c r="J13" s="273" t="s">
        <v>268</v>
      </c>
      <c r="K13" s="284"/>
      <c r="L13" s="284"/>
      <c r="M13" s="285"/>
      <c r="N13" s="321" t="s">
        <v>4</v>
      </c>
      <c r="O13" s="284"/>
      <c r="P13" s="284"/>
      <c r="Q13" s="284"/>
      <c r="R13" s="284"/>
      <c r="S13" s="284"/>
      <c r="T13" s="274"/>
      <c r="U13" s="273" t="s">
        <v>78</v>
      </c>
      <c r="V13" s="284"/>
      <c r="W13" s="284"/>
      <c r="X13" s="284"/>
      <c r="Y13" s="284"/>
      <c r="Z13" s="285"/>
      <c r="AA13" s="321" t="s">
        <v>111</v>
      </c>
      <c r="AB13" s="284"/>
      <c r="AC13" s="284"/>
      <c r="AD13" s="274"/>
      <c r="AE13" s="273" t="s">
        <v>1</v>
      </c>
      <c r="AF13" s="284"/>
      <c r="AG13" s="285"/>
      <c r="AH13" s="321" t="s">
        <v>5</v>
      </c>
      <c r="AI13" s="284"/>
      <c r="AJ13" s="284"/>
      <c r="AK13" s="284"/>
      <c r="AL13" s="284"/>
      <c r="AM13" s="284"/>
      <c r="AN13" s="284" t="s">
        <v>285</v>
      </c>
      <c r="AO13" s="284"/>
      <c r="AP13" s="284"/>
      <c r="AQ13" s="284"/>
      <c r="AR13" s="284"/>
      <c r="AS13" s="284"/>
      <c r="AT13" s="284"/>
      <c r="AU13" s="285"/>
      <c r="AV13" s="273" t="s">
        <v>6</v>
      </c>
      <c r="AW13" s="284"/>
      <c r="AX13" s="284"/>
      <c r="AY13" s="284"/>
      <c r="AZ13" s="284"/>
      <c r="BA13" s="284"/>
      <c r="BB13" s="284" t="s">
        <v>286</v>
      </c>
      <c r="BC13" s="284"/>
      <c r="BD13" s="284"/>
      <c r="BE13" s="284"/>
      <c r="BF13" s="284"/>
      <c r="BG13" s="284"/>
      <c r="BH13" s="284"/>
      <c r="BI13" s="285"/>
      <c r="BJ13" s="273" t="s">
        <v>216</v>
      </c>
      <c r="BK13" s="284"/>
      <c r="BL13" s="284"/>
      <c r="BM13" s="284"/>
      <c r="BN13" s="284"/>
      <c r="BO13" s="284"/>
      <c r="BP13" s="284" t="s">
        <v>287</v>
      </c>
      <c r="BQ13" s="284"/>
      <c r="BR13" s="284"/>
      <c r="BS13" s="284"/>
      <c r="BT13" s="284"/>
      <c r="BU13" s="284"/>
      <c r="BV13" s="284"/>
      <c r="BW13" s="274"/>
      <c r="BX13" s="273" t="s">
        <v>218</v>
      </c>
      <c r="BY13" s="284"/>
      <c r="BZ13" s="285"/>
      <c r="CA13" s="273" t="s">
        <v>696</v>
      </c>
      <c r="CB13" s="284"/>
      <c r="CC13" s="285"/>
      <c r="CE13" s="39" t="s">
        <v>292</v>
      </c>
      <c r="CF13" s="45"/>
      <c r="CG13" s="45"/>
      <c r="CH13" s="45"/>
      <c r="CI13" s="45"/>
      <c r="CK13" s="286"/>
      <c r="CL13" s="95" t="s">
        <v>80</v>
      </c>
      <c r="CM13" s="45" t="s">
        <v>132</v>
      </c>
      <c r="CN13" s="45" t="s">
        <v>133</v>
      </c>
      <c r="CO13" s="45" t="s">
        <v>154</v>
      </c>
      <c r="CP13" s="45" t="s">
        <v>10</v>
      </c>
      <c r="CQ13" s="286"/>
      <c r="CR13" s="286"/>
      <c r="CS13" s="286"/>
      <c r="CT13" s="286"/>
      <c r="CU13" s="286"/>
      <c r="CV13" s="286"/>
      <c r="CW13" s="286"/>
      <c r="CX13" s="286"/>
      <c r="CY13" s="286"/>
      <c r="CZ13" s="286"/>
      <c r="DA13" s="289"/>
      <c r="DB13" s="286"/>
      <c r="DC13" s="289"/>
      <c r="DD13" s="286"/>
      <c r="DE13" s="289"/>
      <c r="DF13" s="286"/>
      <c r="DG13" s="289"/>
      <c r="DH13" s="286"/>
      <c r="DI13" s="289"/>
      <c r="DJ13" s="286"/>
      <c r="DK13" s="289"/>
      <c r="DL13" s="286"/>
      <c r="DM13" s="286" t="s">
        <v>135</v>
      </c>
      <c r="DN13" s="286"/>
      <c r="DO13" s="95" t="s">
        <v>288</v>
      </c>
      <c r="DP13" s="95" t="s">
        <v>289</v>
      </c>
      <c r="DQ13" s="95" t="s">
        <v>290</v>
      </c>
      <c r="DR13" s="95" t="s">
        <v>291</v>
      </c>
      <c r="DS13" s="151" t="s">
        <v>697</v>
      </c>
    </row>
    <row r="14" spans="1:126" ht="12" customHeight="1">
      <c r="A14" s="275">
        <v>1</v>
      </c>
      <c r="B14" s="276"/>
      <c r="C14" s="315"/>
      <c r="D14" s="316"/>
      <c r="E14" s="316"/>
      <c r="F14" s="316"/>
      <c r="G14" s="317"/>
      <c r="H14" s="308"/>
      <c r="I14" s="309"/>
      <c r="J14" s="298"/>
      <c r="K14" s="299"/>
      <c r="L14" s="299"/>
      <c r="M14" s="300"/>
      <c r="N14" s="308"/>
      <c r="O14" s="299"/>
      <c r="P14" s="299"/>
      <c r="Q14" s="299"/>
      <c r="R14" s="299"/>
      <c r="S14" s="299"/>
      <c r="T14" s="309"/>
      <c r="U14" s="298"/>
      <c r="V14" s="299"/>
      <c r="W14" s="299"/>
      <c r="X14" s="299"/>
      <c r="Y14" s="299"/>
      <c r="Z14" s="300"/>
      <c r="AA14" s="308"/>
      <c r="AB14" s="299"/>
      <c r="AC14" s="299"/>
      <c r="AD14" s="309"/>
      <c r="AE14" s="298"/>
      <c r="AF14" s="299"/>
      <c r="AG14" s="300"/>
      <c r="AH14" s="308"/>
      <c r="AI14" s="299"/>
      <c r="AJ14" s="299"/>
      <c r="AK14" s="299"/>
      <c r="AL14" s="299"/>
      <c r="AM14" s="299"/>
      <c r="AN14" s="127"/>
      <c r="AO14" s="128"/>
      <c r="AP14" s="129">
        <f aca="true" t="shared" si="2" ref="AP14:AP53">IF(AH14="","",IF(CG14=0,"","分"))</f>
      </c>
      <c r="AQ14" s="128"/>
      <c r="AR14" s="128"/>
      <c r="AS14" s="129">
        <f aca="true" t="shared" si="3" ref="AS14:AS53">IF(AH14="","",IF(CG14=0,"m","秒"))</f>
      </c>
      <c r="AT14" s="128"/>
      <c r="AU14" s="130"/>
      <c r="AV14" s="298"/>
      <c r="AW14" s="299"/>
      <c r="AX14" s="299"/>
      <c r="AY14" s="299"/>
      <c r="AZ14" s="299"/>
      <c r="BA14" s="299"/>
      <c r="BB14" s="127"/>
      <c r="BC14" s="128"/>
      <c r="BD14" s="129">
        <f aca="true" t="shared" si="4" ref="BD14:BD53">IF(AV14="","",IF(CH14=0,"","分"))</f>
      </c>
      <c r="BE14" s="128"/>
      <c r="BF14" s="128"/>
      <c r="BG14" s="129">
        <f aca="true" t="shared" si="5" ref="BG14:BG53">IF(AV14="","",IF(CH14=0,"m","秒"))</f>
      </c>
      <c r="BH14" s="128"/>
      <c r="BI14" s="130"/>
      <c r="BJ14" s="315"/>
      <c r="BK14" s="316"/>
      <c r="BL14" s="316"/>
      <c r="BM14" s="316"/>
      <c r="BN14" s="316"/>
      <c r="BO14" s="316"/>
      <c r="BP14" s="177"/>
      <c r="BQ14" s="178"/>
      <c r="BR14" s="179">
        <f aca="true" t="shared" si="6" ref="BR14:BR53">IF(BJ14="","",IF(CI14=0,"","分"))</f>
      </c>
      <c r="BS14" s="178"/>
      <c r="BT14" s="178"/>
      <c r="BU14" s="179">
        <f aca="true" t="shared" si="7" ref="BU14:BU53">IF(BJ14="","",IF(CI14=0,"m","秒"))</f>
      </c>
      <c r="BV14" s="178"/>
      <c r="BW14" s="180"/>
      <c r="BX14" s="298"/>
      <c r="BY14" s="299"/>
      <c r="BZ14" s="300"/>
      <c r="CA14" s="304"/>
      <c r="CB14" s="305"/>
      <c r="CC14" s="306"/>
      <c r="CE14" s="39">
        <f aca="true" t="shared" si="8" ref="CE14:CE53">COUNTA(AH14,AV14,BJ14)</f>
        <v>0</v>
      </c>
      <c r="CF14" s="45" t="str">
        <f aca="true" t="shared" si="9" ref="CF14:CF53">$E$4&amp;H14&amp;"種目"</f>
        <v>小学種目</v>
      </c>
      <c r="CG14" s="45">
        <f aca="true" t="shared" si="10" ref="CG14:CG53">LEN(AH14)-LEN(SUBSTITUTE(AH14,"m",""))</f>
        <v>0</v>
      </c>
      <c r="CH14" s="45">
        <f aca="true" t="shared" si="11" ref="CH14:CH53">LEN(AV14)-LEN(SUBSTITUTE(AV14,"m",""))</f>
        <v>0</v>
      </c>
      <c r="CI14" s="45">
        <f aca="true" t="shared" si="12" ref="CI14:CI53">LEN(BJ14)-LEN(SUBSTITUTE(BJ14,"m",""))</f>
        <v>0</v>
      </c>
      <c r="CK14" s="78"/>
      <c r="CL14" s="76"/>
      <c r="CM14" s="79"/>
      <c r="CN14" s="79"/>
      <c r="CO14" s="79"/>
      <c r="CP14" s="79"/>
      <c r="CQ14" s="80"/>
      <c r="CR14" s="81"/>
      <c r="CS14" s="78"/>
      <c r="CT14" s="76"/>
      <c r="CU14" s="76"/>
      <c r="CV14" s="76"/>
      <c r="CW14" s="76"/>
      <c r="CX14" s="76"/>
      <c r="CY14" s="76"/>
      <c r="CZ14" s="76"/>
      <c r="DA14" s="76"/>
      <c r="DB14" s="76"/>
      <c r="DC14" s="76"/>
      <c r="DD14" s="76"/>
      <c r="DE14" s="76"/>
      <c r="DF14" s="76"/>
      <c r="DG14" s="76"/>
      <c r="DH14" s="76"/>
      <c r="DI14" s="76"/>
      <c r="DJ14" s="76"/>
      <c r="DK14" s="76"/>
      <c r="DL14" s="77"/>
      <c r="DM14" s="82"/>
      <c r="DN14" s="82"/>
      <c r="DO14" s="76"/>
      <c r="DP14" s="76"/>
      <c r="DQ14" s="76"/>
      <c r="DR14" s="76"/>
      <c r="DS14" s="77"/>
      <c r="DU14" s="45" t="s">
        <v>163</v>
      </c>
      <c r="DV14" s="45" t="s">
        <v>163</v>
      </c>
    </row>
    <row r="15" spans="1:126" ht="12" customHeight="1">
      <c r="A15" s="271">
        <v>2</v>
      </c>
      <c r="B15" s="272"/>
      <c r="C15" s="310"/>
      <c r="D15" s="311"/>
      <c r="E15" s="311"/>
      <c r="F15" s="311"/>
      <c r="G15" s="312"/>
      <c r="H15" s="308"/>
      <c r="I15" s="309"/>
      <c r="J15" s="298"/>
      <c r="K15" s="299"/>
      <c r="L15" s="299"/>
      <c r="M15" s="300"/>
      <c r="N15" s="308"/>
      <c r="O15" s="299"/>
      <c r="P15" s="299"/>
      <c r="Q15" s="299"/>
      <c r="R15" s="299"/>
      <c r="S15" s="299"/>
      <c r="T15" s="309"/>
      <c r="U15" s="298"/>
      <c r="V15" s="299"/>
      <c r="W15" s="299"/>
      <c r="X15" s="299"/>
      <c r="Y15" s="299"/>
      <c r="Z15" s="300"/>
      <c r="AA15" s="308"/>
      <c r="AB15" s="299"/>
      <c r="AC15" s="299"/>
      <c r="AD15" s="309"/>
      <c r="AE15" s="298"/>
      <c r="AF15" s="299"/>
      <c r="AG15" s="300"/>
      <c r="AH15" s="308"/>
      <c r="AI15" s="299"/>
      <c r="AJ15" s="299"/>
      <c r="AK15" s="299"/>
      <c r="AL15" s="299"/>
      <c r="AM15" s="299"/>
      <c r="AN15" s="127"/>
      <c r="AO15" s="128"/>
      <c r="AP15" s="129">
        <f t="shared" si="2"/>
      </c>
      <c r="AQ15" s="128"/>
      <c r="AR15" s="128"/>
      <c r="AS15" s="129">
        <f t="shared" si="3"/>
      </c>
      <c r="AT15" s="128"/>
      <c r="AU15" s="130"/>
      <c r="AV15" s="298"/>
      <c r="AW15" s="299"/>
      <c r="AX15" s="299"/>
      <c r="AY15" s="299"/>
      <c r="AZ15" s="299"/>
      <c r="BA15" s="299"/>
      <c r="BB15" s="127"/>
      <c r="BC15" s="128"/>
      <c r="BD15" s="129">
        <f t="shared" si="4"/>
      </c>
      <c r="BE15" s="128"/>
      <c r="BF15" s="128"/>
      <c r="BG15" s="129">
        <f t="shared" si="5"/>
      </c>
      <c r="BH15" s="128"/>
      <c r="BI15" s="130"/>
      <c r="BJ15" s="310"/>
      <c r="BK15" s="311"/>
      <c r="BL15" s="311"/>
      <c r="BM15" s="311"/>
      <c r="BN15" s="311"/>
      <c r="BO15" s="311"/>
      <c r="BP15" s="181"/>
      <c r="BQ15" s="182"/>
      <c r="BR15" s="183">
        <f t="shared" si="6"/>
      </c>
      <c r="BS15" s="182"/>
      <c r="BT15" s="182"/>
      <c r="BU15" s="183">
        <f t="shared" si="7"/>
      </c>
      <c r="BV15" s="182"/>
      <c r="BW15" s="184"/>
      <c r="BX15" s="298"/>
      <c r="BY15" s="299"/>
      <c r="BZ15" s="300"/>
      <c r="CA15" s="298"/>
      <c r="CB15" s="299"/>
      <c r="CC15" s="300"/>
      <c r="CE15" s="39">
        <f t="shared" si="8"/>
        <v>0</v>
      </c>
      <c r="CF15" s="45" t="str">
        <f t="shared" si="9"/>
        <v>小学種目</v>
      </c>
      <c r="CG15" s="45">
        <f t="shared" si="10"/>
        <v>0</v>
      </c>
      <c r="CH15" s="45">
        <f t="shared" si="11"/>
        <v>0</v>
      </c>
      <c r="CI15" s="45">
        <f t="shared" si="12"/>
        <v>0</v>
      </c>
      <c r="CK15" s="83" t="s">
        <v>80</v>
      </c>
      <c r="CL15" s="84" t="s">
        <v>297</v>
      </c>
      <c r="CM15" s="84" t="s">
        <v>259</v>
      </c>
      <c r="CN15" s="84" t="s">
        <v>14</v>
      </c>
      <c r="CO15" s="84" t="s">
        <v>38</v>
      </c>
      <c r="CP15" s="84" t="s">
        <v>322</v>
      </c>
      <c r="CQ15" s="85" t="s">
        <v>208</v>
      </c>
      <c r="CR15" s="96" t="s">
        <v>79</v>
      </c>
      <c r="CS15" s="99">
        <v>1970</v>
      </c>
      <c r="CT15" s="96" t="s">
        <v>215</v>
      </c>
      <c r="CU15" s="100" t="s">
        <v>80</v>
      </c>
      <c r="CV15" s="96">
        <v>1</v>
      </c>
      <c r="CW15" s="96" t="str">
        <f>IF(ISERROR(VLOOKUP(CV15,'①初期設定'!$Z$55:$AD$201,5,FALSE)),"*",VLOOKUP(CV15,'①初期設定'!$Z$55:$AD$201,5,FALSE))</f>
        <v>小学男子1年60m</v>
      </c>
      <c r="CX15" s="96" t="str">
        <f>IF(ISERROR(RIGHT(CW15,LEN(CW15)-4)),"*",RIGHT(CW15,LEN(CW15)-4))</f>
        <v>1年60m</v>
      </c>
      <c r="CY15" s="96" t="str">
        <f>IF(ISERROR(VLOOKUP(CV15,'①初期設定'!$AL$55:$AV$201,5,FALSE)),"*",VLOOKUP(CV15,'①初期設定'!$AL$55:$AV$201,5,FALSE))</f>
        <v>小学女子1年60m</v>
      </c>
      <c r="CZ15" s="96" t="str">
        <f>IF(ISERROR(RIGHT(CY15,LEN(CY15)-4)),"*",RIGHT(CY15,LEN(CY15)-4))</f>
        <v>1年60m</v>
      </c>
      <c r="DA15" s="96" t="str">
        <f>IF(ISERROR(VLOOKUP(CV15,'①初期設定'!$AA$55:$AD$201,4,FALSE)),"*",VLOOKUP(CV15,'①初期設定'!$AA$55:$AD$201,4,FALSE))</f>
        <v>*</v>
      </c>
      <c r="DB15" s="96" t="str">
        <f aca="true" t="shared" si="13" ref="DB15:DB50">IF(ISERROR(RIGHT(DA15,LEN(DA15)-4)),"*",RIGHT(DA15,LEN(DA15)-4))</f>
        <v>*</v>
      </c>
      <c r="DC15" s="96" t="str">
        <f>IF(ISERROR(VLOOKUP(CV15,'①初期設定'!$AM$55:$AV$201,4,FALSE)),"*",VLOOKUP(CV15,'①初期設定'!$AM$55:$AV$201,4,FALSE))</f>
        <v>*</v>
      </c>
      <c r="DD15" s="96" t="str">
        <f aca="true" t="shared" si="14" ref="DD15:DD50">IF(ISERROR(RIGHT(DC15,LEN(DC15)-4)),"*",RIGHT(DC15,LEN(DC15)-4))</f>
        <v>*</v>
      </c>
      <c r="DE15" s="96">
        <f>IF(ISERROR(VLOOKUP(CV15,'①初期設定'!$AB$55:$AD$201,3,FALSE)),"",VLOOKUP(CV15,'①初期設定'!$AB$55:$AD$201,3,FALSE))</f>
      </c>
      <c r="DF15" s="96" t="str">
        <f aca="true" t="shared" si="15" ref="DF15:DF50">IF(ISERROR(RIGHT(DE15,LEN(DE15)-4)),"*",RIGHT(DE15,LEN(DE15)-4))</f>
        <v>*</v>
      </c>
      <c r="DG15" s="96" t="str">
        <f>IF(ISERROR(VLOOKUP(CV15,'①初期設定'!$AN$55:$AV$201,3,FALSE)),"*",VLOOKUP(CV15,'①初期設定'!$AN$55:$AV$201,3,FALSE))</f>
        <v>*</v>
      </c>
      <c r="DH15" s="96" t="str">
        <f aca="true" t="shared" si="16" ref="DH15:DH50">IF(ISERROR(RIGHT(DG15,LEN(DG15)-4)),"*",RIGHT(DG15,LEN(DG15)-4))</f>
        <v>*</v>
      </c>
      <c r="DI15" s="96">
        <f>IF(ISERROR(VLOOKUP(CV15,'①初期設定'!$AC$55:$AD$201,2,FALSE)),"",VLOOKUP(CV15,'①初期設定'!$AC$55:$AD$201,2,FALSE))</f>
      </c>
      <c r="DJ15" s="96" t="str">
        <f aca="true" t="shared" si="17" ref="DJ15:DJ50">IF(ISERROR(RIGHT(DI15,LEN(DI15)-4)),"*",RIGHT(DI15,LEN(DI15)-4))</f>
        <v>*</v>
      </c>
      <c r="DK15" s="96" t="str">
        <f>IF(ISERROR(VLOOKUP(CV15,'①初期設定'!$AO$55:$AV$201,2,FALSE)),"*",VLOOKUP(CV15,'①初期設定'!$AO$55:$AV$201,2,FALSE))</f>
        <v>*</v>
      </c>
      <c r="DL15" s="96" t="str">
        <f aca="true" t="shared" si="18" ref="DL15:DL50">IF(ISERROR(RIGHT(DK15,LEN(DK15)-4)),"*",RIGHT(DK15,LEN(DK15)-4))</f>
        <v>*</v>
      </c>
      <c r="DM15" s="96" t="s">
        <v>80</v>
      </c>
      <c r="DN15" s="96" t="s">
        <v>80</v>
      </c>
      <c r="DO15" s="100" t="s">
        <v>685</v>
      </c>
      <c r="DP15" s="96" t="s">
        <v>688</v>
      </c>
      <c r="DQ15" s="96" t="s">
        <v>72</v>
      </c>
      <c r="DR15" s="96" t="s">
        <v>75</v>
      </c>
      <c r="DS15" s="42" t="s">
        <v>698</v>
      </c>
      <c r="DU15" s="45" t="s">
        <v>158</v>
      </c>
      <c r="DV15" s="45" t="s">
        <v>158</v>
      </c>
    </row>
    <row r="16" spans="1:126" ht="12" customHeight="1">
      <c r="A16" s="271">
        <v>3</v>
      </c>
      <c r="B16" s="272"/>
      <c r="C16" s="310"/>
      <c r="D16" s="311"/>
      <c r="E16" s="311"/>
      <c r="F16" s="311"/>
      <c r="G16" s="312"/>
      <c r="H16" s="308"/>
      <c r="I16" s="309"/>
      <c r="J16" s="298"/>
      <c r="K16" s="299"/>
      <c r="L16" s="299"/>
      <c r="M16" s="300"/>
      <c r="N16" s="308"/>
      <c r="O16" s="299"/>
      <c r="P16" s="299"/>
      <c r="Q16" s="299"/>
      <c r="R16" s="299"/>
      <c r="S16" s="299"/>
      <c r="T16" s="309"/>
      <c r="U16" s="298"/>
      <c r="V16" s="299"/>
      <c r="W16" s="299"/>
      <c r="X16" s="299"/>
      <c r="Y16" s="299"/>
      <c r="Z16" s="300"/>
      <c r="AA16" s="308"/>
      <c r="AB16" s="299"/>
      <c r="AC16" s="299"/>
      <c r="AD16" s="309"/>
      <c r="AE16" s="298"/>
      <c r="AF16" s="299"/>
      <c r="AG16" s="300"/>
      <c r="AH16" s="308"/>
      <c r="AI16" s="299"/>
      <c r="AJ16" s="299"/>
      <c r="AK16" s="299"/>
      <c r="AL16" s="299"/>
      <c r="AM16" s="299"/>
      <c r="AN16" s="127"/>
      <c r="AO16" s="128"/>
      <c r="AP16" s="129">
        <f t="shared" si="2"/>
      </c>
      <c r="AQ16" s="128"/>
      <c r="AR16" s="128"/>
      <c r="AS16" s="129">
        <f t="shared" si="3"/>
      </c>
      <c r="AT16" s="128"/>
      <c r="AU16" s="130"/>
      <c r="AV16" s="298"/>
      <c r="AW16" s="299"/>
      <c r="AX16" s="299"/>
      <c r="AY16" s="299"/>
      <c r="AZ16" s="299"/>
      <c r="BA16" s="299"/>
      <c r="BB16" s="127"/>
      <c r="BC16" s="128"/>
      <c r="BD16" s="129">
        <f t="shared" si="4"/>
      </c>
      <c r="BE16" s="128"/>
      <c r="BF16" s="128"/>
      <c r="BG16" s="129">
        <f t="shared" si="5"/>
      </c>
      <c r="BH16" s="128"/>
      <c r="BI16" s="130"/>
      <c r="BJ16" s="310"/>
      <c r="BK16" s="311"/>
      <c r="BL16" s="311"/>
      <c r="BM16" s="311"/>
      <c r="BN16" s="311"/>
      <c r="BO16" s="311"/>
      <c r="BP16" s="181"/>
      <c r="BQ16" s="182"/>
      <c r="BR16" s="183">
        <f t="shared" si="6"/>
      </c>
      <c r="BS16" s="182"/>
      <c r="BT16" s="182"/>
      <c r="BU16" s="183">
        <f t="shared" si="7"/>
      </c>
      <c r="BV16" s="182"/>
      <c r="BW16" s="184"/>
      <c r="BX16" s="298"/>
      <c r="BY16" s="299"/>
      <c r="BZ16" s="300"/>
      <c r="CA16" s="298"/>
      <c r="CB16" s="299"/>
      <c r="CC16" s="300"/>
      <c r="CE16" s="39">
        <f t="shared" si="8"/>
        <v>0</v>
      </c>
      <c r="CF16" s="45" t="str">
        <f t="shared" si="9"/>
        <v>小学種目</v>
      </c>
      <c r="CG16" s="45">
        <f t="shared" si="10"/>
        <v>0</v>
      </c>
      <c r="CH16" s="45">
        <f t="shared" si="11"/>
        <v>0</v>
      </c>
      <c r="CI16" s="45">
        <f t="shared" si="12"/>
        <v>0</v>
      </c>
      <c r="CK16" s="83" t="s">
        <v>132</v>
      </c>
      <c r="CL16" s="86" t="s">
        <v>298</v>
      </c>
      <c r="CM16" s="86" t="s">
        <v>12</v>
      </c>
      <c r="CN16" s="86" t="s">
        <v>331</v>
      </c>
      <c r="CO16" s="86" t="s">
        <v>39</v>
      </c>
      <c r="CP16" s="86" t="s">
        <v>171</v>
      </c>
      <c r="CQ16" s="97" t="s">
        <v>95</v>
      </c>
      <c r="CR16" s="102" t="s">
        <v>9</v>
      </c>
      <c r="CS16" s="87">
        <v>1971</v>
      </c>
      <c r="CT16" s="97" t="s">
        <v>62</v>
      </c>
      <c r="CU16" s="88" t="s">
        <v>88</v>
      </c>
      <c r="CV16" s="97">
        <v>2</v>
      </c>
      <c r="CW16" s="97" t="str">
        <f>IF(ISERROR(VLOOKUP(CV16,'①初期設定'!$Z$55:$AD$201,5,FALSE)),"*",VLOOKUP(CV16,'①初期設定'!$Z$55:$AD$201,5,FALSE))</f>
        <v>小学男子2年60m</v>
      </c>
      <c r="CX16" s="97" t="str">
        <f aca="true" t="shared" si="19" ref="CX16:CZ50">IF(ISERROR(RIGHT(CW16,LEN(CW16)-4)),"*",RIGHT(CW16,LEN(CW16)-4))</f>
        <v>2年60m</v>
      </c>
      <c r="CY16" s="97" t="str">
        <f>IF(ISERROR(VLOOKUP(CV16,'①初期設定'!$AL$55:$AV$201,5,FALSE)),"*",VLOOKUP(CV16,'①初期設定'!$AL$55:$AV$201,5,FALSE))</f>
        <v>小学女子2年60m</v>
      </c>
      <c r="CZ16" s="97" t="str">
        <f t="shared" si="19"/>
        <v>2年60m</v>
      </c>
      <c r="DA16" s="97" t="str">
        <f>IF(ISERROR(VLOOKUP(CV16,'①初期設定'!$AA$55:$AD$201,4,FALSE)),"*",VLOOKUP(CV16,'①初期設定'!$AA$55:$AD$201,4,FALSE))</f>
        <v>*</v>
      </c>
      <c r="DB16" s="97" t="str">
        <f t="shared" si="13"/>
        <v>*</v>
      </c>
      <c r="DC16" s="97" t="str">
        <f>IF(ISERROR(VLOOKUP(CV16,'①初期設定'!$AM$55:$AV$201,4,FALSE)),"*",VLOOKUP(CV16,'①初期設定'!$AM$55:$AV$201,4,FALSE))</f>
        <v>*</v>
      </c>
      <c r="DD16" s="97" t="str">
        <f t="shared" si="14"/>
        <v>*</v>
      </c>
      <c r="DE16" s="97">
        <f>IF(ISERROR(VLOOKUP(CV16,'①初期設定'!$AB$55:$AD$201,3,FALSE)),"",VLOOKUP(CV16,'①初期設定'!$AB$55:$AD$201,3,FALSE))</f>
      </c>
      <c r="DF16" s="97" t="str">
        <f t="shared" si="15"/>
        <v>*</v>
      </c>
      <c r="DG16" s="97" t="str">
        <f>IF(ISERROR(VLOOKUP(CV16,'①初期設定'!$AN$55:$AV$201,3,FALSE)),"*",VLOOKUP(CV16,'①初期設定'!$AN$55:$AV$201,3,FALSE))</f>
        <v>*</v>
      </c>
      <c r="DH16" s="97" t="str">
        <f t="shared" si="16"/>
        <v>*</v>
      </c>
      <c r="DI16" s="97">
        <f>IF(ISERROR(VLOOKUP(CV16,'①初期設定'!$AC$55:$AD$201,2,FALSE)),"",VLOOKUP(CV16,'①初期設定'!$AC$55:$AD$201,2,FALSE))</f>
      </c>
      <c r="DJ16" s="97" t="str">
        <f t="shared" si="17"/>
        <v>*</v>
      </c>
      <c r="DK16" s="97" t="str">
        <f>IF(ISERROR(VLOOKUP(CV16,'①初期設定'!$AO$55:$AV$201,2,FALSE)),"*",VLOOKUP(CV16,'①初期設定'!$AO$55:$AV$201,2,FALSE))</f>
        <v>*</v>
      </c>
      <c r="DL16" s="97" t="str">
        <f t="shared" si="18"/>
        <v>*</v>
      </c>
      <c r="DM16" s="97" t="s">
        <v>88</v>
      </c>
      <c r="DN16" s="97" t="s">
        <v>132</v>
      </c>
      <c r="DO16" s="148" t="s">
        <v>686</v>
      </c>
      <c r="DP16" s="149" t="s">
        <v>689</v>
      </c>
      <c r="DQ16" s="97" t="s">
        <v>73</v>
      </c>
      <c r="DR16" s="97" t="s">
        <v>76</v>
      </c>
      <c r="DS16" s="42"/>
      <c r="DU16" s="45" t="s">
        <v>164</v>
      </c>
      <c r="DV16" s="45" t="s">
        <v>164</v>
      </c>
    </row>
    <row r="17" spans="1:135" s="53" customFormat="1" ht="12" customHeight="1">
      <c r="A17" s="271">
        <v>4</v>
      </c>
      <c r="B17" s="272"/>
      <c r="C17" s="310"/>
      <c r="D17" s="311"/>
      <c r="E17" s="311"/>
      <c r="F17" s="311"/>
      <c r="G17" s="312"/>
      <c r="H17" s="308"/>
      <c r="I17" s="309"/>
      <c r="J17" s="298"/>
      <c r="K17" s="299"/>
      <c r="L17" s="299"/>
      <c r="M17" s="300"/>
      <c r="N17" s="308"/>
      <c r="O17" s="299"/>
      <c r="P17" s="299"/>
      <c r="Q17" s="299"/>
      <c r="R17" s="299"/>
      <c r="S17" s="299"/>
      <c r="T17" s="309"/>
      <c r="U17" s="298"/>
      <c r="V17" s="299"/>
      <c r="W17" s="299"/>
      <c r="X17" s="299"/>
      <c r="Y17" s="299"/>
      <c r="Z17" s="300"/>
      <c r="AA17" s="308"/>
      <c r="AB17" s="299"/>
      <c r="AC17" s="299"/>
      <c r="AD17" s="309"/>
      <c r="AE17" s="298"/>
      <c r="AF17" s="299"/>
      <c r="AG17" s="300"/>
      <c r="AH17" s="308"/>
      <c r="AI17" s="299"/>
      <c r="AJ17" s="299"/>
      <c r="AK17" s="299"/>
      <c r="AL17" s="299"/>
      <c r="AM17" s="299"/>
      <c r="AN17" s="127"/>
      <c r="AO17" s="128"/>
      <c r="AP17" s="129">
        <f t="shared" si="2"/>
      </c>
      <c r="AQ17" s="128"/>
      <c r="AR17" s="128"/>
      <c r="AS17" s="129">
        <f t="shared" si="3"/>
      </c>
      <c r="AT17" s="128"/>
      <c r="AU17" s="130"/>
      <c r="AV17" s="298"/>
      <c r="AW17" s="299"/>
      <c r="AX17" s="299"/>
      <c r="AY17" s="299"/>
      <c r="AZ17" s="299"/>
      <c r="BA17" s="299"/>
      <c r="BB17" s="127"/>
      <c r="BC17" s="128"/>
      <c r="BD17" s="129">
        <f t="shared" si="4"/>
      </c>
      <c r="BE17" s="128"/>
      <c r="BF17" s="128"/>
      <c r="BG17" s="129">
        <f t="shared" si="5"/>
      </c>
      <c r="BH17" s="128"/>
      <c r="BI17" s="130"/>
      <c r="BJ17" s="310"/>
      <c r="BK17" s="311"/>
      <c r="BL17" s="311"/>
      <c r="BM17" s="311"/>
      <c r="BN17" s="311"/>
      <c r="BO17" s="311"/>
      <c r="BP17" s="181"/>
      <c r="BQ17" s="182"/>
      <c r="BR17" s="183">
        <f t="shared" si="6"/>
      </c>
      <c r="BS17" s="182"/>
      <c r="BT17" s="182"/>
      <c r="BU17" s="183">
        <f t="shared" si="7"/>
      </c>
      <c r="BV17" s="182"/>
      <c r="BW17" s="184"/>
      <c r="BX17" s="298"/>
      <c r="BY17" s="299"/>
      <c r="BZ17" s="300"/>
      <c r="CA17" s="298"/>
      <c r="CB17" s="299"/>
      <c r="CC17" s="300"/>
      <c r="CE17" s="39">
        <f t="shared" si="8"/>
        <v>0</v>
      </c>
      <c r="CF17" s="45" t="str">
        <f t="shared" si="9"/>
        <v>小学種目</v>
      </c>
      <c r="CG17" s="45">
        <f t="shared" si="10"/>
        <v>0</v>
      </c>
      <c r="CH17" s="45">
        <f t="shared" si="11"/>
        <v>0</v>
      </c>
      <c r="CI17" s="45">
        <f t="shared" si="12"/>
        <v>0</v>
      </c>
      <c r="CJ17" s="44"/>
      <c r="CK17" s="83" t="s">
        <v>133</v>
      </c>
      <c r="CL17" s="86" t="s">
        <v>175</v>
      </c>
      <c r="CM17" s="86" t="s">
        <v>360</v>
      </c>
      <c r="CN17" s="86" t="s">
        <v>15</v>
      </c>
      <c r="CO17" s="86" t="s">
        <v>40</v>
      </c>
      <c r="CP17" s="86" t="s">
        <v>339</v>
      </c>
      <c r="CQ17" s="97" t="s">
        <v>277</v>
      </c>
      <c r="CR17" s="44"/>
      <c r="CS17" s="87">
        <v>1972</v>
      </c>
      <c r="CT17" s="97" t="s">
        <v>63</v>
      </c>
      <c r="CU17" s="88" t="s">
        <v>89</v>
      </c>
      <c r="CV17" s="97">
        <v>3</v>
      </c>
      <c r="CW17" s="97" t="str">
        <f>IF(ISERROR(VLOOKUP(CV17,'①初期設定'!$Z$55:$AD$201,5,FALSE)),"*",VLOOKUP(CV17,'①初期設定'!$Z$55:$AD$201,5,FALSE))</f>
        <v>小学男子6年100m</v>
      </c>
      <c r="CX17" s="97" t="str">
        <f t="shared" si="19"/>
        <v>6年100m</v>
      </c>
      <c r="CY17" s="97" t="str">
        <f>IF(ISERROR(VLOOKUP(CV17,'①初期設定'!$AL$55:$AV$201,5,FALSE)),"*",VLOOKUP(CV17,'①初期設定'!$AL$55:$AV$201,5,FALSE))</f>
        <v>小学女子6年100m</v>
      </c>
      <c r="CZ17" s="97" t="str">
        <f t="shared" si="19"/>
        <v>6年100m</v>
      </c>
      <c r="DA17" s="97" t="str">
        <f>IF(ISERROR(VLOOKUP(CV17,'①初期設定'!$AA$55:$AD$201,4,FALSE)),"*",VLOOKUP(CV17,'①初期設定'!$AA$55:$AD$201,4,FALSE))</f>
        <v>*</v>
      </c>
      <c r="DB17" s="97" t="str">
        <f t="shared" si="13"/>
        <v>*</v>
      </c>
      <c r="DC17" s="97" t="str">
        <f>IF(ISERROR(VLOOKUP(CV17,'①初期設定'!$AM$55:$AV$201,4,FALSE)),"*",VLOOKUP(CV17,'①初期設定'!$AM$55:$AV$201,4,FALSE))</f>
        <v>*</v>
      </c>
      <c r="DD17" s="97" t="str">
        <f t="shared" si="14"/>
        <v>*</v>
      </c>
      <c r="DE17" s="97">
        <f>IF(ISERROR(VLOOKUP(CV17,'①初期設定'!$AB$55:$AD$201,3,FALSE)),"",VLOOKUP(CV17,'①初期設定'!$AB$55:$AD$201,3,FALSE))</f>
      </c>
      <c r="DF17" s="97" t="str">
        <f t="shared" si="15"/>
        <v>*</v>
      </c>
      <c r="DG17" s="97" t="str">
        <f>IF(ISERROR(VLOOKUP(CV17,'①初期設定'!$AN$55:$AV$201,3,FALSE)),"*",VLOOKUP(CV17,'①初期設定'!$AN$55:$AV$201,3,FALSE))</f>
        <v>*</v>
      </c>
      <c r="DH17" s="97" t="str">
        <f t="shared" si="16"/>
        <v>*</v>
      </c>
      <c r="DI17" s="97">
        <f>IF(ISERROR(VLOOKUP(CV17,'①初期設定'!$AC$55:$AD$201,2,FALSE)),"",VLOOKUP(CV17,'①初期設定'!$AC$55:$AD$201,2,FALSE))</f>
      </c>
      <c r="DJ17" s="97" t="str">
        <f t="shared" si="17"/>
        <v>*</v>
      </c>
      <c r="DK17" s="97" t="str">
        <f>IF(ISERROR(VLOOKUP(CV17,'①初期設定'!$AO$55:$AV$201,2,FALSE)),"*",VLOOKUP(CV17,'①初期設定'!$AO$55:$AV$201,2,FALSE))</f>
        <v>*</v>
      </c>
      <c r="DL17" s="97" t="str">
        <f t="shared" si="18"/>
        <v>*</v>
      </c>
      <c r="DM17" s="97" t="s">
        <v>89</v>
      </c>
      <c r="DN17" s="97" t="s">
        <v>132</v>
      </c>
      <c r="DO17" s="148" t="s">
        <v>687</v>
      </c>
      <c r="DP17" s="149" t="s">
        <v>690</v>
      </c>
      <c r="DQ17" s="97" t="s">
        <v>74</v>
      </c>
      <c r="DR17" s="97" t="s">
        <v>77</v>
      </c>
      <c r="DS17" s="42"/>
      <c r="DT17" s="46"/>
      <c r="DU17" s="45" t="s">
        <v>165</v>
      </c>
      <c r="DV17" s="45" t="s">
        <v>165</v>
      </c>
      <c r="DW17" s="44"/>
      <c r="DX17" s="44"/>
      <c r="DY17" s="44"/>
      <c r="DZ17" s="44"/>
      <c r="EA17" s="44"/>
      <c r="EB17" s="44"/>
      <c r="EC17" s="44"/>
      <c r="ED17" s="44"/>
      <c r="EE17" s="44"/>
    </row>
    <row r="18" spans="1:126" ht="12" customHeight="1">
      <c r="A18" s="271">
        <v>5</v>
      </c>
      <c r="B18" s="272"/>
      <c r="C18" s="310"/>
      <c r="D18" s="311"/>
      <c r="E18" s="311"/>
      <c r="F18" s="311"/>
      <c r="G18" s="312"/>
      <c r="H18" s="308"/>
      <c r="I18" s="309"/>
      <c r="J18" s="298"/>
      <c r="K18" s="299"/>
      <c r="L18" s="299"/>
      <c r="M18" s="300"/>
      <c r="N18" s="308"/>
      <c r="O18" s="299"/>
      <c r="P18" s="299"/>
      <c r="Q18" s="299"/>
      <c r="R18" s="299"/>
      <c r="S18" s="299"/>
      <c r="T18" s="309"/>
      <c r="U18" s="298"/>
      <c r="V18" s="299"/>
      <c r="W18" s="299"/>
      <c r="X18" s="299"/>
      <c r="Y18" s="299"/>
      <c r="Z18" s="300"/>
      <c r="AA18" s="308"/>
      <c r="AB18" s="299"/>
      <c r="AC18" s="299"/>
      <c r="AD18" s="309"/>
      <c r="AE18" s="298"/>
      <c r="AF18" s="299"/>
      <c r="AG18" s="300"/>
      <c r="AH18" s="308"/>
      <c r="AI18" s="299"/>
      <c r="AJ18" s="299"/>
      <c r="AK18" s="299"/>
      <c r="AL18" s="299"/>
      <c r="AM18" s="299"/>
      <c r="AN18" s="127"/>
      <c r="AO18" s="128"/>
      <c r="AP18" s="129">
        <f t="shared" si="2"/>
      </c>
      <c r="AQ18" s="128"/>
      <c r="AR18" s="128"/>
      <c r="AS18" s="129">
        <f t="shared" si="3"/>
      </c>
      <c r="AT18" s="128"/>
      <c r="AU18" s="130"/>
      <c r="AV18" s="298"/>
      <c r="AW18" s="299"/>
      <c r="AX18" s="299"/>
      <c r="AY18" s="299"/>
      <c r="AZ18" s="299"/>
      <c r="BA18" s="299"/>
      <c r="BB18" s="127"/>
      <c r="BC18" s="128"/>
      <c r="BD18" s="129">
        <f t="shared" si="4"/>
      </c>
      <c r="BE18" s="128"/>
      <c r="BF18" s="128"/>
      <c r="BG18" s="129">
        <f t="shared" si="5"/>
      </c>
      <c r="BH18" s="128"/>
      <c r="BI18" s="130"/>
      <c r="BJ18" s="310"/>
      <c r="BK18" s="311"/>
      <c r="BL18" s="311"/>
      <c r="BM18" s="311"/>
      <c r="BN18" s="311"/>
      <c r="BO18" s="311"/>
      <c r="BP18" s="181"/>
      <c r="BQ18" s="182"/>
      <c r="BR18" s="183">
        <f t="shared" si="6"/>
      </c>
      <c r="BS18" s="182"/>
      <c r="BT18" s="182"/>
      <c r="BU18" s="183">
        <f t="shared" si="7"/>
      </c>
      <c r="BV18" s="182"/>
      <c r="BW18" s="184"/>
      <c r="BX18" s="298"/>
      <c r="BY18" s="299"/>
      <c r="BZ18" s="300"/>
      <c r="CA18" s="298"/>
      <c r="CB18" s="299"/>
      <c r="CC18" s="300"/>
      <c r="CE18" s="39">
        <f t="shared" si="8"/>
        <v>0</v>
      </c>
      <c r="CF18" s="45" t="str">
        <f t="shared" si="9"/>
        <v>小学種目</v>
      </c>
      <c r="CG18" s="45">
        <f t="shared" si="10"/>
        <v>0</v>
      </c>
      <c r="CH18" s="45">
        <f t="shared" si="11"/>
        <v>0</v>
      </c>
      <c r="CI18" s="45">
        <f t="shared" si="12"/>
        <v>0</v>
      </c>
      <c r="CK18" s="83" t="s">
        <v>154</v>
      </c>
      <c r="CL18" s="97" t="s">
        <v>299</v>
      </c>
      <c r="CM18" s="86" t="s">
        <v>361</v>
      </c>
      <c r="CN18" s="86" t="s">
        <v>201</v>
      </c>
      <c r="CO18" s="86" t="s">
        <v>41</v>
      </c>
      <c r="CP18" s="86" t="s">
        <v>340</v>
      </c>
      <c r="CQ18" s="97" t="s">
        <v>276</v>
      </c>
      <c r="CR18" s="44"/>
      <c r="CS18" s="87">
        <v>1973</v>
      </c>
      <c r="CT18" s="97" t="s">
        <v>64</v>
      </c>
      <c r="CU18" s="88" t="s">
        <v>90</v>
      </c>
      <c r="CV18" s="97">
        <v>4</v>
      </c>
      <c r="CW18" s="97" t="str">
        <f>IF(ISERROR(VLOOKUP(CV18,'①初期設定'!$Z$55:$AD$201,5,FALSE)),"*",VLOOKUP(CV18,'①初期設定'!$Z$55:$AD$201,5,FALSE))</f>
        <v>小学男子5年100m</v>
      </c>
      <c r="CX18" s="97" t="str">
        <f t="shared" si="19"/>
        <v>5年100m</v>
      </c>
      <c r="CY18" s="97" t="str">
        <f>IF(ISERROR(VLOOKUP(CV18,'①初期設定'!$AL$55:$AV$201,5,FALSE)),"*",VLOOKUP(CV18,'①初期設定'!$AL$55:$AV$201,5,FALSE))</f>
        <v>小学女子5年100m</v>
      </c>
      <c r="CZ18" s="97" t="str">
        <f t="shared" si="19"/>
        <v>5年100m</v>
      </c>
      <c r="DA18" s="97" t="str">
        <f>IF(ISERROR(VLOOKUP(CV18,'①初期設定'!$AA$55:$AD$201,4,FALSE)),"*",VLOOKUP(CV18,'①初期設定'!$AA$55:$AD$201,4,FALSE))</f>
        <v>*</v>
      </c>
      <c r="DB18" s="97" t="str">
        <f t="shared" si="13"/>
        <v>*</v>
      </c>
      <c r="DC18" s="97" t="str">
        <f>IF(ISERROR(VLOOKUP(CV18,'①初期設定'!$AM$55:$AV$201,4,FALSE)),"*",VLOOKUP(CV18,'①初期設定'!$AM$55:$AV$201,4,FALSE))</f>
        <v>*</v>
      </c>
      <c r="DD18" s="97" t="str">
        <f t="shared" si="14"/>
        <v>*</v>
      </c>
      <c r="DE18" s="97">
        <f>IF(ISERROR(VLOOKUP(CV18,'①初期設定'!$AB$55:$AD$201,3,FALSE)),"",VLOOKUP(CV18,'①初期設定'!$AB$55:$AD$201,3,FALSE))</f>
      </c>
      <c r="DF18" s="97" t="str">
        <f t="shared" si="15"/>
        <v>*</v>
      </c>
      <c r="DG18" s="97" t="str">
        <f>IF(ISERROR(VLOOKUP(CV18,'①初期設定'!$AN$55:$AV$201,3,FALSE)),"*",VLOOKUP(CV18,'①初期設定'!$AN$55:$AV$201,3,FALSE))</f>
        <v>*</v>
      </c>
      <c r="DH18" s="97" t="str">
        <f t="shared" si="16"/>
        <v>*</v>
      </c>
      <c r="DI18" s="97">
        <f>IF(ISERROR(VLOOKUP(CV18,'①初期設定'!$AC$55:$AD$201,2,FALSE)),"",VLOOKUP(CV18,'①初期設定'!$AC$55:$AD$201,2,FALSE))</f>
      </c>
      <c r="DJ18" s="97" t="str">
        <f t="shared" si="17"/>
        <v>*</v>
      </c>
      <c r="DK18" s="97" t="str">
        <f>IF(ISERROR(VLOOKUP(CV18,'①初期設定'!$AO$55:$AV$201,2,FALSE)),"*",VLOOKUP(CV18,'①初期設定'!$AO$55:$AV$201,2,FALSE))</f>
        <v>*</v>
      </c>
      <c r="DL18" s="97" t="str">
        <f t="shared" si="18"/>
        <v>*</v>
      </c>
      <c r="DM18" s="97" t="s">
        <v>90</v>
      </c>
      <c r="DN18" s="97" t="s">
        <v>132</v>
      </c>
      <c r="DO18" s="97"/>
      <c r="DP18" s="97"/>
      <c r="DQ18" s="97"/>
      <c r="DR18" s="97"/>
      <c r="DS18" s="42"/>
      <c r="DU18" s="45" t="s">
        <v>159</v>
      </c>
      <c r="DV18" s="45" t="s">
        <v>159</v>
      </c>
    </row>
    <row r="19" spans="1:126" ht="12" customHeight="1">
      <c r="A19" s="271">
        <v>6</v>
      </c>
      <c r="B19" s="272"/>
      <c r="C19" s="310"/>
      <c r="D19" s="311"/>
      <c r="E19" s="311"/>
      <c r="F19" s="311"/>
      <c r="G19" s="312"/>
      <c r="H19" s="308"/>
      <c r="I19" s="309"/>
      <c r="J19" s="298"/>
      <c r="K19" s="299"/>
      <c r="L19" s="299"/>
      <c r="M19" s="300"/>
      <c r="N19" s="308"/>
      <c r="O19" s="299"/>
      <c r="P19" s="299"/>
      <c r="Q19" s="299"/>
      <c r="R19" s="299"/>
      <c r="S19" s="299"/>
      <c r="T19" s="309"/>
      <c r="U19" s="298"/>
      <c r="V19" s="299"/>
      <c r="W19" s="299"/>
      <c r="X19" s="299"/>
      <c r="Y19" s="299"/>
      <c r="Z19" s="300"/>
      <c r="AA19" s="308"/>
      <c r="AB19" s="299"/>
      <c r="AC19" s="299"/>
      <c r="AD19" s="309"/>
      <c r="AE19" s="298"/>
      <c r="AF19" s="299"/>
      <c r="AG19" s="300"/>
      <c r="AH19" s="308"/>
      <c r="AI19" s="299"/>
      <c r="AJ19" s="299"/>
      <c r="AK19" s="299"/>
      <c r="AL19" s="299"/>
      <c r="AM19" s="299"/>
      <c r="AN19" s="127"/>
      <c r="AO19" s="128"/>
      <c r="AP19" s="129">
        <f t="shared" si="2"/>
      </c>
      <c r="AQ19" s="128"/>
      <c r="AR19" s="128"/>
      <c r="AS19" s="129">
        <f t="shared" si="3"/>
      </c>
      <c r="AT19" s="128"/>
      <c r="AU19" s="130"/>
      <c r="AV19" s="298"/>
      <c r="AW19" s="299"/>
      <c r="AX19" s="299"/>
      <c r="AY19" s="299"/>
      <c r="AZ19" s="299"/>
      <c r="BA19" s="299"/>
      <c r="BB19" s="127"/>
      <c r="BC19" s="128"/>
      <c r="BD19" s="129">
        <f t="shared" si="4"/>
      </c>
      <c r="BE19" s="128"/>
      <c r="BF19" s="128"/>
      <c r="BG19" s="129">
        <f t="shared" si="5"/>
      </c>
      <c r="BH19" s="128"/>
      <c r="BI19" s="130"/>
      <c r="BJ19" s="310"/>
      <c r="BK19" s="311"/>
      <c r="BL19" s="311"/>
      <c r="BM19" s="311"/>
      <c r="BN19" s="311"/>
      <c r="BO19" s="311"/>
      <c r="BP19" s="181"/>
      <c r="BQ19" s="182"/>
      <c r="BR19" s="183">
        <f t="shared" si="6"/>
      </c>
      <c r="BS19" s="182"/>
      <c r="BT19" s="182"/>
      <c r="BU19" s="183">
        <f t="shared" si="7"/>
      </c>
      <c r="BV19" s="182"/>
      <c r="BW19" s="184"/>
      <c r="BX19" s="298"/>
      <c r="BY19" s="299"/>
      <c r="BZ19" s="300"/>
      <c r="CA19" s="298"/>
      <c r="CB19" s="299"/>
      <c r="CC19" s="300"/>
      <c r="CE19" s="39">
        <f t="shared" si="8"/>
        <v>0</v>
      </c>
      <c r="CF19" s="45" t="str">
        <f t="shared" si="9"/>
        <v>小学種目</v>
      </c>
      <c r="CG19" s="45">
        <f t="shared" si="10"/>
        <v>0</v>
      </c>
      <c r="CH19" s="45">
        <f t="shared" si="11"/>
        <v>0</v>
      </c>
      <c r="CI19" s="45">
        <f t="shared" si="12"/>
        <v>0</v>
      </c>
      <c r="CK19" s="83" t="s">
        <v>10</v>
      </c>
      <c r="CL19" s="97" t="s">
        <v>300</v>
      </c>
      <c r="CM19" s="86" t="s">
        <v>177</v>
      </c>
      <c r="CN19" s="86" t="s">
        <v>16</v>
      </c>
      <c r="CO19" s="86" t="s">
        <v>42</v>
      </c>
      <c r="CP19" s="86" t="s">
        <v>244</v>
      </c>
      <c r="CQ19" s="97" t="s">
        <v>278</v>
      </c>
      <c r="CR19" s="44"/>
      <c r="CS19" s="87">
        <v>1974</v>
      </c>
      <c r="CT19" s="97" t="s">
        <v>65</v>
      </c>
      <c r="CU19" s="88" t="s">
        <v>93</v>
      </c>
      <c r="CV19" s="97">
        <v>5</v>
      </c>
      <c r="CW19" s="97" t="str">
        <f>IF(ISERROR(VLOOKUP(CV19,'①初期設定'!$Z$55:$AD$201,5,FALSE)),"*",VLOOKUP(CV19,'①初期設定'!$Z$55:$AD$201,5,FALSE))</f>
        <v>小学男子4年100m</v>
      </c>
      <c r="CX19" s="97" t="str">
        <f t="shared" si="19"/>
        <v>4年100m</v>
      </c>
      <c r="CY19" s="97" t="str">
        <f>IF(ISERROR(VLOOKUP(CV19,'①初期設定'!$AL$55:$AV$201,5,FALSE)),"*",VLOOKUP(CV19,'①初期設定'!$AL$55:$AV$201,5,FALSE))</f>
        <v>小学女子4年100m</v>
      </c>
      <c r="CZ19" s="97" t="str">
        <f t="shared" si="19"/>
        <v>4年100m</v>
      </c>
      <c r="DA19" s="97" t="str">
        <f>IF(ISERROR(VLOOKUP(CV19,'①初期設定'!$AA$55:$AD$201,4,FALSE)),"*",VLOOKUP(CV19,'①初期設定'!$AA$55:$AD$201,4,FALSE))</f>
        <v>*</v>
      </c>
      <c r="DB19" s="97" t="str">
        <f t="shared" si="13"/>
        <v>*</v>
      </c>
      <c r="DC19" s="97" t="str">
        <f>IF(ISERROR(VLOOKUP(CV19,'①初期設定'!$AM$55:$AV$201,4,FALSE)),"*",VLOOKUP(CV19,'①初期設定'!$AM$55:$AV$201,4,FALSE))</f>
        <v>*</v>
      </c>
      <c r="DD19" s="97" t="str">
        <f t="shared" si="14"/>
        <v>*</v>
      </c>
      <c r="DE19" s="97">
        <f>IF(ISERROR(VLOOKUP(CV19,'①初期設定'!$AB$55:$AD$201,3,FALSE)),"",VLOOKUP(CV19,'①初期設定'!$AB$55:$AD$201,3,FALSE))</f>
      </c>
      <c r="DF19" s="97" t="str">
        <f t="shared" si="15"/>
        <v>*</v>
      </c>
      <c r="DG19" s="97" t="str">
        <f>IF(ISERROR(VLOOKUP(CV19,'①初期設定'!$AN$55:$AV$201,3,FALSE)),"*",VLOOKUP(CV19,'①初期設定'!$AN$55:$AV$201,3,FALSE))</f>
        <v>*</v>
      </c>
      <c r="DH19" s="97" t="str">
        <f t="shared" si="16"/>
        <v>*</v>
      </c>
      <c r="DI19" s="97">
        <f>IF(ISERROR(VLOOKUP(CV19,'①初期設定'!$AC$55:$AD$201,2,FALSE)),"",VLOOKUP(CV19,'①初期設定'!$AC$55:$AD$201,2,FALSE))</f>
      </c>
      <c r="DJ19" s="97" t="str">
        <f t="shared" si="17"/>
        <v>*</v>
      </c>
      <c r="DK19" s="97" t="str">
        <f>IF(ISERROR(VLOOKUP(CV19,'①初期設定'!$AO$55:$AV$201,2,FALSE)),"*",VLOOKUP(CV19,'①初期設定'!$AO$55:$AV$201,2,FALSE))</f>
        <v>*</v>
      </c>
      <c r="DL19" s="97" t="str">
        <f t="shared" si="18"/>
        <v>*</v>
      </c>
      <c r="DM19" s="97" t="s">
        <v>93</v>
      </c>
      <c r="DN19" s="97" t="s">
        <v>132</v>
      </c>
      <c r="DO19" s="97"/>
      <c r="DP19" s="97"/>
      <c r="DQ19" s="97"/>
      <c r="DR19" s="97"/>
      <c r="DS19" s="42"/>
      <c r="DU19" s="45" t="s">
        <v>160</v>
      </c>
      <c r="DV19" s="45" t="s">
        <v>160</v>
      </c>
    </row>
    <row r="20" spans="1:126" ht="12" customHeight="1">
      <c r="A20" s="271">
        <v>7</v>
      </c>
      <c r="B20" s="272"/>
      <c r="C20" s="310"/>
      <c r="D20" s="311"/>
      <c r="E20" s="311"/>
      <c r="F20" s="311"/>
      <c r="G20" s="312"/>
      <c r="H20" s="308"/>
      <c r="I20" s="309"/>
      <c r="J20" s="298"/>
      <c r="K20" s="299"/>
      <c r="L20" s="299"/>
      <c r="M20" s="300"/>
      <c r="N20" s="308"/>
      <c r="O20" s="299"/>
      <c r="P20" s="299"/>
      <c r="Q20" s="299"/>
      <c r="R20" s="299"/>
      <c r="S20" s="299"/>
      <c r="T20" s="309"/>
      <c r="U20" s="298"/>
      <c r="V20" s="299"/>
      <c r="W20" s="299"/>
      <c r="X20" s="299"/>
      <c r="Y20" s="299"/>
      <c r="Z20" s="300"/>
      <c r="AA20" s="308"/>
      <c r="AB20" s="299"/>
      <c r="AC20" s="299"/>
      <c r="AD20" s="309"/>
      <c r="AE20" s="298"/>
      <c r="AF20" s="299"/>
      <c r="AG20" s="300"/>
      <c r="AH20" s="308"/>
      <c r="AI20" s="299"/>
      <c r="AJ20" s="299"/>
      <c r="AK20" s="299"/>
      <c r="AL20" s="299"/>
      <c r="AM20" s="299"/>
      <c r="AN20" s="127"/>
      <c r="AO20" s="128"/>
      <c r="AP20" s="129">
        <f t="shared" si="2"/>
      </c>
      <c r="AQ20" s="128"/>
      <c r="AR20" s="128"/>
      <c r="AS20" s="129">
        <f t="shared" si="3"/>
      </c>
      <c r="AT20" s="128"/>
      <c r="AU20" s="130"/>
      <c r="AV20" s="298"/>
      <c r="AW20" s="299"/>
      <c r="AX20" s="299"/>
      <c r="AY20" s="299"/>
      <c r="AZ20" s="299"/>
      <c r="BA20" s="299"/>
      <c r="BB20" s="127"/>
      <c r="BC20" s="128"/>
      <c r="BD20" s="129">
        <f t="shared" si="4"/>
      </c>
      <c r="BE20" s="128"/>
      <c r="BF20" s="128"/>
      <c r="BG20" s="129">
        <f t="shared" si="5"/>
      </c>
      <c r="BH20" s="128"/>
      <c r="BI20" s="130"/>
      <c r="BJ20" s="310"/>
      <c r="BK20" s="311"/>
      <c r="BL20" s="311"/>
      <c r="BM20" s="311"/>
      <c r="BN20" s="311"/>
      <c r="BO20" s="311"/>
      <c r="BP20" s="181"/>
      <c r="BQ20" s="182"/>
      <c r="BR20" s="183">
        <f t="shared" si="6"/>
      </c>
      <c r="BS20" s="182"/>
      <c r="BT20" s="182"/>
      <c r="BU20" s="183">
        <f t="shared" si="7"/>
      </c>
      <c r="BV20" s="182"/>
      <c r="BW20" s="184"/>
      <c r="BX20" s="298"/>
      <c r="BY20" s="299"/>
      <c r="BZ20" s="300"/>
      <c r="CA20" s="298"/>
      <c r="CB20" s="299"/>
      <c r="CC20" s="300"/>
      <c r="CE20" s="39">
        <f t="shared" si="8"/>
        <v>0</v>
      </c>
      <c r="CF20" s="45" t="str">
        <f t="shared" si="9"/>
        <v>小学種目</v>
      </c>
      <c r="CG20" s="45">
        <f t="shared" si="10"/>
        <v>0</v>
      </c>
      <c r="CH20" s="45">
        <f t="shared" si="11"/>
        <v>0</v>
      </c>
      <c r="CI20" s="45">
        <f t="shared" si="12"/>
        <v>0</v>
      </c>
      <c r="CK20" s="44"/>
      <c r="CL20" s="89" t="s">
        <v>170</v>
      </c>
      <c r="CM20" s="86" t="s">
        <v>258</v>
      </c>
      <c r="CN20" s="86" t="s">
        <v>17</v>
      </c>
      <c r="CO20" s="86" t="s">
        <v>43</v>
      </c>
      <c r="CP20" s="86" t="s">
        <v>245</v>
      </c>
      <c r="CQ20" s="97" t="s">
        <v>281</v>
      </c>
      <c r="CR20" s="44"/>
      <c r="CS20" s="87">
        <v>1975</v>
      </c>
      <c r="CT20" s="97" t="s">
        <v>66</v>
      </c>
      <c r="CU20" s="88" t="s">
        <v>92</v>
      </c>
      <c r="CV20" s="97">
        <v>6</v>
      </c>
      <c r="CW20" s="97" t="str">
        <f>IF(ISERROR(VLOOKUP(CV20,'①初期設定'!$Z$55:$AD$201,5,FALSE)),"*",VLOOKUP(CV20,'①初期設定'!$Z$55:$AD$201,5,FALSE))</f>
        <v>小学男子3年100m</v>
      </c>
      <c r="CX20" s="97" t="str">
        <f t="shared" si="19"/>
        <v>3年100m</v>
      </c>
      <c r="CY20" s="97" t="str">
        <f>IF(ISERROR(VLOOKUP(CV20,'①初期設定'!$AL$55:$AV$201,5,FALSE)),"*",VLOOKUP(CV20,'①初期設定'!$AL$55:$AV$201,5,FALSE))</f>
        <v>小学女子3年100m</v>
      </c>
      <c r="CZ20" s="97" t="str">
        <f t="shared" si="19"/>
        <v>3年100m</v>
      </c>
      <c r="DA20" s="97" t="str">
        <f>IF(ISERROR(VLOOKUP(CV20,'①初期設定'!$AA$55:$AD$201,4,FALSE)),"*",VLOOKUP(CV20,'①初期設定'!$AA$55:$AD$201,4,FALSE))</f>
        <v>*</v>
      </c>
      <c r="DB20" s="97" t="str">
        <f t="shared" si="13"/>
        <v>*</v>
      </c>
      <c r="DC20" s="97" t="str">
        <f>IF(ISERROR(VLOOKUP(CV20,'①初期設定'!$AM$55:$AV$201,4,FALSE)),"*",VLOOKUP(CV20,'①初期設定'!$AM$55:$AV$201,4,FALSE))</f>
        <v>*</v>
      </c>
      <c r="DD20" s="97" t="str">
        <f t="shared" si="14"/>
        <v>*</v>
      </c>
      <c r="DE20" s="97">
        <f>IF(ISERROR(VLOOKUP(CV20,'①初期設定'!$AB$55:$AD$201,3,FALSE)),"",VLOOKUP(CV20,'①初期設定'!$AB$55:$AD$201,3,FALSE))</f>
      </c>
      <c r="DF20" s="97" t="str">
        <f t="shared" si="15"/>
        <v>*</v>
      </c>
      <c r="DG20" s="97" t="str">
        <f>IF(ISERROR(VLOOKUP(CV20,'①初期設定'!$AN$55:$AV$201,3,FALSE)),"*",VLOOKUP(CV20,'①初期設定'!$AN$55:$AV$201,3,FALSE))</f>
        <v>*</v>
      </c>
      <c r="DH20" s="97" t="str">
        <f t="shared" si="16"/>
        <v>*</v>
      </c>
      <c r="DI20" s="97">
        <f>IF(ISERROR(VLOOKUP(CV20,'①初期設定'!$AC$55:$AD$201,2,FALSE)),"",VLOOKUP(CV20,'①初期設定'!$AC$55:$AD$201,2,FALSE))</f>
      </c>
      <c r="DJ20" s="97" t="str">
        <f t="shared" si="17"/>
        <v>*</v>
      </c>
      <c r="DK20" s="97" t="str">
        <f>IF(ISERROR(VLOOKUP(CV20,'①初期設定'!$AO$55:$AV$201,2,FALSE)),"*",VLOOKUP(CV20,'①初期設定'!$AO$55:$AV$201,2,FALSE))</f>
        <v>*</v>
      </c>
      <c r="DL20" s="97" t="str">
        <f t="shared" si="18"/>
        <v>*</v>
      </c>
      <c r="DM20" s="97" t="s">
        <v>92</v>
      </c>
      <c r="DN20" s="97" t="s">
        <v>132</v>
      </c>
      <c r="DO20" s="103"/>
      <c r="DP20" s="98"/>
      <c r="DQ20" s="98"/>
      <c r="DR20" s="98"/>
      <c r="DS20" s="42"/>
      <c r="DU20" s="45" t="s">
        <v>161</v>
      </c>
      <c r="DV20" s="45" t="s">
        <v>161</v>
      </c>
    </row>
    <row r="21" spans="1:126" ht="12" customHeight="1">
      <c r="A21" s="271">
        <v>8</v>
      </c>
      <c r="B21" s="272"/>
      <c r="C21" s="310"/>
      <c r="D21" s="311"/>
      <c r="E21" s="311"/>
      <c r="F21" s="311"/>
      <c r="G21" s="312"/>
      <c r="H21" s="308"/>
      <c r="I21" s="309"/>
      <c r="J21" s="298"/>
      <c r="K21" s="299"/>
      <c r="L21" s="299"/>
      <c r="M21" s="300"/>
      <c r="N21" s="308"/>
      <c r="O21" s="299"/>
      <c r="P21" s="299"/>
      <c r="Q21" s="299"/>
      <c r="R21" s="299"/>
      <c r="S21" s="299"/>
      <c r="T21" s="309"/>
      <c r="U21" s="298"/>
      <c r="V21" s="299"/>
      <c r="W21" s="299"/>
      <c r="X21" s="299"/>
      <c r="Y21" s="299"/>
      <c r="Z21" s="300"/>
      <c r="AA21" s="308"/>
      <c r="AB21" s="299"/>
      <c r="AC21" s="299"/>
      <c r="AD21" s="309"/>
      <c r="AE21" s="298"/>
      <c r="AF21" s="299"/>
      <c r="AG21" s="300"/>
      <c r="AH21" s="308"/>
      <c r="AI21" s="299"/>
      <c r="AJ21" s="299"/>
      <c r="AK21" s="299"/>
      <c r="AL21" s="299"/>
      <c r="AM21" s="299"/>
      <c r="AN21" s="127"/>
      <c r="AO21" s="128"/>
      <c r="AP21" s="129">
        <f t="shared" si="2"/>
      </c>
      <c r="AQ21" s="128"/>
      <c r="AR21" s="128"/>
      <c r="AS21" s="129">
        <f t="shared" si="3"/>
      </c>
      <c r="AT21" s="128"/>
      <c r="AU21" s="130"/>
      <c r="AV21" s="298"/>
      <c r="AW21" s="299"/>
      <c r="AX21" s="299"/>
      <c r="AY21" s="299"/>
      <c r="AZ21" s="299"/>
      <c r="BA21" s="299"/>
      <c r="BB21" s="127"/>
      <c r="BC21" s="128"/>
      <c r="BD21" s="129">
        <f t="shared" si="4"/>
      </c>
      <c r="BE21" s="128"/>
      <c r="BF21" s="128"/>
      <c r="BG21" s="129">
        <f t="shared" si="5"/>
      </c>
      <c r="BH21" s="128"/>
      <c r="BI21" s="130"/>
      <c r="BJ21" s="310"/>
      <c r="BK21" s="311"/>
      <c r="BL21" s="311"/>
      <c r="BM21" s="311"/>
      <c r="BN21" s="311"/>
      <c r="BO21" s="311"/>
      <c r="BP21" s="181"/>
      <c r="BQ21" s="182"/>
      <c r="BR21" s="183">
        <f t="shared" si="6"/>
      </c>
      <c r="BS21" s="182"/>
      <c r="BT21" s="182"/>
      <c r="BU21" s="183">
        <f t="shared" si="7"/>
      </c>
      <c r="BV21" s="182"/>
      <c r="BW21" s="184"/>
      <c r="BX21" s="298"/>
      <c r="BY21" s="299"/>
      <c r="BZ21" s="300"/>
      <c r="CA21" s="298"/>
      <c r="CB21" s="299"/>
      <c r="CC21" s="300"/>
      <c r="CE21" s="39">
        <f t="shared" si="8"/>
        <v>0</v>
      </c>
      <c r="CF21" s="45" t="str">
        <f t="shared" si="9"/>
        <v>小学種目</v>
      </c>
      <c r="CG21" s="45">
        <f t="shared" si="10"/>
        <v>0</v>
      </c>
      <c r="CH21" s="45">
        <f t="shared" si="11"/>
        <v>0</v>
      </c>
      <c r="CI21" s="45">
        <f t="shared" si="12"/>
        <v>0</v>
      </c>
      <c r="CK21" s="44"/>
      <c r="CL21" s="89" t="s">
        <v>176</v>
      </c>
      <c r="CM21" s="86" t="s">
        <v>13</v>
      </c>
      <c r="CN21" s="86" t="s">
        <v>18</v>
      </c>
      <c r="CO21" s="86" t="s">
        <v>44</v>
      </c>
      <c r="CP21" s="86" t="s">
        <v>308</v>
      </c>
      <c r="CQ21" s="97" t="s">
        <v>280</v>
      </c>
      <c r="CR21" s="44"/>
      <c r="CS21" s="87">
        <v>1976</v>
      </c>
      <c r="CT21" s="97" t="s">
        <v>67</v>
      </c>
      <c r="CU21" s="88" t="s">
        <v>91</v>
      </c>
      <c r="CV21" s="97">
        <v>7</v>
      </c>
      <c r="CW21" s="97" t="str">
        <f>IF(ISERROR(VLOOKUP(CV21,'①初期設定'!$Z$55:$AD$201,5,FALSE)),"*",VLOOKUP(CV21,'①初期設定'!$Z$55:$AD$201,5,FALSE))</f>
        <v>小学男子4年800m</v>
      </c>
      <c r="CX21" s="97" t="str">
        <f t="shared" si="19"/>
        <v>4年800m</v>
      </c>
      <c r="CY21" s="97" t="str">
        <f>IF(ISERROR(VLOOKUP(CV21,'①初期設定'!$AL$55:$AV$201,5,FALSE)),"*",VLOOKUP(CV21,'①初期設定'!$AL$55:$AV$201,5,FALSE))</f>
        <v>小学女子6年800m</v>
      </c>
      <c r="CZ21" s="97" t="str">
        <f t="shared" si="19"/>
        <v>6年800m</v>
      </c>
      <c r="DA21" s="97" t="str">
        <f>IF(ISERROR(VLOOKUP(CV21,'①初期設定'!$AA$55:$AD$201,4,FALSE)),"*",VLOOKUP(CV21,'①初期設定'!$AA$55:$AD$201,4,FALSE))</f>
        <v>*</v>
      </c>
      <c r="DB21" s="97" t="str">
        <f t="shared" si="13"/>
        <v>*</v>
      </c>
      <c r="DC21" s="97" t="str">
        <f>IF(ISERROR(VLOOKUP(CV21,'①初期設定'!$AM$55:$AV$201,4,FALSE)),"*",VLOOKUP(CV21,'①初期設定'!$AM$55:$AV$201,4,FALSE))</f>
        <v>*</v>
      </c>
      <c r="DD21" s="97" t="str">
        <f t="shared" si="14"/>
        <v>*</v>
      </c>
      <c r="DE21" s="97">
        <f>IF(ISERROR(VLOOKUP(CV21,'①初期設定'!$AB$55:$AD$201,3,FALSE)),"",VLOOKUP(CV21,'①初期設定'!$AB$55:$AD$201,3,FALSE))</f>
      </c>
      <c r="DF21" s="97" t="str">
        <f t="shared" si="15"/>
        <v>*</v>
      </c>
      <c r="DG21" s="97" t="str">
        <f>IF(ISERROR(VLOOKUP(CV21,'①初期設定'!$AN$55:$AV$201,3,FALSE)),"*",VLOOKUP(CV21,'①初期設定'!$AN$55:$AV$201,3,FALSE))</f>
        <v>*</v>
      </c>
      <c r="DH21" s="97" t="str">
        <f t="shared" si="16"/>
        <v>*</v>
      </c>
      <c r="DI21" s="97">
        <f>IF(ISERROR(VLOOKUP(CV21,'①初期設定'!$AC$55:$AD$201,2,FALSE)),"",VLOOKUP(CV21,'①初期設定'!$AC$55:$AD$201,2,FALSE))</f>
      </c>
      <c r="DJ21" s="97" t="str">
        <f t="shared" si="17"/>
        <v>*</v>
      </c>
      <c r="DK21" s="97" t="str">
        <f>IF(ISERROR(VLOOKUP(CV21,'①初期設定'!$AO$55:$AV$201,2,FALSE)),"*",VLOOKUP(CV21,'①初期設定'!$AO$55:$AV$201,2,FALSE))</f>
        <v>*</v>
      </c>
      <c r="DL21" s="97" t="str">
        <f t="shared" si="18"/>
        <v>*</v>
      </c>
      <c r="DM21" s="97" t="s">
        <v>91</v>
      </c>
      <c r="DN21" s="97" t="s">
        <v>132</v>
      </c>
      <c r="DO21" s="42"/>
      <c r="DP21" s="42"/>
      <c r="DQ21" s="42"/>
      <c r="DR21" s="42"/>
      <c r="DS21" s="42"/>
      <c r="DU21" s="45" t="s">
        <v>162</v>
      </c>
      <c r="DV21" s="45" t="s">
        <v>162</v>
      </c>
    </row>
    <row r="22" spans="1:123" ht="12" customHeight="1">
      <c r="A22" s="271">
        <v>9</v>
      </c>
      <c r="B22" s="272"/>
      <c r="C22" s="310"/>
      <c r="D22" s="311"/>
      <c r="E22" s="311"/>
      <c r="F22" s="311"/>
      <c r="G22" s="312"/>
      <c r="H22" s="308"/>
      <c r="I22" s="309"/>
      <c r="J22" s="298"/>
      <c r="K22" s="299"/>
      <c r="L22" s="299"/>
      <c r="M22" s="300"/>
      <c r="N22" s="308"/>
      <c r="O22" s="299"/>
      <c r="P22" s="299"/>
      <c r="Q22" s="299"/>
      <c r="R22" s="299"/>
      <c r="S22" s="299"/>
      <c r="T22" s="309"/>
      <c r="U22" s="298"/>
      <c r="V22" s="299"/>
      <c r="W22" s="299"/>
      <c r="X22" s="299"/>
      <c r="Y22" s="299"/>
      <c r="Z22" s="300"/>
      <c r="AA22" s="308"/>
      <c r="AB22" s="299"/>
      <c r="AC22" s="299"/>
      <c r="AD22" s="309"/>
      <c r="AE22" s="298"/>
      <c r="AF22" s="299"/>
      <c r="AG22" s="300"/>
      <c r="AH22" s="308"/>
      <c r="AI22" s="299"/>
      <c r="AJ22" s="299"/>
      <c r="AK22" s="299"/>
      <c r="AL22" s="299"/>
      <c r="AM22" s="299"/>
      <c r="AN22" s="127"/>
      <c r="AO22" s="128"/>
      <c r="AP22" s="129">
        <f t="shared" si="2"/>
      </c>
      <c r="AQ22" s="128"/>
      <c r="AR22" s="128"/>
      <c r="AS22" s="129">
        <f t="shared" si="3"/>
      </c>
      <c r="AT22" s="128"/>
      <c r="AU22" s="130"/>
      <c r="AV22" s="298"/>
      <c r="AW22" s="299"/>
      <c r="AX22" s="299"/>
      <c r="AY22" s="299"/>
      <c r="AZ22" s="299"/>
      <c r="BA22" s="299"/>
      <c r="BB22" s="127"/>
      <c r="BC22" s="128"/>
      <c r="BD22" s="129">
        <f t="shared" si="4"/>
      </c>
      <c r="BE22" s="128"/>
      <c r="BF22" s="128"/>
      <c r="BG22" s="129">
        <f t="shared" si="5"/>
      </c>
      <c r="BH22" s="128"/>
      <c r="BI22" s="130"/>
      <c r="BJ22" s="310"/>
      <c r="BK22" s="311"/>
      <c r="BL22" s="311"/>
      <c r="BM22" s="311"/>
      <c r="BN22" s="311"/>
      <c r="BO22" s="311"/>
      <c r="BP22" s="181"/>
      <c r="BQ22" s="182"/>
      <c r="BR22" s="183">
        <f t="shared" si="6"/>
      </c>
      <c r="BS22" s="182"/>
      <c r="BT22" s="182"/>
      <c r="BU22" s="183">
        <f t="shared" si="7"/>
      </c>
      <c r="BV22" s="182"/>
      <c r="BW22" s="184"/>
      <c r="BX22" s="298"/>
      <c r="BY22" s="299"/>
      <c r="BZ22" s="300"/>
      <c r="CA22" s="298"/>
      <c r="CB22" s="299"/>
      <c r="CC22" s="300"/>
      <c r="CE22" s="39">
        <f t="shared" si="8"/>
        <v>0</v>
      </c>
      <c r="CF22" s="45" t="str">
        <f t="shared" si="9"/>
        <v>小学種目</v>
      </c>
      <c r="CG22" s="45">
        <f t="shared" si="10"/>
        <v>0</v>
      </c>
      <c r="CH22" s="45">
        <f t="shared" si="11"/>
        <v>0</v>
      </c>
      <c r="CI22" s="45">
        <f t="shared" si="12"/>
        <v>0</v>
      </c>
      <c r="CK22" s="44"/>
      <c r="CL22" s="89" t="s">
        <v>407</v>
      </c>
      <c r="CM22" s="86" t="s">
        <v>302</v>
      </c>
      <c r="CN22" s="86" t="s">
        <v>19</v>
      </c>
      <c r="CO22" s="86" t="s">
        <v>45</v>
      </c>
      <c r="CP22" s="86" t="s">
        <v>310</v>
      </c>
      <c r="CQ22" s="97" t="s">
        <v>279</v>
      </c>
      <c r="CR22" s="44"/>
      <c r="CS22" s="87">
        <v>1977</v>
      </c>
      <c r="CT22" s="97" t="s">
        <v>68</v>
      </c>
      <c r="CU22" s="88" t="s">
        <v>81</v>
      </c>
      <c r="CV22" s="97">
        <v>8</v>
      </c>
      <c r="CW22" s="97" t="str">
        <f>IF(ISERROR(VLOOKUP(CV22,'①初期設定'!$Z$55:$AD$201,5,FALSE)),"*",VLOOKUP(CV22,'①初期設定'!$Z$55:$AD$201,5,FALSE))</f>
        <v>小学男子3年800m</v>
      </c>
      <c r="CX22" s="97" t="str">
        <f t="shared" si="19"/>
        <v>3年800m</v>
      </c>
      <c r="CY22" s="97" t="str">
        <f>IF(ISERROR(VLOOKUP(CV22,'①初期設定'!$AL$55:$AV$201,5,FALSE)),"*",VLOOKUP(CV22,'①初期設定'!$AL$55:$AV$201,5,FALSE))</f>
        <v>小学女子5年800m</v>
      </c>
      <c r="CZ22" s="97" t="str">
        <f t="shared" si="19"/>
        <v>5年800m</v>
      </c>
      <c r="DA22" s="97" t="str">
        <f>IF(ISERROR(VLOOKUP(CV22,'①初期設定'!$AA$55:$AD$201,4,FALSE)),"*",VLOOKUP(CV22,'①初期設定'!$AA$55:$AD$201,4,FALSE))</f>
        <v>*</v>
      </c>
      <c r="DB22" s="97" t="str">
        <f t="shared" si="13"/>
        <v>*</v>
      </c>
      <c r="DC22" s="97" t="str">
        <f>IF(ISERROR(VLOOKUP(CV22,'①初期設定'!$AM$55:$AV$201,4,FALSE)),"*",VLOOKUP(CV22,'①初期設定'!$AM$55:$AV$201,4,FALSE))</f>
        <v>*</v>
      </c>
      <c r="DD22" s="97" t="str">
        <f t="shared" si="14"/>
        <v>*</v>
      </c>
      <c r="DE22" s="97">
        <f>IF(ISERROR(VLOOKUP(CV22,'①初期設定'!$AB$55:$AD$201,3,FALSE)),"",VLOOKUP(CV22,'①初期設定'!$AB$55:$AD$201,3,FALSE))</f>
      </c>
      <c r="DF22" s="97" t="str">
        <f t="shared" si="15"/>
        <v>*</v>
      </c>
      <c r="DG22" s="97" t="str">
        <f>IF(ISERROR(VLOOKUP(CV22,'①初期設定'!$AN$55:$AV$201,3,FALSE)),"*",VLOOKUP(CV22,'①初期設定'!$AN$55:$AV$201,3,FALSE))</f>
        <v>*</v>
      </c>
      <c r="DH22" s="97" t="str">
        <f t="shared" si="16"/>
        <v>*</v>
      </c>
      <c r="DI22" s="97">
        <f>IF(ISERROR(VLOOKUP(CV22,'①初期設定'!$AC$55:$AD$201,2,FALSE)),"",VLOOKUP(CV22,'①初期設定'!$AC$55:$AD$201,2,FALSE))</f>
      </c>
      <c r="DJ22" s="97" t="str">
        <f t="shared" si="17"/>
        <v>*</v>
      </c>
      <c r="DK22" s="97" t="str">
        <f>IF(ISERROR(VLOOKUP(CV22,'①初期設定'!$AO$55:$AV$201,2,FALSE)),"*",VLOOKUP(CV22,'①初期設定'!$AO$55:$AV$201,2,FALSE))</f>
        <v>*</v>
      </c>
      <c r="DL22" s="97" t="str">
        <f t="shared" si="18"/>
        <v>*</v>
      </c>
      <c r="DM22" s="97" t="s">
        <v>81</v>
      </c>
      <c r="DN22" s="97" t="s">
        <v>133</v>
      </c>
      <c r="DO22" s="42"/>
      <c r="DP22" s="42"/>
      <c r="DQ22" s="42"/>
      <c r="DR22" s="42"/>
      <c r="DS22" s="42"/>
    </row>
    <row r="23" spans="1:123" ht="12" customHeight="1">
      <c r="A23" s="271">
        <v>10</v>
      </c>
      <c r="B23" s="272"/>
      <c r="C23" s="310"/>
      <c r="D23" s="311"/>
      <c r="E23" s="311"/>
      <c r="F23" s="311"/>
      <c r="G23" s="312"/>
      <c r="H23" s="308"/>
      <c r="I23" s="309"/>
      <c r="J23" s="298"/>
      <c r="K23" s="299"/>
      <c r="L23" s="299"/>
      <c r="M23" s="300"/>
      <c r="N23" s="308"/>
      <c r="O23" s="299"/>
      <c r="P23" s="299"/>
      <c r="Q23" s="299"/>
      <c r="R23" s="299"/>
      <c r="S23" s="299"/>
      <c r="T23" s="309"/>
      <c r="U23" s="298"/>
      <c r="V23" s="299"/>
      <c r="W23" s="299"/>
      <c r="X23" s="299"/>
      <c r="Y23" s="299"/>
      <c r="Z23" s="300"/>
      <c r="AA23" s="308"/>
      <c r="AB23" s="299"/>
      <c r="AC23" s="299"/>
      <c r="AD23" s="309"/>
      <c r="AE23" s="298"/>
      <c r="AF23" s="299"/>
      <c r="AG23" s="300"/>
      <c r="AH23" s="308"/>
      <c r="AI23" s="299"/>
      <c r="AJ23" s="299"/>
      <c r="AK23" s="299"/>
      <c r="AL23" s="299"/>
      <c r="AM23" s="299"/>
      <c r="AN23" s="127"/>
      <c r="AO23" s="128"/>
      <c r="AP23" s="129">
        <f t="shared" si="2"/>
      </c>
      <c r="AQ23" s="128"/>
      <c r="AR23" s="128"/>
      <c r="AS23" s="129">
        <f t="shared" si="3"/>
      </c>
      <c r="AT23" s="128"/>
      <c r="AU23" s="130"/>
      <c r="AV23" s="298"/>
      <c r="AW23" s="299"/>
      <c r="AX23" s="299"/>
      <c r="AY23" s="299"/>
      <c r="AZ23" s="299"/>
      <c r="BA23" s="299"/>
      <c r="BB23" s="127"/>
      <c r="BC23" s="128"/>
      <c r="BD23" s="129">
        <f t="shared" si="4"/>
      </c>
      <c r="BE23" s="128"/>
      <c r="BF23" s="128"/>
      <c r="BG23" s="129">
        <f t="shared" si="5"/>
      </c>
      <c r="BH23" s="128"/>
      <c r="BI23" s="130"/>
      <c r="BJ23" s="310"/>
      <c r="BK23" s="311"/>
      <c r="BL23" s="311"/>
      <c r="BM23" s="311"/>
      <c r="BN23" s="311"/>
      <c r="BO23" s="311"/>
      <c r="BP23" s="181"/>
      <c r="BQ23" s="182"/>
      <c r="BR23" s="183">
        <f t="shared" si="6"/>
      </c>
      <c r="BS23" s="182"/>
      <c r="BT23" s="182"/>
      <c r="BU23" s="183">
        <f t="shared" si="7"/>
      </c>
      <c r="BV23" s="182"/>
      <c r="BW23" s="184"/>
      <c r="BX23" s="298"/>
      <c r="BY23" s="299"/>
      <c r="BZ23" s="300"/>
      <c r="CA23" s="298"/>
      <c r="CB23" s="299"/>
      <c r="CC23" s="300"/>
      <c r="CE23" s="39">
        <f t="shared" si="8"/>
        <v>0</v>
      </c>
      <c r="CF23" s="45" t="str">
        <f t="shared" si="9"/>
        <v>小学種目</v>
      </c>
      <c r="CG23" s="45">
        <f t="shared" si="10"/>
        <v>0</v>
      </c>
      <c r="CH23" s="45">
        <f t="shared" si="11"/>
        <v>0</v>
      </c>
      <c r="CI23" s="45">
        <f t="shared" si="12"/>
        <v>0</v>
      </c>
      <c r="CK23" s="44"/>
      <c r="CL23" s="89"/>
      <c r="CM23" s="86" t="s">
        <v>301</v>
      </c>
      <c r="CN23" s="86" t="s">
        <v>20</v>
      </c>
      <c r="CO23" s="86" t="s">
        <v>46</v>
      </c>
      <c r="CP23" s="86" t="s">
        <v>246</v>
      </c>
      <c r="CQ23" s="97" t="s">
        <v>274</v>
      </c>
      <c r="CR23" s="44"/>
      <c r="CS23" s="87">
        <v>1978</v>
      </c>
      <c r="CT23" s="97" t="s">
        <v>70</v>
      </c>
      <c r="CU23" s="88" t="s">
        <v>82</v>
      </c>
      <c r="CV23" s="97">
        <v>9</v>
      </c>
      <c r="CW23" s="97" t="str">
        <f>IF(ISERROR(VLOOKUP(CV23,'①初期設定'!$Z$55:$AD$201,5,FALSE)),"*",VLOOKUP(CV23,'①初期設定'!$Z$55:$AD$201,5,FALSE))</f>
        <v>小学男子6年1500m</v>
      </c>
      <c r="CX23" s="97" t="str">
        <f t="shared" si="19"/>
        <v>6年1500m</v>
      </c>
      <c r="CY23" s="97" t="str">
        <f>IF(ISERROR(VLOOKUP(CV23,'①初期設定'!$AL$55:$AV$201,5,FALSE)),"*",VLOOKUP(CV23,'①初期設定'!$AL$55:$AV$201,5,FALSE))</f>
        <v>小学女子4年800m</v>
      </c>
      <c r="CZ23" s="97" t="str">
        <f t="shared" si="19"/>
        <v>4年800m</v>
      </c>
      <c r="DA23" s="97" t="str">
        <f>IF(ISERROR(VLOOKUP(CV23,'①初期設定'!$AA$55:$AD$201,4,FALSE)),"*",VLOOKUP(CV23,'①初期設定'!$AA$55:$AD$201,4,FALSE))</f>
        <v>*</v>
      </c>
      <c r="DB23" s="97" t="str">
        <f t="shared" si="13"/>
        <v>*</v>
      </c>
      <c r="DC23" s="97" t="str">
        <f>IF(ISERROR(VLOOKUP(CV23,'①初期設定'!$AM$55:$AV$201,4,FALSE)),"*",VLOOKUP(CV23,'①初期設定'!$AM$55:$AV$201,4,FALSE))</f>
        <v>*</v>
      </c>
      <c r="DD23" s="97" t="str">
        <f t="shared" si="14"/>
        <v>*</v>
      </c>
      <c r="DE23" s="97">
        <f>IF(ISERROR(VLOOKUP(CV23,'①初期設定'!$AB$55:$AD$201,3,FALSE)),"",VLOOKUP(CV23,'①初期設定'!$AB$55:$AD$201,3,FALSE))</f>
      </c>
      <c r="DF23" s="97" t="str">
        <f t="shared" si="15"/>
        <v>*</v>
      </c>
      <c r="DG23" s="97" t="str">
        <f>IF(ISERROR(VLOOKUP(CV23,'①初期設定'!$AN$55:$AV$201,3,FALSE)),"*",VLOOKUP(CV23,'①初期設定'!$AN$55:$AV$201,3,FALSE))</f>
        <v>*</v>
      </c>
      <c r="DH23" s="97" t="str">
        <f t="shared" si="16"/>
        <v>*</v>
      </c>
      <c r="DI23" s="97">
        <f>IF(ISERROR(VLOOKUP(CV23,'①初期設定'!$AC$55:$AD$201,2,FALSE)),"",VLOOKUP(CV23,'①初期設定'!$AC$55:$AD$201,2,FALSE))</f>
      </c>
      <c r="DJ23" s="97" t="str">
        <f t="shared" si="17"/>
        <v>*</v>
      </c>
      <c r="DK23" s="97" t="str">
        <f>IF(ISERROR(VLOOKUP(CV23,'①初期設定'!$AO$55:$AV$201,2,FALSE)),"*",VLOOKUP(CV23,'①初期設定'!$AO$55:$AV$201,2,FALSE))</f>
        <v>*</v>
      </c>
      <c r="DL23" s="97" t="str">
        <f t="shared" si="18"/>
        <v>*</v>
      </c>
      <c r="DM23" s="97" t="s">
        <v>82</v>
      </c>
      <c r="DN23" s="97" t="s">
        <v>133</v>
      </c>
      <c r="DO23" s="42"/>
      <c r="DP23" s="42"/>
      <c r="DQ23" s="42"/>
      <c r="DR23" s="42"/>
      <c r="DS23" s="42"/>
    </row>
    <row r="24" spans="1:123" ht="12" customHeight="1">
      <c r="A24" s="271">
        <v>11</v>
      </c>
      <c r="B24" s="272"/>
      <c r="C24" s="310"/>
      <c r="D24" s="311"/>
      <c r="E24" s="311"/>
      <c r="F24" s="311"/>
      <c r="G24" s="312"/>
      <c r="H24" s="308"/>
      <c r="I24" s="309"/>
      <c r="J24" s="298"/>
      <c r="K24" s="299"/>
      <c r="L24" s="299"/>
      <c r="M24" s="300"/>
      <c r="N24" s="308"/>
      <c r="O24" s="299"/>
      <c r="P24" s="299"/>
      <c r="Q24" s="299"/>
      <c r="R24" s="299"/>
      <c r="S24" s="299"/>
      <c r="T24" s="309"/>
      <c r="U24" s="298"/>
      <c r="V24" s="299"/>
      <c r="W24" s="299"/>
      <c r="X24" s="299"/>
      <c r="Y24" s="299"/>
      <c r="Z24" s="300"/>
      <c r="AA24" s="308"/>
      <c r="AB24" s="299"/>
      <c r="AC24" s="299"/>
      <c r="AD24" s="309"/>
      <c r="AE24" s="298"/>
      <c r="AF24" s="299"/>
      <c r="AG24" s="300"/>
      <c r="AH24" s="308"/>
      <c r="AI24" s="299"/>
      <c r="AJ24" s="299"/>
      <c r="AK24" s="299"/>
      <c r="AL24" s="299"/>
      <c r="AM24" s="299"/>
      <c r="AN24" s="127"/>
      <c r="AO24" s="128"/>
      <c r="AP24" s="129">
        <f t="shared" si="2"/>
      </c>
      <c r="AQ24" s="128"/>
      <c r="AR24" s="128"/>
      <c r="AS24" s="129">
        <f t="shared" si="3"/>
      </c>
      <c r="AT24" s="128"/>
      <c r="AU24" s="130"/>
      <c r="AV24" s="298"/>
      <c r="AW24" s="299"/>
      <c r="AX24" s="299"/>
      <c r="AY24" s="299"/>
      <c r="AZ24" s="299"/>
      <c r="BA24" s="299"/>
      <c r="BB24" s="127"/>
      <c r="BC24" s="128"/>
      <c r="BD24" s="129">
        <f t="shared" si="4"/>
      </c>
      <c r="BE24" s="128"/>
      <c r="BF24" s="128"/>
      <c r="BG24" s="129">
        <f t="shared" si="5"/>
      </c>
      <c r="BH24" s="128"/>
      <c r="BI24" s="130"/>
      <c r="BJ24" s="310"/>
      <c r="BK24" s="311"/>
      <c r="BL24" s="311"/>
      <c r="BM24" s="311"/>
      <c r="BN24" s="311"/>
      <c r="BO24" s="311"/>
      <c r="BP24" s="181"/>
      <c r="BQ24" s="182"/>
      <c r="BR24" s="183">
        <f t="shared" si="6"/>
      </c>
      <c r="BS24" s="182"/>
      <c r="BT24" s="182"/>
      <c r="BU24" s="183">
        <f t="shared" si="7"/>
      </c>
      <c r="BV24" s="182"/>
      <c r="BW24" s="184"/>
      <c r="BX24" s="298"/>
      <c r="BY24" s="299"/>
      <c r="BZ24" s="300"/>
      <c r="CA24" s="298"/>
      <c r="CB24" s="299"/>
      <c r="CC24" s="300"/>
      <c r="CE24" s="39">
        <f t="shared" si="8"/>
        <v>0</v>
      </c>
      <c r="CF24" s="45" t="str">
        <f t="shared" si="9"/>
        <v>小学種目</v>
      </c>
      <c r="CG24" s="45">
        <f t="shared" si="10"/>
        <v>0</v>
      </c>
      <c r="CH24" s="45">
        <f t="shared" si="11"/>
        <v>0</v>
      </c>
      <c r="CI24" s="45">
        <f t="shared" si="12"/>
        <v>0</v>
      </c>
      <c r="CK24" s="44"/>
      <c r="CL24" s="89"/>
      <c r="CM24" s="86" t="s">
        <v>183</v>
      </c>
      <c r="CN24" s="86" t="s">
        <v>261</v>
      </c>
      <c r="CO24" s="86" t="s">
        <v>47</v>
      </c>
      <c r="CP24" s="86" t="s">
        <v>309</v>
      </c>
      <c r="CQ24" s="97" t="s">
        <v>275</v>
      </c>
      <c r="CR24" s="44"/>
      <c r="CS24" s="87">
        <v>1979</v>
      </c>
      <c r="CT24" s="97" t="s">
        <v>69</v>
      </c>
      <c r="CU24" s="88" t="s">
        <v>83</v>
      </c>
      <c r="CV24" s="97">
        <v>10</v>
      </c>
      <c r="CW24" s="97" t="str">
        <f>IF(ISERROR(VLOOKUP(CV24,'①初期設定'!$Z$55:$AD$201,5,FALSE)),"*",VLOOKUP(CV24,'①初期設定'!$Z$55:$AD$201,5,FALSE))</f>
        <v>小学男子5年1500m</v>
      </c>
      <c r="CX24" s="97" t="str">
        <f t="shared" si="19"/>
        <v>5年1500m</v>
      </c>
      <c r="CY24" s="97" t="str">
        <f>IF(ISERROR(VLOOKUP(CV24,'①初期設定'!$AL$55:$AV$201,5,FALSE)),"*",VLOOKUP(CV24,'①初期設定'!$AL$55:$AV$201,5,FALSE))</f>
        <v>小学女子3年800m</v>
      </c>
      <c r="CZ24" s="97" t="str">
        <f t="shared" si="19"/>
        <v>3年800m</v>
      </c>
      <c r="DA24" s="97" t="str">
        <f>IF(ISERROR(VLOOKUP(CV24,'①初期設定'!$AA$55:$AD$201,4,FALSE)),"*",VLOOKUP(CV24,'①初期設定'!$AA$55:$AD$201,4,FALSE))</f>
        <v>*</v>
      </c>
      <c r="DB24" s="97" t="str">
        <f t="shared" si="13"/>
        <v>*</v>
      </c>
      <c r="DC24" s="97" t="str">
        <f>IF(ISERROR(VLOOKUP(CV24,'①初期設定'!$AM$55:$AV$201,4,FALSE)),"*",VLOOKUP(CV24,'①初期設定'!$AM$55:$AV$201,4,FALSE))</f>
        <v>*</v>
      </c>
      <c r="DD24" s="97" t="str">
        <f t="shared" si="14"/>
        <v>*</v>
      </c>
      <c r="DE24" s="97">
        <f>IF(ISERROR(VLOOKUP(CV24,'①初期設定'!$AB$55:$AD$201,3,FALSE)),"",VLOOKUP(CV24,'①初期設定'!$AB$55:$AD$201,3,FALSE))</f>
      </c>
      <c r="DF24" s="97" t="str">
        <f t="shared" si="15"/>
        <v>*</v>
      </c>
      <c r="DG24" s="97" t="str">
        <f>IF(ISERROR(VLOOKUP(CV24,'①初期設定'!$AN$55:$AV$201,3,FALSE)),"*",VLOOKUP(CV24,'①初期設定'!$AN$55:$AV$201,3,FALSE))</f>
        <v>*</v>
      </c>
      <c r="DH24" s="97" t="str">
        <f t="shared" si="16"/>
        <v>*</v>
      </c>
      <c r="DI24" s="97">
        <f>IF(ISERROR(VLOOKUP(CV24,'①初期設定'!$AC$55:$AD$201,2,FALSE)),"",VLOOKUP(CV24,'①初期設定'!$AC$55:$AD$201,2,FALSE))</f>
      </c>
      <c r="DJ24" s="97" t="str">
        <f t="shared" si="17"/>
        <v>*</v>
      </c>
      <c r="DK24" s="97" t="str">
        <f>IF(ISERROR(VLOOKUP(CV24,'①初期設定'!$AO$55:$AV$201,2,FALSE)),"*",VLOOKUP(CV24,'①初期設定'!$AO$55:$AV$201,2,FALSE))</f>
        <v>*</v>
      </c>
      <c r="DL24" s="97" t="str">
        <f t="shared" si="18"/>
        <v>*</v>
      </c>
      <c r="DM24" s="97" t="s">
        <v>83</v>
      </c>
      <c r="DN24" s="97" t="s">
        <v>133</v>
      </c>
      <c r="DO24" s="42"/>
      <c r="DP24" s="42"/>
      <c r="DQ24" s="42"/>
      <c r="DR24" s="42"/>
      <c r="DS24" s="42"/>
    </row>
    <row r="25" spans="1:123" ht="12" customHeight="1">
      <c r="A25" s="271">
        <v>12</v>
      </c>
      <c r="B25" s="272"/>
      <c r="C25" s="310"/>
      <c r="D25" s="311"/>
      <c r="E25" s="311"/>
      <c r="F25" s="311"/>
      <c r="G25" s="312"/>
      <c r="H25" s="308"/>
      <c r="I25" s="309"/>
      <c r="J25" s="298"/>
      <c r="K25" s="299"/>
      <c r="L25" s="299"/>
      <c r="M25" s="300"/>
      <c r="N25" s="308"/>
      <c r="O25" s="299"/>
      <c r="P25" s="299"/>
      <c r="Q25" s="299"/>
      <c r="R25" s="299"/>
      <c r="S25" s="299"/>
      <c r="T25" s="309"/>
      <c r="U25" s="298"/>
      <c r="V25" s="299"/>
      <c r="W25" s="299"/>
      <c r="X25" s="299"/>
      <c r="Y25" s="299"/>
      <c r="Z25" s="300"/>
      <c r="AA25" s="308"/>
      <c r="AB25" s="299"/>
      <c r="AC25" s="299"/>
      <c r="AD25" s="309"/>
      <c r="AE25" s="298"/>
      <c r="AF25" s="299"/>
      <c r="AG25" s="300"/>
      <c r="AH25" s="308"/>
      <c r="AI25" s="299"/>
      <c r="AJ25" s="299"/>
      <c r="AK25" s="299"/>
      <c r="AL25" s="299"/>
      <c r="AM25" s="299"/>
      <c r="AN25" s="127"/>
      <c r="AO25" s="128"/>
      <c r="AP25" s="129">
        <f t="shared" si="2"/>
      </c>
      <c r="AQ25" s="128"/>
      <c r="AR25" s="128"/>
      <c r="AS25" s="129">
        <f t="shared" si="3"/>
      </c>
      <c r="AT25" s="128"/>
      <c r="AU25" s="130"/>
      <c r="AV25" s="298"/>
      <c r="AW25" s="299"/>
      <c r="AX25" s="299"/>
      <c r="AY25" s="299"/>
      <c r="AZ25" s="299"/>
      <c r="BA25" s="299"/>
      <c r="BB25" s="127"/>
      <c r="BC25" s="128"/>
      <c r="BD25" s="129">
        <f t="shared" si="4"/>
      </c>
      <c r="BE25" s="128"/>
      <c r="BF25" s="128"/>
      <c r="BG25" s="129">
        <f t="shared" si="5"/>
      </c>
      <c r="BH25" s="128"/>
      <c r="BI25" s="130"/>
      <c r="BJ25" s="310"/>
      <c r="BK25" s="311"/>
      <c r="BL25" s="311"/>
      <c r="BM25" s="311"/>
      <c r="BN25" s="311"/>
      <c r="BO25" s="311"/>
      <c r="BP25" s="181"/>
      <c r="BQ25" s="182"/>
      <c r="BR25" s="183">
        <f t="shared" si="6"/>
      </c>
      <c r="BS25" s="182"/>
      <c r="BT25" s="182"/>
      <c r="BU25" s="183">
        <f t="shared" si="7"/>
      </c>
      <c r="BV25" s="182"/>
      <c r="BW25" s="184"/>
      <c r="BX25" s="298"/>
      <c r="BY25" s="299"/>
      <c r="BZ25" s="300"/>
      <c r="CA25" s="298"/>
      <c r="CB25" s="299"/>
      <c r="CC25" s="300"/>
      <c r="CE25" s="39">
        <f t="shared" si="8"/>
        <v>0</v>
      </c>
      <c r="CF25" s="45" t="str">
        <f t="shared" si="9"/>
        <v>小学種目</v>
      </c>
      <c r="CG25" s="45">
        <f t="shared" si="10"/>
        <v>0</v>
      </c>
      <c r="CH25" s="45">
        <f t="shared" si="11"/>
        <v>0</v>
      </c>
      <c r="CI25" s="45">
        <f t="shared" si="12"/>
        <v>0</v>
      </c>
      <c r="CK25" s="44"/>
      <c r="CL25" s="89"/>
      <c r="CM25" s="86" t="s">
        <v>181</v>
      </c>
      <c r="CN25" s="86" t="s">
        <v>21</v>
      </c>
      <c r="CO25" s="86" t="s">
        <v>324</v>
      </c>
      <c r="CP25" s="86" t="s">
        <v>307</v>
      </c>
      <c r="CQ25" s="97" t="s">
        <v>96</v>
      </c>
      <c r="CR25" s="44"/>
      <c r="CS25" s="87">
        <v>1980</v>
      </c>
      <c r="CT25" s="89" t="s">
        <v>362</v>
      </c>
      <c r="CU25" s="88" t="s">
        <v>84</v>
      </c>
      <c r="CV25" s="97">
        <v>11</v>
      </c>
      <c r="CW25" s="97" t="str">
        <f>IF(ISERROR(VLOOKUP(CV25,'①初期設定'!$Z$55:$AD$201,5,FALSE)),"*",VLOOKUP(CV25,'①初期設定'!$Z$55:$AD$201,5,FALSE))</f>
        <v>小学男子6年80mH</v>
      </c>
      <c r="CX25" s="97" t="str">
        <f t="shared" si="19"/>
        <v>6年80mH</v>
      </c>
      <c r="CY25" s="97" t="str">
        <f>IF(ISERROR(VLOOKUP(CV25,'①初期設定'!$AL$55:$AV$201,5,FALSE)),"*",VLOOKUP(CV25,'①初期設定'!$AL$55:$AV$201,5,FALSE))</f>
        <v>小学女子6年80mH</v>
      </c>
      <c r="CZ25" s="97" t="str">
        <f t="shared" si="19"/>
        <v>6年80mH</v>
      </c>
      <c r="DA25" s="97" t="str">
        <f>IF(ISERROR(VLOOKUP(CV25,'①初期設定'!$AA$55:$AD$201,4,FALSE)),"*",VLOOKUP(CV25,'①初期設定'!$AA$55:$AD$201,4,FALSE))</f>
        <v>*</v>
      </c>
      <c r="DB25" s="97" t="str">
        <f t="shared" si="13"/>
        <v>*</v>
      </c>
      <c r="DC25" s="97" t="str">
        <f>IF(ISERROR(VLOOKUP(CV25,'①初期設定'!$AM$55:$AV$201,4,FALSE)),"*",VLOOKUP(CV25,'①初期設定'!$AM$55:$AV$201,4,FALSE))</f>
        <v>*</v>
      </c>
      <c r="DD25" s="97" t="str">
        <f t="shared" si="14"/>
        <v>*</v>
      </c>
      <c r="DE25" s="97">
        <f>IF(ISERROR(VLOOKUP(CV25,'①初期設定'!$AB$55:$AD$201,3,FALSE)),"",VLOOKUP(CV25,'①初期設定'!$AB$55:$AD$201,3,FALSE))</f>
      </c>
      <c r="DF25" s="97" t="str">
        <f t="shared" si="15"/>
        <v>*</v>
      </c>
      <c r="DG25" s="97" t="str">
        <f>IF(ISERROR(VLOOKUP(CV25,'①初期設定'!$AN$55:$AV$201,3,FALSE)),"*",VLOOKUP(CV25,'①初期設定'!$AN$55:$AV$201,3,FALSE))</f>
        <v>*</v>
      </c>
      <c r="DH25" s="97" t="str">
        <f t="shared" si="16"/>
        <v>*</v>
      </c>
      <c r="DI25" s="97">
        <f>IF(ISERROR(VLOOKUP(CV25,'①初期設定'!$AC$55:$AD$201,2,FALSE)),"",VLOOKUP(CV25,'①初期設定'!$AC$55:$AD$201,2,FALSE))</f>
      </c>
      <c r="DJ25" s="97" t="str">
        <f t="shared" si="17"/>
        <v>*</v>
      </c>
      <c r="DK25" s="97" t="str">
        <f>IF(ISERROR(VLOOKUP(CV25,'①初期設定'!$AO$55:$AV$201,2,FALSE)),"*",VLOOKUP(CV25,'①初期設定'!$AO$55:$AV$201,2,FALSE))</f>
        <v>*</v>
      </c>
      <c r="DL25" s="97" t="str">
        <f t="shared" si="18"/>
        <v>*</v>
      </c>
      <c r="DM25" s="97" t="s">
        <v>84</v>
      </c>
      <c r="DN25" s="97" t="s">
        <v>134</v>
      </c>
      <c r="DO25" s="42"/>
      <c r="DP25" s="42"/>
      <c r="DQ25" s="42"/>
      <c r="DR25" s="42"/>
      <c r="DS25" s="42"/>
    </row>
    <row r="26" spans="1:123" ht="12" customHeight="1">
      <c r="A26" s="271">
        <v>13</v>
      </c>
      <c r="B26" s="272"/>
      <c r="C26" s="310"/>
      <c r="D26" s="311"/>
      <c r="E26" s="311"/>
      <c r="F26" s="311"/>
      <c r="G26" s="312"/>
      <c r="H26" s="308"/>
      <c r="I26" s="309"/>
      <c r="J26" s="298"/>
      <c r="K26" s="299"/>
      <c r="L26" s="299"/>
      <c r="M26" s="300"/>
      <c r="N26" s="308"/>
      <c r="O26" s="299"/>
      <c r="P26" s="299"/>
      <c r="Q26" s="299"/>
      <c r="R26" s="299"/>
      <c r="S26" s="299"/>
      <c r="T26" s="309"/>
      <c r="U26" s="298"/>
      <c r="V26" s="299"/>
      <c r="W26" s="299"/>
      <c r="X26" s="299"/>
      <c r="Y26" s="299"/>
      <c r="Z26" s="300"/>
      <c r="AA26" s="308"/>
      <c r="AB26" s="299"/>
      <c r="AC26" s="299"/>
      <c r="AD26" s="309"/>
      <c r="AE26" s="298"/>
      <c r="AF26" s="299"/>
      <c r="AG26" s="300"/>
      <c r="AH26" s="308"/>
      <c r="AI26" s="299"/>
      <c r="AJ26" s="299"/>
      <c r="AK26" s="299"/>
      <c r="AL26" s="299"/>
      <c r="AM26" s="299"/>
      <c r="AN26" s="127"/>
      <c r="AO26" s="128"/>
      <c r="AP26" s="129">
        <f t="shared" si="2"/>
      </c>
      <c r="AQ26" s="128"/>
      <c r="AR26" s="128"/>
      <c r="AS26" s="129">
        <f t="shared" si="3"/>
      </c>
      <c r="AT26" s="128"/>
      <c r="AU26" s="130"/>
      <c r="AV26" s="298"/>
      <c r="AW26" s="299"/>
      <c r="AX26" s="299"/>
      <c r="AY26" s="299"/>
      <c r="AZ26" s="299"/>
      <c r="BA26" s="299"/>
      <c r="BB26" s="127"/>
      <c r="BC26" s="128"/>
      <c r="BD26" s="129">
        <f t="shared" si="4"/>
      </c>
      <c r="BE26" s="128"/>
      <c r="BF26" s="128"/>
      <c r="BG26" s="129">
        <f t="shared" si="5"/>
      </c>
      <c r="BH26" s="128"/>
      <c r="BI26" s="130"/>
      <c r="BJ26" s="310"/>
      <c r="BK26" s="311"/>
      <c r="BL26" s="311"/>
      <c r="BM26" s="311"/>
      <c r="BN26" s="311"/>
      <c r="BO26" s="311"/>
      <c r="BP26" s="181"/>
      <c r="BQ26" s="182"/>
      <c r="BR26" s="183">
        <f t="shared" si="6"/>
      </c>
      <c r="BS26" s="182"/>
      <c r="BT26" s="182"/>
      <c r="BU26" s="183">
        <f t="shared" si="7"/>
      </c>
      <c r="BV26" s="182"/>
      <c r="BW26" s="184"/>
      <c r="BX26" s="298"/>
      <c r="BY26" s="299"/>
      <c r="BZ26" s="300"/>
      <c r="CA26" s="298"/>
      <c r="CB26" s="299"/>
      <c r="CC26" s="300"/>
      <c r="CE26" s="39">
        <f t="shared" si="8"/>
        <v>0</v>
      </c>
      <c r="CF26" s="45" t="str">
        <f t="shared" si="9"/>
        <v>小学種目</v>
      </c>
      <c r="CG26" s="45">
        <f t="shared" si="10"/>
        <v>0</v>
      </c>
      <c r="CH26" s="45">
        <f t="shared" si="11"/>
        <v>0</v>
      </c>
      <c r="CI26" s="45">
        <f t="shared" si="12"/>
        <v>0</v>
      </c>
      <c r="CK26" s="44"/>
      <c r="CL26" s="89"/>
      <c r="CM26" s="86" t="s">
        <v>186</v>
      </c>
      <c r="CN26" s="86" t="s">
        <v>22</v>
      </c>
      <c r="CO26" s="86" t="s">
        <v>48</v>
      </c>
      <c r="CP26" s="86" t="s">
        <v>247</v>
      </c>
      <c r="CQ26" s="97" t="s">
        <v>97</v>
      </c>
      <c r="CR26" s="44"/>
      <c r="CS26" s="87">
        <v>1981</v>
      </c>
      <c r="CT26" s="89" t="s">
        <v>367</v>
      </c>
      <c r="CU26" s="88" t="s">
        <v>85</v>
      </c>
      <c r="CV26" s="97">
        <v>12</v>
      </c>
      <c r="CW26" s="97" t="str">
        <f>IF(ISERROR(VLOOKUP(CV26,'①初期設定'!$Z$55:$AD$201,5,FALSE)),"*",VLOOKUP(CV26,'①初期設定'!$Z$55:$AD$201,5,FALSE))</f>
        <v>小学男子5年80mH</v>
      </c>
      <c r="CX26" s="97" t="str">
        <f t="shared" si="19"/>
        <v>5年80mH</v>
      </c>
      <c r="CY26" s="97" t="str">
        <f>IF(ISERROR(VLOOKUP(CV26,'①初期設定'!$AL$55:$AV$201,5,FALSE)),"*",VLOOKUP(CV26,'①初期設定'!$AL$55:$AV$201,5,FALSE))</f>
        <v>小学女子5年80mH</v>
      </c>
      <c r="CZ26" s="97" t="str">
        <f t="shared" si="19"/>
        <v>5年80mH</v>
      </c>
      <c r="DA26" s="97" t="str">
        <f>IF(ISERROR(VLOOKUP(CV26,'①初期設定'!$AA$55:$AD$201,4,FALSE)),"*",VLOOKUP(CV26,'①初期設定'!$AA$55:$AD$201,4,FALSE))</f>
        <v>*</v>
      </c>
      <c r="DB26" s="97" t="str">
        <f t="shared" si="13"/>
        <v>*</v>
      </c>
      <c r="DC26" s="97" t="str">
        <f>IF(ISERROR(VLOOKUP(CV26,'①初期設定'!$AM$55:$AV$201,4,FALSE)),"*",VLOOKUP(CV26,'①初期設定'!$AM$55:$AV$201,4,FALSE))</f>
        <v>*</v>
      </c>
      <c r="DD26" s="97" t="str">
        <f t="shared" si="14"/>
        <v>*</v>
      </c>
      <c r="DE26" s="97">
        <f>IF(ISERROR(VLOOKUP(CV26,'①初期設定'!$AB$55:$AD$201,3,FALSE)),"",VLOOKUP(CV26,'①初期設定'!$AB$55:$AD$201,3,FALSE))</f>
      </c>
      <c r="DF26" s="97" t="str">
        <f t="shared" si="15"/>
        <v>*</v>
      </c>
      <c r="DG26" s="97" t="str">
        <f>IF(ISERROR(VLOOKUP(CV26,'①初期設定'!$AN$55:$AV$201,3,FALSE)),"*",VLOOKUP(CV26,'①初期設定'!$AN$55:$AV$201,3,FALSE))</f>
        <v>*</v>
      </c>
      <c r="DH26" s="97" t="str">
        <f t="shared" si="16"/>
        <v>*</v>
      </c>
      <c r="DI26" s="97">
        <f>IF(ISERROR(VLOOKUP(CV26,'①初期設定'!$AC$55:$AD$201,2,FALSE)),"",VLOOKUP(CV26,'①初期設定'!$AC$55:$AD$201,2,FALSE))</f>
      </c>
      <c r="DJ26" s="97" t="str">
        <f t="shared" si="17"/>
        <v>*</v>
      </c>
      <c r="DK26" s="97" t="str">
        <f>IF(ISERROR(VLOOKUP(CV26,'①初期設定'!$AO$55:$AV$201,2,FALSE)),"*",VLOOKUP(CV26,'①初期設定'!$AO$55:$AV$201,2,FALSE))</f>
        <v>*</v>
      </c>
      <c r="DL26" s="97" t="str">
        <f t="shared" si="18"/>
        <v>*</v>
      </c>
      <c r="DM26" s="97" t="s">
        <v>85</v>
      </c>
      <c r="DN26" s="97" t="s">
        <v>134</v>
      </c>
      <c r="DO26" s="42"/>
      <c r="DP26" s="42"/>
      <c r="DQ26" s="42"/>
      <c r="DR26" s="42"/>
      <c r="DS26" s="42"/>
    </row>
    <row r="27" spans="1:123" ht="12" customHeight="1">
      <c r="A27" s="271">
        <v>14</v>
      </c>
      <c r="B27" s="272"/>
      <c r="C27" s="310"/>
      <c r="D27" s="311"/>
      <c r="E27" s="311"/>
      <c r="F27" s="311"/>
      <c r="G27" s="312"/>
      <c r="H27" s="308"/>
      <c r="I27" s="309"/>
      <c r="J27" s="298"/>
      <c r="K27" s="299"/>
      <c r="L27" s="299"/>
      <c r="M27" s="300"/>
      <c r="N27" s="308"/>
      <c r="O27" s="299"/>
      <c r="P27" s="299"/>
      <c r="Q27" s="299"/>
      <c r="R27" s="299"/>
      <c r="S27" s="299"/>
      <c r="T27" s="309"/>
      <c r="U27" s="298"/>
      <c r="V27" s="299"/>
      <c r="W27" s="299"/>
      <c r="X27" s="299"/>
      <c r="Y27" s="299"/>
      <c r="Z27" s="300"/>
      <c r="AA27" s="308"/>
      <c r="AB27" s="299"/>
      <c r="AC27" s="299"/>
      <c r="AD27" s="309"/>
      <c r="AE27" s="298"/>
      <c r="AF27" s="299"/>
      <c r="AG27" s="300"/>
      <c r="AH27" s="308"/>
      <c r="AI27" s="299"/>
      <c r="AJ27" s="299"/>
      <c r="AK27" s="299"/>
      <c r="AL27" s="299"/>
      <c r="AM27" s="299"/>
      <c r="AN27" s="127"/>
      <c r="AO27" s="128"/>
      <c r="AP27" s="129">
        <f t="shared" si="2"/>
      </c>
      <c r="AQ27" s="128"/>
      <c r="AR27" s="128"/>
      <c r="AS27" s="129">
        <f t="shared" si="3"/>
      </c>
      <c r="AT27" s="128"/>
      <c r="AU27" s="130"/>
      <c r="AV27" s="298"/>
      <c r="AW27" s="299"/>
      <c r="AX27" s="299"/>
      <c r="AY27" s="299"/>
      <c r="AZ27" s="299"/>
      <c r="BA27" s="299"/>
      <c r="BB27" s="127"/>
      <c r="BC27" s="128"/>
      <c r="BD27" s="129">
        <f t="shared" si="4"/>
      </c>
      <c r="BE27" s="128"/>
      <c r="BF27" s="128"/>
      <c r="BG27" s="129">
        <f t="shared" si="5"/>
      </c>
      <c r="BH27" s="128"/>
      <c r="BI27" s="130"/>
      <c r="BJ27" s="310"/>
      <c r="BK27" s="311"/>
      <c r="BL27" s="311"/>
      <c r="BM27" s="311"/>
      <c r="BN27" s="311"/>
      <c r="BO27" s="311"/>
      <c r="BP27" s="181"/>
      <c r="BQ27" s="182"/>
      <c r="BR27" s="183">
        <f t="shared" si="6"/>
      </c>
      <c r="BS27" s="182"/>
      <c r="BT27" s="182"/>
      <c r="BU27" s="183">
        <f t="shared" si="7"/>
      </c>
      <c r="BV27" s="182"/>
      <c r="BW27" s="184"/>
      <c r="BX27" s="298"/>
      <c r="BY27" s="299"/>
      <c r="BZ27" s="300"/>
      <c r="CA27" s="298"/>
      <c r="CB27" s="299"/>
      <c r="CC27" s="300"/>
      <c r="CE27" s="39">
        <f t="shared" si="8"/>
        <v>0</v>
      </c>
      <c r="CF27" s="45" t="str">
        <f t="shared" si="9"/>
        <v>小学種目</v>
      </c>
      <c r="CG27" s="45">
        <f t="shared" si="10"/>
        <v>0</v>
      </c>
      <c r="CH27" s="45">
        <f t="shared" si="11"/>
        <v>0</v>
      </c>
      <c r="CI27" s="45">
        <f t="shared" si="12"/>
        <v>0</v>
      </c>
      <c r="CK27" s="44"/>
      <c r="CL27" s="89"/>
      <c r="CM27" s="86" t="s">
        <v>179</v>
      </c>
      <c r="CN27" s="86" t="s">
        <v>332</v>
      </c>
      <c r="CO27" s="86" t="s">
        <v>49</v>
      </c>
      <c r="CP27" s="86" t="s">
        <v>312</v>
      </c>
      <c r="CQ27" s="97" t="s">
        <v>284</v>
      </c>
      <c r="CR27" s="44"/>
      <c r="CS27" s="87">
        <v>1982</v>
      </c>
      <c r="CT27" s="89" t="s">
        <v>368</v>
      </c>
      <c r="CU27" s="88" t="s">
        <v>86</v>
      </c>
      <c r="CV27" s="97">
        <v>13</v>
      </c>
      <c r="CW27" s="97" t="str">
        <f>IF(ISERROR(VLOOKUP(CV27,'①初期設定'!$Z$55:$AD$201,5,FALSE)),"*",VLOOKUP(CV27,'①初期設定'!$Z$55:$AD$201,5,FALSE))</f>
        <v>小学男子6年走高跳</v>
      </c>
      <c r="CX27" s="97" t="str">
        <f t="shared" si="19"/>
        <v>6年走高跳</v>
      </c>
      <c r="CY27" s="97" t="str">
        <f>IF(ISERROR(VLOOKUP(CV27,'①初期設定'!$AL$55:$AV$201,5,FALSE)),"*",VLOOKUP(CV27,'①初期設定'!$AL$55:$AV$201,5,FALSE))</f>
        <v>小学女子6年走高跳</v>
      </c>
      <c r="CZ27" s="97" t="str">
        <f t="shared" si="19"/>
        <v>6年走高跳</v>
      </c>
      <c r="DA27" s="97" t="str">
        <f>IF(ISERROR(VLOOKUP(CV27,'①初期設定'!$AA$55:$AD$201,4,FALSE)),"*",VLOOKUP(CV27,'①初期設定'!$AA$55:$AD$201,4,FALSE))</f>
        <v>*</v>
      </c>
      <c r="DB27" s="97" t="str">
        <f t="shared" si="13"/>
        <v>*</v>
      </c>
      <c r="DC27" s="97" t="str">
        <f>IF(ISERROR(VLOOKUP(CV27,'①初期設定'!$AM$55:$AV$201,4,FALSE)),"*",VLOOKUP(CV27,'①初期設定'!$AM$55:$AV$201,4,FALSE))</f>
        <v>*</v>
      </c>
      <c r="DD27" s="97" t="str">
        <f t="shared" si="14"/>
        <v>*</v>
      </c>
      <c r="DE27" s="97">
        <f>IF(ISERROR(VLOOKUP(CV27,'①初期設定'!$AB$55:$AD$201,3,FALSE)),"",VLOOKUP(CV27,'①初期設定'!$AB$55:$AD$201,3,FALSE))</f>
      </c>
      <c r="DF27" s="97" t="str">
        <f t="shared" si="15"/>
        <v>*</v>
      </c>
      <c r="DG27" s="97" t="str">
        <f>IF(ISERROR(VLOOKUP(CV27,'①初期設定'!$AN$55:$AV$201,3,FALSE)),"*",VLOOKUP(CV27,'①初期設定'!$AN$55:$AV$201,3,FALSE))</f>
        <v>*</v>
      </c>
      <c r="DH27" s="97" t="str">
        <f t="shared" si="16"/>
        <v>*</v>
      </c>
      <c r="DI27" s="97">
        <f>IF(ISERROR(VLOOKUP(CV27,'①初期設定'!$AC$55:$AD$201,2,FALSE)),"",VLOOKUP(CV27,'①初期設定'!$AC$55:$AD$201,2,FALSE))</f>
      </c>
      <c r="DJ27" s="97" t="str">
        <f t="shared" si="17"/>
        <v>*</v>
      </c>
      <c r="DK27" s="97" t="str">
        <f>IF(ISERROR(VLOOKUP(CV27,'①初期設定'!$AO$55:$AV$201,2,FALSE)),"*",VLOOKUP(CV27,'①初期設定'!$AO$55:$AV$201,2,FALSE))</f>
        <v>*</v>
      </c>
      <c r="DL27" s="97" t="str">
        <f t="shared" si="18"/>
        <v>*</v>
      </c>
      <c r="DM27" s="97" t="s">
        <v>86</v>
      </c>
      <c r="DN27" s="97" t="s">
        <v>134</v>
      </c>
      <c r="DO27" s="42"/>
      <c r="DP27" s="42"/>
      <c r="DQ27" s="42"/>
      <c r="DR27" s="42"/>
      <c r="DS27" s="42"/>
    </row>
    <row r="28" spans="1:123" ht="12" customHeight="1">
      <c r="A28" s="271">
        <v>15</v>
      </c>
      <c r="B28" s="272"/>
      <c r="C28" s="310"/>
      <c r="D28" s="311"/>
      <c r="E28" s="311"/>
      <c r="F28" s="311"/>
      <c r="G28" s="312"/>
      <c r="H28" s="308"/>
      <c r="I28" s="309"/>
      <c r="J28" s="298"/>
      <c r="K28" s="299"/>
      <c r="L28" s="299"/>
      <c r="M28" s="300"/>
      <c r="N28" s="308"/>
      <c r="O28" s="299"/>
      <c r="P28" s="299"/>
      <c r="Q28" s="299"/>
      <c r="R28" s="299"/>
      <c r="S28" s="299"/>
      <c r="T28" s="309"/>
      <c r="U28" s="298"/>
      <c r="V28" s="299"/>
      <c r="W28" s="299"/>
      <c r="X28" s="299"/>
      <c r="Y28" s="299"/>
      <c r="Z28" s="300"/>
      <c r="AA28" s="308"/>
      <c r="AB28" s="299"/>
      <c r="AC28" s="299"/>
      <c r="AD28" s="309"/>
      <c r="AE28" s="298"/>
      <c r="AF28" s="299"/>
      <c r="AG28" s="300"/>
      <c r="AH28" s="308"/>
      <c r="AI28" s="299"/>
      <c r="AJ28" s="299"/>
      <c r="AK28" s="299"/>
      <c r="AL28" s="299"/>
      <c r="AM28" s="299"/>
      <c r="AN28" s="127"/>
      <c r="AO28" s="128"/>
      <c r="AP28" s="129">
        <f t="shared" si="2"/>
      </c>
      <c r="AQ28" s="128"/>
      <c r="AR28" s="128"/>
      <c r="AS28" s="129">
        <f t="shared" si="3"/>
      </c>
      <c r="AT28" s="128"/>
      <c r="AU28" s="130"/>
      <c r="AV28" s="298"/>
      <c r="AW28" s="299"/>
      <c r="AX28" s="299"/>
      <c r="AY28" s="299"/>
      <c r="AZ28" s="299"/>
      <c r="BA28" s="299"/>
      <c r="BB28" s="127"/>
      <c r="BC28" s="128"/>
      <c r="BD28" s="129">
        <f t="shared" si="4"/>
      </c>
      <c r="BE28" s="128"/>
      <c r="BF28" s="128"/>
      <c r="BG28" s="129">
        <f t="shared" si="5"/>
      </c>
      <c r="BH28" s="128"/>
      <c r="BI28" s="130"/>
      <c r="BJ28" s="310"/>
      <c r="BK28" s="311"/>
      <c r="BL28" s="311"/>
      <c r="BM28" s="311"/>
      <c r="BN28" s="311"/>
      <c r="BO28" s="311"/>
      <c r="BP28" s="181"/>
      <c r="BQ28" s="182"/>
      <c r="BR28" s="183">
        <f t="shared" si="6"/>
      </c>
      <c r="BS28" s="182"/>
      <c r="BT28" s="182"/>
      <c r="BU28" s="183">
        <f t="shared" si="7"/>
      </c>
      <c r="BV28" s="182"/>
      <c r="BW28" s="184"/>
      <c r="BX28" s="298"/>
      <c r="BY28" s="299"/>
      <c r="BZ28" s="300"/>
      <c r="CA28" s="298"/>
      <c r="CB28" s="299"/>
      <c r="CC28" s="300"/>
      <c r="CE28" s="39">
        <f t="shared" si="8"/>
        <v>0</v>
      </c>
      <c r="CF28" s="45" t="str">
        <f t="shared" si="9"/>
        <v>小学種目</v>
      </c>
      <c r="CG28" s="45">
        <f t="shared" si="10"/>
        <v>0</v>
      </c>
      <c r="CH28" s="45">
        <f t="shared" si="11"/>
        <v>0</v>
      </c>
      <c r="CI28" s="45">
        <f t="shared" si="12"/>
        <v>0</v>
      </c>
      <c r="CK28" s="44"/>
      <c r="CL28" s="89"/>
      <c r="CM28" s="86" t="s">
        <v>178</v>
      </c>
      <c r="CN28" s="86" t="s">
        <v>23</v>
      </c>
      <c r="CO28" s="86" t="s">
        <v>50</v>
      </c>
      <c r="CP28" s="86" t="s">
        <v>248</v>
      </c>
      <c r="CQ28" s="97" t="s">
        <v>98</v>
      </c>
      <c r="CR28" s="44"/>
      <c r="CS28" s="87">
        <v>1983</v>
      </c>
      <c r="CT28" s="89" t="s">
        <v>369</v>
      </c>
      <c r="CU28" s="103" t="s">
        <v>10</v>
      </c>
      <c r="CV28" s="97">
        <v>14</v>
      </c>
      <c r="CW28" s="97" t="str">
        <f>IF(ISERROR(VLOOKUP(CV28,'①初期設定'!$Z$55:$AD$201,5,FALSE)),"*",VLOOKUP(CV28,'①初期設定'!$Z$55:$AD$201,5,FALSE))</f>
        <v>小学男子5年走高跳</v>
      </c>
      <c r="CX28" s="97" t="str">
        <f t="shared" si="19"/>
        <v>5年走高跳</v>
      </c>
      <c r="CY28" s="97" t="str">
        <f>IF(ISERROR(VLOOKUP(CV28,'①初期設定'!$AL$55:$AV$201,5,FALSE)),"*",VLOOKUP(CV28,'①初期設定'!$AL$55:$AV$201,5,FALSE))</f>
        <v>小学女子5年走高跳</v>
      </c>
      <c r="CZ28" s="97" t="str">
        <f t="shared" si="19"/>
        <v>5年走高跳</v>
      </c>
      <c r="DA28" s="97" t="str">
        <f>IF(ISERROR(VLOOKUP(CV28,'①初期設定'!$AA$55:$AD$201,4,FALSE)),"*",VLOOKUP(CV28,'①初期設定'!$AA$55:$AD$201,4,FALSE))</f>
        <v>*</v>
      </c>
      <c r="DB28" s="97" t="str">
        <f t="shared" si="13"/>
        <v>*</v>
      </c>
      <c r="DC28" s="97" t="str">
        <f>IF(ISERROR(VLOOKUP(CV28,'①初期設定'!$AM$55:$AV$201,4,FALSE)),"*",VLOOKUP(CV28,'①初期設定'!$AM$55:$AV$201,4,FALSE))</f>
        <v>*</v>
      </c>
      <c r="DD28" s="97" t="str">
        <f t="shared" si="14"/>
        <v>*</v>
      </c>
      <c r="DE28" s="97">
        <f>IF(ISERROR(VLOOKUP(CV28,'①初期設定'!$AB$55:$AD$201,3,FALSE)),"",VLOOKUP(CV28,'①初期設定'!$AB$55:$AD$201,3,FALSE))</f>
      </c>
      <c r="DF28" s="97" t="str">
        <f t="shared" si="15"/>
        <v>*</v>
      </c>
      <c r="DG28" s="97" t="str">
        <f>IF(ISERROR(VLOOKUP(CV28,'①初期設定'!$AN$55:$AV$201,3,FALSE)),"*",VLOOKUP(CV28,'①初期設定'!$AN$55:$AV$201,3,FALSE))</f>
        <v>*</v>
      </c>
      <c r="DH28" s="97" t="str">
        <f t="shared" si="16"/>
        <v>*</v>
      </c>
      <c r="DI28" s="97">
        <f>IF(ISERROR(VLOOKUP(CV28,'①初期設定'!$AC$55:$AD$201,2,FALSE)),"",VLOOKUP(CV28,'①初期設定'!$AC$55:$AD$201,2,FALSE))</f>
      </c>
      <c r="DJ28" s="97" t="str">
        <f t="shared" si="17"/>
        <v>*</v>
      </c>
      <c r="DK28" s="97" t="str">
        <f>IF(ISERROR(VLOOKUP(CV28,'①初期設定'!$AO$55:$AV$201,2,FALSE)),"*",VLOOKUP(CV28,'①初期設定'!$AO$55:$AV$201,2,FALSE))</f>
        <v>*</v>
      </c>
      <c r="DL28" s="97" t="str">
        <f t="shared" si="18"/>
        <v>*</v>
      </c>
      <c r="DM28" s="98" t="s">
        <v>10</v>
      </c>
      <c r="DN28" s="98" t="s">
        <v>10</v>
      </c>
      <c r="DO28" s="42"/>
      <c r="DP28" s="42"/>
      <c r="DQ28" s="42"/>
      <c r="DR28" s="42"/>
      <c r="DS28" s="42"/>
    </row>
    <row r="29" spans="1:123" ht="12" customHeight="1">
      <c r="A29" s="271">
        <v>16</v>
      </c>
      <c r="B29" s="272"/>
      <c r="C29" s="310"/>
      <c r="D29" s="311"/>
      <c r="E29" s="311"/>
      <c r="F29" s="311"/>
      <c r="G29" s="312"/>
      <c r="H29" s="308"/>
      <c r="I29" s="309"/>
      <c r="J29" s="298"/>
      <c r="K29" s="299"/>
      <c r="L29" s="299"/>
      <c r="M29" s="300"/>
      <c r="N29" s="308"/>
      <c r="O29" s="299"/>
      <c r="P29" s="299"/>
      <c r="Q29" s="299"/>
      <c r="R29" s="299"/>
      <c r="S29" s="299"/>
      <c r="T29" s="309"/>
      <c r="U29" s="298"/>
      <c r="V29" s="299"/>
      <c r="W29" s="299"/>
      <c r="X29" s="299"/>
      <c r="Y29" s="299"/>
      <c r="Z29" s="300"/>
      <c r="AA29" s="308"/>
      <c r="AB29" s="299"/>
      <c r="AC29" s="299"/>
      <c r="AD29" s="309"/>
      <c r="AE29" s="298"/>
      <c r="AF29" s="299"/>
      <c r="AG29" s="300"/>
      <c r="AH29" s="308"/>
      <c r="AI29" s="299"/>
      <c r="AJ29" s="299"/>
      <c r="AK29" s="299"/>
      <c r="AL29" s="299"/>
      <c r="AM29" s="299"/>
      <c r="AN29" s="127"/>
      <c r="AO29" s="128"/>
      <c r="AP29" s="129">
        <f t="shared" si="2"/>
      </c>
      <c r="AQ29" s="128"/>
      <c r="AR29" s="128"/>
      <c r="AS29" s="129">
        <f t="shared" si="3"/>
      </c>
      <c r="AT29" s="128"/>
      <c r="AU29" s="130"/>
      <c r="AV29" s="298"/>
      <c r="AW29" s="299"/>
      <c r="AX29" s="299"/>
      <c r="AY29" s="299"/>
      <c r="AZ29" s="299"/>
      <c r="BA29" s="299"/>
      <c r="BB29" s="127"/>
      <c r="BC29" s="128"/>
      <c r="BD29" s="129">
        <f t="shared" si="4"/>
      </c>
      <c r="BE29" s="128"/>
      <c r="BF29" s="128"/>
      <c r="BG29" s="129">
        <f t="shared" si="5"/>
      </c>
      <c r="BH29" s="128"/>
      <c r="BI29" s="130"/>
      <c r="BJ29" s="310"/>
      <c r="BK29" s="311"/>
      <c r="BL29" s="311"/>
      <c r="BM29" s="311"/>
      <c r="BN29" s="311"/>
      <c r="BO29" s="311"/>
      <c r="BP29" s="181"/>
      <c r="BQ29" s="182"/>
      <c r="BR29" s="183">
        <f t="shared" si="6"/>
      </c>
      <c r="BS29" s="182"/>
      <c r="BT29" s="182"/>
      <c r="BU29" s="183">
        <f t="shared" si="7"/>
      </c>
      <c r="BV29" s="182"/>
      <c r="BW29" s="184"/>
      <c r="BX29" s="298"/>
      <c r="BY29" s="299"/>
      <c r="BZ29" s="300"/>
      <c r="CA29" s="298"/>
      <c r="CB29" s="299"/>
      <c r="CC29" s="300"/>
      <c r="CE29" s="39">
        <f t="shared" si="8"/>
        <v>0</v>
      </c>
      <c r="CF29" s="45" t="str">
        <f t="shared" si="9"/>
        <v>小学種目</v>
      </c>
      <c r="CG29" s="45">
        <f t="shared" si="10"/>
        <v>0</v>
      </c>
      <c r="CH29" s="45">
        <f t="shared" si="11"/>
        <v>0</v>
      </c>
      <c r="CI29" s="45">
        <f t="shared" si="12"/>
        <v>0</v>
      </c>
      <c r="CK29" s="44"/>
      <c r="CL29" s="89"/>
      <c r="CM29" s="86" t="s">
        <v>185</v>
      </c>
      <c r="CN29" s="86" t="s">
        <v>333</v>
      </c>
      <c r="CO29" s="86" t="s">
        <v>51</v>
      </c>
      <c r="CP29" s="86" t="s">
        <v>341</v>
      </c>
      <c r="CQ29" s="97" t="s">
        <v>99</v>
      </c>
      <c r="CR29" s="44"/>
      <c r="CS29" s="87">
        <v>1984</v>
      </c>
      <c r="CT29" s="89" t="s">
        <v>370</v>
      </c>
      <c r="CU29" s="44"/>
      <c r="CV29" s="97">
        <v>15</v>
      </c>
      <c r="CW29" s="97" t="str">
        <f>IF(ISERROR(VLOOKUP(CV29,'①初期設定'!$Z$55:$AD$201,5,FALSE)),"*",VLOOKUP(CV29,'①初期設定'!$Z$55:$AD$201,5,FALSE))</f>
        <v>小学男子6年走幅跳</v>
      </c>
      <c r="CX29" s="97" t="str">
        <f t="shared" si="19"/>
        <v>6年走幅跳</v>
      </c>
      <c r="CY29" s="97" t="str">
        <f>IF(ISERROR(VLOOKUP(CV29,'①初期設定'!$AL$55:$AV$201,5,FALSE)),"*",VLOOKUP(CV29,'①初期設定'!$AL$55:$AV$201,5,FALSE))</f>
        <v>小学女子6年走幅跳</v>
      </c>
      <c r="CZ29" s="97" t="str">
        <f t="shared" si="19"/>
        <v>6年走幅跳</v>
      </c>
      <c r="DA29" s="97" t="str">
        <f>IF(ISERROR(VLOOKUP(CV29,'①初期設定'!$AA$55:$AD$201,4,FALSE)),"*",VLOOKUP(CV29,'①初期設定'!$AA$55:$AD$201,4,FALSE))</f>
        <v>*</v>
      </c>
      <c r="DB29" s="97" t="str">
        <f t="shared" si="13"/>
        <v>*</v>
      </c>
      <c r="DC29" s="97" t="str">
        <f>IF(ISERROR(VLOOKUP(CV29,'①初期設定'!$AM$55:$AV$201,4,FALSE)),"*",VLOOKUP(CV29,'①初期設定'!$AM$55:$AV$201,4,FALSE))</f>
        <v>*</v>
      </c>
      <c r="DD29" s="97" t="str">
        <f t="shared" si="14"/>
        <v>*</v>
      </c>
      <c r="DE29" s="97">
        <f>IF(ISERROR(VLOOKUP(CV29,'①初期設定'!$AB$55:$AD$201,3,FALSE)),"",VLOOKUP(CV29,'①初期設定'!$AB$55:$AD$201,3,FALSE))</f>
      </c>
      <c r="DF29" s="97" t="str">
        <f t="shared" si="15"/>
        <v>*</v>
      </c>
      <c r="DG29" s="97" t="str">
        <f>IF(ISERROR(VLOOKUP(CV29,'①初期設定'!$AN$55:$AV$201,3,FALSE)),"*",VLOOKUP(CV29,'①初期設定'!$AN$55:$AV$201,3,FALSE))</f>
        <v>*</v>
      </c>
      <c r="DH29" s="97" t="str">
        <f t="shared" si="16"/>
        <v>*</v>
      </c>
      <c r="DI29" s="97">
        <f>IF(ISERROR(VLOOKUP(CV29,'①初期設定'!$AC$55:$AD$201,2,FALSE)),"",VLOOKUP(CV29,'①初期設定'!$AC$55:$AD$201,2,FALSE))</f>
      </c>
      <c r="DJ29" s="97" t="str">
        <f t="shared" si="17"/>
        <v>*</v>
      </c>
      <c r="DK29" s="97" t="str">
        <f>IF(ISERROR(VLOOKUP(CV29,'①初期設定'!$AO$55:$AV$201,2,FALSE)),"*",VLOOKUP(CV29,'①初期設定'!$AO$55:$AV$201,2,FALSE))</f>
        <v>*</v>
      </c>
      <c r="DL29" s="97" t="str">
        <f t="shared" si="18"/>
        <v>*</v>
      </c>
      <c r="DM29" s="46"/>
      <c r="DN29" s="46"/>
      <c r="DO29" s="42"/>
      <c r="DP29" s="42"/>
      <c r="DQ29" s="42"/>
      <c r="DR29" s="42"/>
      <c r="DS29" s="42"/>
    </row>
    <row r="30" spans="1:123" ht="12" customHeight="1">
      <c r="A30" s="271">
        <v>17</v>
      </c>
      <c r="B30" s="272"/>
      <c r="C30" s="310"/>
      <c r="D30" s="311"/>
      <c r="E30" s="311"/>
      <c r="F30" s="311"/>
      <c r="G30" s="312"/>
      <c r="H30" s="308"/>
      <c r="I30" s="309"/>
      <c r="J30" s="298"/>
      <c r="K30" s="299"/>
      <c r="L30" s="299"/>
      <c r="M30" s="300"/>
      <c r="N30" s="308"/>
      <c r="O30" s="299"/>
      <c r="P30" s="299"/>
      <c r="Q30" s="299"/>
      <c r="R30" s="299"/>
      <c r="S30" s="299"/>
      <c r="T30" s="309"/>
      <c r="U30" s="298"/>
      <c r="V30" s="299"/>
      <c r="W30" s="299"/>
      <c r="X30" s="299"/>
      <c r="Y30" s="299"/>
      <c r="Z30" s="300"/>
      <c r="AA30" s="308"/>
      <c r="AB30" s="299"/>
      <c r="AC30" s="299"/>
      <c r="AD30" s="309"/>
      <c r="AE30" s="298"/>
      <c r="AF30" s="299"/>
      <c r="AG30" s="300"/>
      <c r="AH30" s="308"/>
      <c r="AI30" s="299"/>
      <c r="AJ30" s="299"/>
      <c r="AK30" s="299"/>
      <c r="AL30" s="299"/>
      <c r="AM30" s="299"/>
      <c r="AN30" s="127"/>
      <c r="AO30" s="128"/>
      <c r="AP30" s="129">
        <f t="shared" si="2"/>
      </c>
      <c r="AQ30" s="128"/>
      <c r="AR30" s="128"/>
      <c r="AS30" s="129">
        <f t="shared" si="3"/>
      </c>
      <c r="AT30" s="128"/>
      <c r="AU30" s="130"/>
      <c r="AV30" s="298"/>
      <c r="AW30" s="299"/>
      <c r="AX30" s="299"/>
      <c r="AY30" s="299"/>
      <c r="AZ30" s="299"/>
      <c r="BA30" s="299"/>
      <c r="BB30" s="127"/>
      <c r="BC30" s="128"/>
      <c r="BD30" s="129">
        <f t="shared" si="4"/>
      </c>
      <c r="BE30" s="128"/>
      <c r="BF30" s="128"/>
      <c r="BG30" s="129">
        <f t="shared" si="5"/>
      </c>
      <c r="BH30" s="128"/>
      <c r="BI30" s="130"/>
      <c r="BJ30" s="310"/>
      <c r="BK30" s="311"/>
      <c r="BL30" s="311"/>
      <c r="BM30" s="311"/>
      <c r="BN30" s="311"/>
      <c r="BO30" s="311"/>
      <c r="BP30" s="181"/>
      <c r="BQ30" s="182"/>
      <c r="BR30" s="183">
        <f t="shared" si="6"/>
      </c>
      <c r="BS30" s="182"/>
      <c r="BT30" s="182"/>
      <c r="BU30" s="183">
        <f t="shared" si="7"/>
      </c>
      <c r="BV30" s="182"/>
      <c r="BW30" s="184"/>
      <c r="BX30" s="298"/>
      <c r="BY30" s="299"/>
      <c r="BZ30" s="300"/>
      <c r="CA30" s="298"/>
      <c r="CB30" s="299"/>
      <c r="CC30" s="300"/>
      <c r="CE30" s="39">
        <f t="shared" si="8"/>
        <v>0</v>
      </c>
      <c r="CF30" s="45" t="str">
        <f t="shared" si="9"/>
        <v>小学種目</v>
      </c>
      <c r="CG30" s="45">
        <f t="shared" si="10"/>
        <v>0</v>
      </c>
      <c r="CH30" s="45">
        <f t="shared" si="11"/>
        <v>0</v>
      </c>
      <c r="CI30" s="45">
        <f t="shared" si="12"/>
        <v>0</v>
      </c>
      <c r="CK30" s="44"/>
      <c r="CL30" s="89"/>
      <c r="CM30" s="86" t="s">
        <v>184</v>
      </c>
      <c r="CN30" s="86" t="s">
        <v>24</v>
      </c>
      <c r="CO30" s="86" t="s">
        <v>53</v>
      </c>
      <c r="CP30" s="86" t="s">
        <v>342</v>
      </c>
      <c r="CQ30" s="97" t="s">
        <v>100</v>
      </c>
      <c r="CR30" s="44"/>
      <c r="CS30" s="87">
        <v>1985</v>
      </c>
      <c r="CT30" s="89" t="s">
        <v>406</v>
      </c>
      <c r="CU30" s="44"/>
      <c r="CV30" s="97">
        <v>16</v>
      </c>
      <c r="CW30" s="97" t="str">
        <f>IF(ISERROR(VLOOKUP(CV30,'①初期設定'!$Z$55:$AD$201,5,FALSE)),"*",VLOOKUP(CV30,'①初期設定'!$Z$55:$AD$201,5,FALSE))</f>
        <v>小学男子5年走幅跳</v>
      </c>
      <c r="CX30" s="97" t="str">
        <f t="shared" si="19"/>
        <v>5年走幅跳</v>
      </c>
      <c r="CY30" s="97" t="str">
        <f>IF(ISERROR(VLOOKUP(CV30,'①初期設定'!$AL$55:$AV$201,5,FALSE)),"*",VLOOKUP(CV30,'①初期設定'!$AL$55:$AV$201,5,FALSE))</f>
        <v>小学女子5年走幅跳</v>
      </c>
      <c r="CZ30" s="97" t="str">
        <f t="shared" si="19"/>
        <v>5年走幅跳</v>
      </c>
      <c r="DA30" s="97" t="str">
        <f>IF(ISERROR(VLOOKUP(CV30,'①初期設定'!$AA$55:$AD$201,4,FALSE)),"*",VLOOKUP(CV30,'①初期設定'!$AA$55:$AD$201,4,FALSE))</f>
        <v>*</v>
      </c>
      <c r="DB30" s="97" t="str">
        <f t="shared" si="13"/>
        <v>*</v>
      </c>
      <c r="DC30" s="97" t="str">
        <f>IF(ISERROR(VLOOKUP(CV30,'①初期設定'!$AM$55:$AV$201,4,FALSE)),"*",VLOOKUP(CV30,'①初期設定'!$AM$55:$AV$201,4,FALSE))</f>
        <v>*</v>
      </c>
      <c r="DD30" s="97" t="str">
        <f t="shared" si="14"/>
        <v>*</v>
      </c>
      <c r="DE30" s="97">
        <f>IF(ISERROR(VLOOKUP(CV30,'①初期設定'!$AB$55:$AD$201,3,FALSE)),"",VLOOKUP(CV30,'①初期設定'!$AB$55:$AD$201,3,FALSE))</f>
      </c>
      <c r="DF30" s="97" t="str">
        <f t="shared" si="15"/>
        <v>*</v>
      </c>
      <c r="DG30" s="97" t="str">
        <f>IF(ISERROR(VLOOKUP(CV30,'①初期設定'!$AN$55:$AV$201,3,FALSE)),"*",VLOOKUP(CV30,'①初期設定'!$AN$55:$AV$201,3,FALSE))</f>
        <v>*</v>
      </c>
      <c r="DH30" s="97" t="str">
        <f t="shared" si="16"/>
        <v>*</v>
      </c>
      <c r="DI30" s="97">
        <f>IF(ISERROR(VLOOKUP(CV30,'①初期設定'!$AC$55:$AD$201,2,FALSE)),"",VLOOKUP(CV30,'①初期設定'!$AC$55:$AD$201,2,FALSE))</f>
      </c>
      <c r="DJ30" s="97" t="str">
        <f t="shared" si="17"/>
        <v>*</v>
      </c>
      <c r="DK30" s="97" t="str">
        <f>IF(ISERROR(VLOOKUP(CV30,'①初期設定'!$AO$55:$AV$201,2,FALSE)),"*",VLOOKUP(CV30,'①初期設定'!$AO$55:$AV$201,2,FALSE))</f>
        <v>*</v>
      </c>
      <c r="DL30" s="97" t="str">
        <f t="shared" si="18"/>
        <v>*</v>
      </c>
      <c r="DM30" s="46"/>
      <c r="DN30" s="46"/>
      <c r="DO30" s="42"/>
      <c r="DP30" s="42"/>
      <c r="DQ30" s="42"/>
      <c r="DR30" s="42"/>
      <c r="DS30" s="42"/>
    </row>
    <row r="31" spans="1:123" ht="12" customHeight="1">
      <c r="A31" s="271">
        <v>18</v>
      </c>
      <c r="B31" s="272"/>
      <c r="C31" s="310"/>
      <c r="D31" s="311"/>
      <c r="E31" s="311"/>
      <c r="F31" s="311"/>
      <c r="G31" s="312"/>
      <c r="H31" s="308"/>
      <c r="I31" s="309"/>
      <c r="J31" s="298"/>
      <c r="K31" s="299"/>
      <c r="L31" s="299"/>
      <c r="M31" s="300"/>
      <c r="N31" s="308"/>
      <c r="O31" s="299"/>
      <c r="P31" s="299"/>
      <c r="Q31" s="299"/>
      <c r="R31" s="299"/>
      <c r="S31" s="299"/>
      <c r="T31" s="309"/>
      <c r="U31" s="298"/>
      <c r="V31" s="299"/>
      <c r="W31" s="299"/>
      <c r="X31" s="299"/>
      <c r="Y31" s="299"/>
      <c r="Z31" s="300"/>
      <c r="AA31" s="308"/>
      <c r="AB31" s="299"/>
      <c r="AC31" s="299"/>
      <c r="AD31" s="309"/>
      <c r="AE31" s="298"/>
      <c r="AF31" s="299"/>
      <c r="AG31" s="300"/>
      <c r="AH31" s="308"/>
      <c r="AI31" s="299"/>
      <c r="AJ31" s="299"/>
      <c r="AK31" s="299"/>
      <c r="AL31" s="299"/>
      <c r="AM31" s="299"/>
      <c r="AN31" s="127"/>
      <c r="AO31" s="128"/>
      <c r="AP31" s="129">
        <f t="shared" si="2"/>
      </c>
      <c r="AQ31" s="128"/>
      <c r="AR31" s="128"/>
      <c r="AS31" s="129">
        <f t="shared" si="3"/>
      </c>
      <c r="AT31" s="128"/>
      <c r="AU31" s="130"/>
      <c r="AV31" s="298"/>
      <c r="AW31" s="299"/>
      <c r="AX31" s="299"/>
      <c r="AY31" s="299"/>
      <c r="AZ31" s="299"/>
      <c r="BA31" s="299"/>
      <c r="BB31" s="127"/>
      <c r="BC31" s="128"/>
      <c r="BD31" s="129">
        <f t="shared" si="4"/>
      </c>
      <c r="BE31" s="128"/>
      <c r="BF31" s="128"/>
      <c r="BG31" s="129">
        <f t="shared" si="5"/>
      </c>
      <c r="BH31" s="128"/>
      <c r="BI31" s="130"/>
      <c r="BJ31" s="310"/>
      <c r="BK31" s="311"/>
      <c r="BL31" s="311"/>
      <c r="BM31" s="311"/>
      <c r="BN31" s="311"/>
      <c r="BO31" s="311"/>
      <c r="BP31" s="181"/>
      <c r="BQ31" s="182"/>
      <c r="BR31" s="183">
        <f t="shared" si="6"/>
      </c>
      <c r="BS31" s="182"/>
      <c r="BT31" s="182"/>
      <c r="BU31" s="183">
        <f t="shared" si="7"/>
      </c>
      <c r="BV31" s="182"/>
      <c r="BW31" s="184"/>
      <c r="BX31" s="298"/>
      <c r="BY31" s="299"/>
      <c r="BZ31" s="300"/>
      <c r="CA31" s="298"/>
      <c r="CB31" s="299"/>
      <c r="CC31" s="300"/>
      <c r="CE31" s="39">
        <f t="shared" si="8"/>
        <v>0</v>
      </c>
      <c r="CF31" s="45" t="str">
        <f t="shared" si="9"/>
        <v>小学種目</v>
      </c>
      <c r="CG31" s="45">
        <f t="shared" si="10"/>
        <v>0</v>
      </c>
      <c r="CH31" s="45">
        <f t="shared" si="11"/>
        <v>0</v>
      </c>
      <c r="CI31" s="45">
        <f t="shared" si="12"/>
        <v>0</v>
      </c>
      <c r="CK31" s="44"/>
      <c r="CL31" s="89"/>
      <c r="CM31" s="86" t="s">
        <v>187</v>
      </c>
      <c r="CN31" s="86" t="s">
        <v>25</v>
      </c>
      <c r="CO31" s="86" t="s">
        <v>52</v>
      </c>
      <c r="CP31" s="86" t="s">
        <v>343</v>
      </c>
      <c r="CQ31" s="97" t="s">
        <v>282</v>
      </c>
      <c r="CR31" s="44"/>
      <c r="CS31" s="87">
        <v>1986</v>
      </c>
      <c r="CT31" s="89" t="s">
        <v>371</v>
      </c>
      <c r="CU31" s="44"/>
      <c r="CV31" s="97">
        <v>17</v>
      </c>
      <c r="CW31" s="97" t="str">
        <f>IF(ISERROR(VLOOKUP(CV31,'①初期設定'!$Z$55:$AD$201,5,FALSE)),"*",VLOOKUP(CV31,'①初期設定'!$Z$55:$AD$201,5,FALSE))</f>
        <v>小学男子4年走幅跳</v>
      </c>
      <c r="CX31" s="97" t="str">
        <f t="shared" si="19"/>
        <v>4年走幅跳</v>
      </c>
      <c r="CY31" s="97" t="str">
        <f>IF(ISERROR(VLOOKUP(CV31,'①初期設定'!$AL$55:$AV$201,5,FALSE)),"*",VLOOKUP(CV31,'①初期設定'!$AL$55:$AV$201,5,FALSE))</f>
        <v>小学女子4年走幅跳</v>
      </c>
      <c r="CZ31" s="97" t="str">
        <f t="shared" si="19"/>
        <v>4年走幅跳</v>
      </c>
      <c r="DA31" s="97" t="str">
        <f>IF(ISERROR(VLOOKUP(CV31,'①初期設定'!$AA$55:$AD$201,4,FALSE)),"*",VLOOKUP(CV31,'①初期設定'!$AA$55:$AD$201,4,FALSE))</f>
        <v>*</v>
      </c>
      <c r="DB31" s="97" t="str">
        <f t="shared" si="13"/>
        <v>*</v>
      </c>
      <c r="DC31" s="97" t="str">
        <f>IF(ISERROR(VLOOKUP(CV31,'①初期設定'!$AM$55:$AV$201,4,FALSE)),"*",VLOOKUP(CV31,'①初期設定'!$AM$55:$AV$201,4,FALSE))</f>
        <v>*</v>
      </c>
      <c r="DD31" s="97" t="str">
        <f t="shared" si="14"/>
        <v>*</v>
      </c>
      <c r="DE31" s="97">
        <f>IF(ISERROR(VLOOKUP(CV31,'①初期設定'!$AB$55:$AD$201,3,FALSE)),"",VLOOKUP(CV31,'①初期設定'!$AB$55:$AD$201,3,FALSE))</f>
      </c>
      <c r="DF31" s="97" t="str">
        <f t="shared" si="15"/>
        <v>*</v>
      </c>
      <c r="DG31" s="97" t="str">
        <f>IF(ISERROR(VLOOKUP(CV31,'①初期設定'!$AN$55:$AV$201,3,FALSE)),"*",VLOOKUP(CV31,'①初期設定'!$AN$55:$AV$201,3,FALSE))</f>
        <v>*</v>
      </c>
      <c r="DH31" s="97" t="str">
        <f t="shared" si="16"/>
        <v>*</v>
      </c>
      <c r="DI31" s="97">
        <f>IF(ISERROR(VLOOKUP(CV31,'①初期設定'!$AC$55:$AD$201,2,FALSE)),"",VLOOKUP(CV31,'①初期設定'!$AC$55:$AD$201,2,FALSE))</f>
      </c>
      <c r="DJ31" s="97" t="str">
        <f t="shared" si="17"/>
        <v>*</v>
      </c>
      <c r="DK31" s="97" t="str">
        <f>IF(ISERROR(VLOOKUP(CV31,'①初期設定'!$AO$55:$AV$201,2,FALSE)),"*",VLOOKUP(CV31,'①初期設定'!$AO$55:$AV$201,2,FALSE))</f>
        <v>*</v>
      </c>
      <c r="DL31" s="97" t="str">
        <f t="shared" si="18"/>
        <v>*</v>
      </c>
      <c r="DM31" s="46"/>
      <c r="DN31" s="46"/>
      <c r="DO31" s="42"/>
      <c r="DP31" s="42"/>
      <c r="DQ31" s="42"/>
      <c r="DR31" s="42"/>
      <c r="DS31" s="42"/>
    </row>
    <row r="32" spans="1:123" ht="12" customHeight="1">
      <c r="A32" s="271">
        <v>19</v>
      </c>
      <c r="B32" s="272"/>
      <c r="C32" s="310"/>
      <c r="D32" s="311"/>
      <c r="E32" s="311"/>
      <c r="F32" s="311"/>
      <c r="G32" s="312"/>
      <c r="H32" s="308"/>
      <c r="I32" s="309"/>
      <c r="J32" s="298"/>
      <c r="K32" s="299"/>
      <c r="L32" s="299"/>
      <c r="M32" s="300"/>
      <c r="N32" s="308"/>
      <c r="O32" s="299"/>
      <c r="P32" s="299"/>
      <c r="Q32" s="299"/>
      <c r="R32" s="299"/>
      <c r="S32" s="299"/>
      <c r="T32" s="309"/>
      <c r="U32" s="298"/>
      <c r="V32" s="299"/>
      <c r="W32" s="299"/>
      <c r="X32" s="299"/>
      <c r="Y32" s="299"/>
      <c r="Z32" s="300"/>
      <c r="AA32" s="308"/>
      <c r="AB32" s="299"/>
      <c r="AC32" s="299"/>
      <c r="AD32" s="309"/>
      <c r="AE32" s="298"/>
      <c r="AF32" s="299"/>
      <c r="AG32" s="300"/>
      <c r="AH32" s="308"/>
      <c r="AI32" s="299"/>
      <c r="AJ32" s="299"/>
      <c r="AK32" s="299"/>
      <c r="AL32" s="299"/>
      <c r="AM32" s="299"/>
      <c r="AN32" s="127"/>
      <c r="AO32" s="128"/>
      <c r="AP32" s="129">
        <f t="shared" si="2"/>
      </c>
      <c r="AQ32" s="128"/>
      <c r="AR32" s="128"/>
      <c r="AS32" s="129">
        <f t="shared" si="3"/>
      </c>
      <c r="AT32" s="128"/>
      <c r="AU32" s="130"/>
      <c r="AV32" s="298"/>
      <c r="AW32" s="299"/>
      <c r="AX32" s="299"/>
      <c r="AY32" s="299"/>
      <c r="AZ32" s="299"/>
      <c r="BA32" s="299"/>
      <c r="BB32" s="127"/>
      <c r="BC32" s="128"/>
      <c r="BD32" s="129">
        <f t="shared" si="4"/>
      </c>
      <c r="BE32" s="128"/>
      <c r="BF32" s="128"/>
      <c r="BG32" s="129">
        <f t="shared" si="5"/>
      </c>
      <c r="BH32" s="128"/>
      <c r="BI32" s="130"/>
      <c r="BJ32" s="310"/>
      <c r="BK32" s="311"/>
      <c r="BL32" s="311"/>
      <c r="BM32" s="311"/>
      <c r="BN32" s="311"/>
      <c r="BO32" s="311"/>
      <c r="BP32" s="181"/>
      <c r="BQ32" s="182"/>
      <c r="BR32" s="183">
        <f t="shared" si="6"/>
      </c>
      <c r="BS32" s="182"/>
      <c r="BT32" s="182"/>
      <c r="BU32" s="183">
        <f t="shared" si="7"/>
      </c>
      <c r="BV32" s="182"/>
      <c r="BW32" s="184"/>
      <c r="BX32" s="298"/>
      <c r="BY32" s="299"/>
      <c r="BZ32" s="300"/>
      <c r="CA32" s="298"/>
      <c r="CB32" s="299"/>
      <c r="CC32" s="300"/>
      <c r="CE32" s="39">
        <f t="shared" si="8"/>
        <v>0</v>
      </c>
      <c r="CF32" s="45" t="str">
        <f t="shared" si="9"/>
        <v>小学種目</v>
      </c>
      <c r="CG32" s="45">
        <f t="shared" si="10"/>
        <v>0</v>
      </c>
      <c r="CH32" s="45">
        <f t="shared" si="11"/>
        <v>0</v>
      </c>
      <c r="CI32" s="45">
        <f t="shared" si="12"/>
        <v>0</v>
      </c>
      <c r="CK32" s="44"/>
      <c r="CL32" s="89"/>
      <c r="CM32" s="86" t="s">
        <v>180</v>
      </c>
      <c r="CN32" s="86" t="s">
        <v>27</v>
      </c>
      <c r="CO32" s="86" t="s">
        <v>54</v>
      </c>
      <c r="CP32" s="86" t="s">
        <v>249</v>
      </c>
      <c r="CQ32" s="98" t="s">
        <v>283</v>
      </c>
      <c r="CR32" s="44"/>
      <c r="CS32" s="87">
        <v>1987</v>
      </c>
      <c r="CT32" s="89" t="s">
        <v>372</v>
      </c>
      <c r="CU32" s="46"/>
      <c r="CV32" s="97">
        <v>18</v>
      </c>
      <c r="CW32" s="97" t="str">
        <f>IF(ISERROR(VLOOKUP(CV32,'①初期設定'!$Z$55:$AD$201,5,FALSE)),"*",VLOOKUP(CV32,'①初期設定'!$Z$55:$AD$201,5,FALSE))</f>
        <v>小学男子6年砲丸投(2.721kg)</v>
      </c>
      <c r="CX32" s="97" t="str">
        <f t="shared" si="19"/>
        <v>6年砲丸投(2.721kg)</v>
      </c>
      <c r="CY32" s="97" t="str">
        <f>IF(ISERROR(VLOOKUP(CV32,'①初期設定'!$AL$55:$AV$201,5,FALSE)),"*",VLOOKUP(CV32,'①初期設定'!$AL$55:$AV$201,5,FALSE))</f>
        <v>小学女子6年砲丸投(2.721kg)</v>
      </c>
      <c r="CZ32" s="97" t="str">
        <f t="shared" si="19"/>
        <v>6年砲丸投(2.721kg)</v>
      </c>
      <c r="DA32" s="97" t="str">
        <f>IF(ISERROR(VLOOKUP(CV32,'①初期設定'!$AA$55:$AD$201,4,FALSE)),"*",VLOOKUP(CV32,'①初期設定'!$AA$55:$AD$201,4,FALSE))</f>
        <v>*</v>
      </c>
      <c r="DB32" s="97" t="str">
        <f t="shared" si="13"/>
        <v>*</v>
      </c>
      <c r="DC32" s="97" t="str">
        <f>IF(ISERROR(VLOOKUP(CV32,'①初期設定'!$AM$55:$AV$201,4,FALSE)),"*",VLOOKUP(CV32,'①初期設定'!$AM$55:$AV$201,4,FALSE))</f>
        <v>*</v>
      </c>
      <c r="DD32" s="97" t="str">
        <f t="shared" si="14"/>
        <v>*</v>
      </c>
      <c r="DE32" s="97">
        <f>IF(ISERROR(VLOOKUP(CV32,'①初期設定'!$AB$55:$AD$201,3,FALSE)),"",VLOOKUP(CV32,'①初期設定'!$AB$55:$AD$201,3,FALSE))</f>
      </c>
      <c r="DF32" s="97" t="str">
        <f t="shared" si="15"/>
        <v>*</v>
      </c>
      <c r="DG32" s="97" t="str">
        <f>IF(ISERROR(VLOOKUP(CV32,'①初期設定'!$AN$55:$AV$201,3,FALSE)),"*",VLOOKUP(CV32,'①初期設定'!$AN$55:$AV$201,3,FALSE))</f>
        <v>*</v>
      </c>
      <c r="DH32" s="97" t="str">
        <f t="shared" si="16"/>
        <v>*</v>
      </c>
      <c r="DI32" s="97">
        <f>IF(ISERROR(VLOOKUP(CV32,'①初期設定'!$AC$55:$AD$201,2,FALSE)),"",VLOOKUP(CV32,'①初期設定'!$AC$55:$AD$201,2,FALSE))</f>
      </c>
      <c r="DJ32" s="97" t="str">
        <f t="shared" si="17"/>
        <v>*</v>
      </c>
      <c r="DK32" s="97" t="str">
        <f>IF(ISERROR(VLOOKUP(CV32,'①初期設定'!$AO$55:$AV$201,2,FALSE)),"*",VLOOKUP(CV32,'①初期設定'!$AO$55:$AV$201,2,FALSE))</f>
        <v>*</v>
      </c>
      <c r="DL32" s="97" t="str">
        <f t="shared" si="18"/>
        <v>*</v>
      </c>
      <c r="DM32" s="46"/>
      <c r="DN32" s="46"/>
      <c r="DO32" s="42"/>
      <c r="DP32" s="42"/>
      <c r="DQ32" s="42"/>
      <c r="DR32" s="42"/>
      <c r="DS32" s="42"/>
    </row>
    <row r="33" spans="1:123" ht="12" customHeight="1">
      <c r="A33" s="271">
        <v>20</v>
      </c>
      <c r="B33" s="272"/>
      <c r="C33" s="310"/>
      <c r="D33" s="311"/>
      <c r="E33" s="311"/>
      <c r="F33" s="311"/>
      <c r="G33" s="312"/>
      <c r="H33" s="308"/>
      <c r="I33" s="309"/>
      <c r="J33" s="298"/>
      <c r="K33" s="299"/>
      <c r="L33" s="299"/>
      <c r="M33" s="300"/>
      <c r="N33" s="308"/>
      <c r="O33" s="299"/>
      <c r="P33" s="299"/>
      <c r="Q33" s="299"/>
      <c r="R33" s="299"/>
      <c r="S33" s="299"/>
      <c r="T33" s="309"/>
      <c r="U33" s="298"/>
      <c r="V33" s="299"/>
      <c r="W33" s="299"/>
      <c r="X33" s="299"/>
      <c r="Y33" s="299"/>
      <c r="Z33" s="300"/>
      <c r="AA33" s="308"/>
      <c r="AB33" s="299"/>
      <c r="AC33" s="299"/>
      <c r="AD33" s="309"/>
      <c r="AE33" s="298"/>
      <c r="AF33" s="299"/>
      <c r="AG33" s="300"/>
      <c r="AH33" s="308"/>
      <c r="AI33" s="299"/>
      <c r="AJ33" s="299"/>
      <c r="AK33" s="299"/>
      <c r="AL33" s="299"/>
      <c r="AM33" s="299"/>
      <c r="AN33" s="127"/>
      <c r="AO33" s="128"/>
      <c r="AP33" s="129">
        <f t="shared" si="2"/>
      </c>
      <c r="AQ33" s="128"/>
      <c r="AR33" s="128"/>
      <c r="AS33" s="129">
        <f t="shared" si="3"/>
      </c>
      <c r="AT33" s="128"/>
      <c r="AU33" s="130"/>
      <c r="AV33" s="298"/>
      <c r="AW33" s="299"/>
      <c r="AX33" s="299"/>
      <c r="AY33" s="299"/>
      <c r="AZ33" s="299"/>
      <c r="BA33" s="299"/>
      <c r="BB33" s="127"/>
      <c r="BC33" s="128"/>
      <c r="BD33" s="129">
        <f t="shared" si="4"/>
      </c>
      <c r="BE33" s="128"/>
      <c r="BF33" s="128"/>
      <c r="BG33" s="129">
        <f t="shared" si="5"/>
      </c>
      <c r="BH33" s="128"/>
      <c r="BI33" s="130"/>
      <c r="BJ33" s="310"/>
      <c r="BK33" s="311"/>
      <c r="BL33" s="311"/>
      <c r="BM33" s="311"/>
      <c r="BN33" s="311"/>
      <c r="BO33" s="311"/>
      <c r="BP33" s="181"/>
      <c r="BQ33" s="182"/>
      <c r="BR33" s="183">
        <f t="shared" si="6"/>
      </c>
      <c r="BS33" s="182"/>
      <c r="BT33" s="182"/>
      <c r="BU33" s="183">
        <f t="shared" si="7"/>
      </c>
      <c r="BV33" s="182"/>
      <c r="BW33" s="184"/>
      <c r="BX33" s="298"/>
      <c r="BY33" s="299"/>
      <c r="BZ33" s="300"/>
      <c r="CA33" s="298"/>
      <c r="CB33" s="299"/>
      <c r="CC33" s="300"/>
      <c r="CE33" s="39">
        <f t="shared" si="8"/>
        <v>0</v>
      </c>
      <c r="CF33" s="45" t="str">
        <f t="shared" si="9"/>
        <v>小学種目</v>
      </c>
      <c r="CG33" s="45">
        <f t="shared" si="10"/>
        <v>0</v>
      </c>
      <c r="CH33" s="45">
        <f t="shared" si="11"/>
        <v>0</v>
      </c>
      <c r="CI33" s="45">
        <f t="shared" si="12"/>
        <v>0</v>
      </c>
      <c r="CK33" s="44"/>
      <c r="CL33" s="89"/>
      <c r="CM33" s="86" t="s">
        <v>182</v>
      </c>
      <c r="CN33" s="86" t="s">
        <v>28</v>
      </c>
      <c r="CO33" s="86" t="s">
        <v>55</v>
      </c>
      <c r="CP33" s="86" t="s">
        <v>250</v>
      </c>
      <c r="CQ33" s="44"/>
      <c r="CR33" s="44"/>
      <c r="CS33" s="87">
        <v>1988</v>
      </c>
      <c r="CT33" s="89" t="s">
        <v>373</v>
      </c>
      <c r="CU33" s="46"/>
      <c r="CV33" s="97">
        <v>19</v>
      </c>
      <c r="CW33" s="97" t="str">
        <f>IF(ISERROR(VLOOKUP(CV33,'①初期設定'!$Z$55:$AD$201,5,FALSE)),"*",VLOOKUP(CV33,'①初期設定'!$Z$55:$AD$201,5,FALSE))</f>
        <v>小学男子6年ｼﾞｬﾍﾞﾘｯｸﾎﾞｰﾙｽﾛｰ</v>
      </c>
      <c r="CX33" s="97" t="str">
        <f t="shared" si="19"/>
        <v>6年ｼﾞｬﾍﾞﾘｯｸﾎﾞｰﾙｽﾛｰ</v>
      </c>
      <c r="CY33" s="97" t="str">
        <f>IF(ISERROR(VLOOKUP(CV33,'①初期設定'!$AL$55:$AV$201,5,FALSE)),"*",VLOOKUP(CV33,'①初期設定'!$AL$55:$AV$201,5,FALSE))</f>
        <v>小学女子6年ｼﾞｬﾍﾞﾘｯｸﾎﾞｰﾙｽﾛｰ</v>
      </c>
      <c r="CZ33" s="97" t="str">
        <f t="shared" si="19"/>
        <v>6年ｼﾞｬﾍﾞﾘｯｸﾎﾞｰﾙｽﾛｰ</v>
      </c>
      <c r="DA33" s="97" t="str">
        <f>IF(ISERROR(VLOOKUP(CV33,'①初期設定'!$AA$55:$AD$201,4,FALSE)),"*",VLOOKUP(CV33,'①初期設定'!$AA$55:$AD$201,4,FALSE))</f>
        <v>*</v>
      </c>
      <c r="DB33" s="97" t="str">
        <f t="shared" si="13"/>
        <v>*</v>
      </c>
      <c r="DC33" s="97" t="str">
        <f>IF(ISERROR(VLOOKUP(CV33,'①初期設定'!$AM$55:$AV$201,4,FALSE)),"*",VLOOKUP(CV33,'①初期設定'!$AM$55:$AV$201,4,FALSE))</f>
        <v>*</v>
      </c>
      <c r="DD33" s="97" t="str">
        <f t="shared" si="14"/>
        <v>*</v>
      </c>
      <c r="DE33" s="97">
        <f>IF(ISERROR(VLOOKUP(CV33,'①初期設定'!$AB$55:$AD$201,3,FALSE)),"",VLOOKUP(CV33,'①初期設定'!$AB$55:$AD$201,3,FALSE))</f>
      </c>
      <c r="DF33" s="97" t="str">
        <f t="shared" si="15"/>
        <v>*</v>
      </c>
      <c r="DG33" s="97" t="str">
        <f>IF(ISERROR(VLOOKUP(CV33,'①初期設定'!$AN$55:$AV$201,3,FALSE)),"*",VLOOKUP(CV33,'①初期設定'!$AN$55:$AV$201,3,FALSE))</f>
        <v>*</v>
      </c>
      <c r="DH33" s="97" t="str">
        <f t="shared" si="16"/>
        <v>*</v>
      </c>
      <c r="DI33" s="97">
        <f>IF(ISERROR(VLOOKUP(CV33,'①初期設定'!$AC$55:$AD$201,2,FALSE)),"",VLOOKUP(CV33,'①初期設定'!$AC$55:$AD$201,2,FALSE))</f>
      </c>
      <c r="DJ33" s="97" t="str">
        <f t="shared" si="17"/>
        <v>*</v>
      </c>
      <c r="DK33" s="97" t="str">
        <f>IF(ISERROR(VLOOKUP(CV33,'①初期設定'!$AO$55:$AV$201,2,FALSE)),"*",VLOOKUP(CV33,'①初期設定'!$AO$55:$AV$201,2,FALSE))</f>
        <v>*</v>
      </c>
      <c r="DL33" s="97" t="str">
        <f t="shared" si="18"/>
        <v>*</v>
      </c>
      <c r="DM33" s="46"/>
      <c r="DN33" s="46"/>
      <c r="DO33" s="42"/>
      <c r="DP33" s="42"/>
      <c r="DQ33" s="42"/>
      <c r="DR33" s="42"/>
      <c r="DS33" s="42"/>
    </row>
    <row r="34" spans="1:123" ht="12" customHeight="1">
      <c r="A34" s="271">
        <v>21</v>
      </c>
      <c r="B34" s="272"/>
      <c r="C34" s="310"/>
      <c r="D34" s="311"/>
      <c r="E34" s="311"/>
      <c r="F34" s="311"/>
      <c r="G34" s="312"/>
      <c r="H34" s="308"/>
      <c r="I34" s="309"/>
      <c r="J34" s="298"/>
      <c r="K34" s="299"/>
      <c r="L34" s="299"/>
      <c r="M34" s="300"/>
      <c r="N34" s="308"/>
      <c r="O34" s="299"/>
      <c r="P34" s="299"/>
      <c r="Q34" s="299"/>
      <c r="R34" s="299"/>
      <c r="S34" s="299"/>
      <c r="T34" s="309"/>
      <c r="U34" s="298"/>
      <c r="V34" s="299"/>
      <c r="W34" s="299"/>
      <c r="X34" s="299"/>
      <c r="Y34" s="299"/>
      <c r="Z34" s="300"/>
      <c r="AA34" s="308"/>
      <c r="AB34" s="299"/>
      <c r="AC34" s="299"/>
      <c r="AD34" s="309"/>
      <c r="AE34" s="298"/>
      <c r="AF34" s="299"/>
      <c r="AG34" s="300"/>
      <c r="AH34" s="308"/>
      <c r="AI34" s="299"/>
      <c r="AJ34" s="299"/>
      <c r="AK34" s="299"/>
      <c r="AL34" s="299"/>
      <c r="AM34" s="299"/>
      <c r="AN34" s="127"/>
      <c r="AO34" s="128"/>
      <c r="AP34" s="129">
        <f t="shared" si="2"/>
      </c>
      <c r="AQ34" s="128"/>
      <c r="AR34" s="128"/>
      <c r="AS34" s="129">
        <f t="shared" si="3"/>
      </c>
      <c r="AT34" s="128"/>
      <c r="AU34" s="130"/>
      <c r="AV34" s="298"/>
      <c r="AW34" s="299"/>
      <c r="AX34" s="299"/>
      <c r="AY34" s="299"/>
      <c r="AZ34" s="299"/>
      <c r="BA34" s="299"/>
      <c r="BB34" s="127"/>
      <c r="BC34" s="128"/>
      <c r="BD34" s="129">
        <f t="shared" si="4"/>
      </c>
      <c r="BE34" s="128"/>
      <c r="BF34" s="128"/>
      <c r="BG34" s="129">
        <f t="shared" si="5"/>
      </c>
      <c r="BH34" s="128"/>
      <c r="BI34" s="130"/>
      <c r="BJ34" s="310"/>
      <c r="BK34" s="311"/>
      <c r="BL34" s="311"/>
      <c r="BM34" s="311"/>
      <c r="BN34" s="311"/>
      <c r="BO34" s="311"/>
      <c r="BP34" s="181"/>
      <c r="BQ34" s="182"/>
      <c r="BR34" s="183">
        <f t="shared" si="6"/>
      </c>
      <c r="BS34" s="182"/>
      <c r="BT34" s="182"/>
      <c r="BU34" s="183">
        <f t="shared" si="7"/>
      </c>
      <c r="BV34" s="182"/>
      <c r="BW34" s="184"/>
      <c r="BX34" s="298"/>
      <c r="BY34" s="299"/>
      <c r="BZ34" s="300"/>
      <c r="CA34" s="298"/>
      <c r="CB34" s="299"/>
      <c r="CC34" s="300"/>
      <c r="CE34" s="39">
        <f t="shared" si="8"/>
        <v>0</v>
      </c>
      <c r="CF34" s="45" t="str">
        <f t="shared" si="9"/>
        <v>小学種目</v>
      </c>
      <c r="CG34" s="45">
        <f t="shared" si="10"/>
        <v>0</v>
      </c>
      <c r="CH34" s="45">
        <f t="shared" si="11"/>
        <v>0</v>
      </c>
      <c r="CI34" s="45">
        <f t="shared" si="12"/>
        <v>0</v>
      </c>
      <c r="CK34" s="44"/>
      <c r="CL34" s="89"/>
      <c r="CM34" s="86" t="s">
        <v>188</v>
      </c>
      <c r="CN34" s="86" t="s">
        <v>26</v>
      </c>
      <c r="CO34" s="86" t="s">
        <v>325</v>
      </c>
      <c r="CP34" s="86" t="s">
        <v>344</v>
      </c>
      <c r="CQ34" s="44"/>
      <c r="CR34" s="44"/>
      <c r="CS34" s="87">
        <v>1989</v>
      </c>
      <c r="CT34" s="89" t="s">
        <v>374</v>
      </c>
      <c r="CU34" s="46"/>
      <c r="CV34" s="97">
        <v>20</v>
      </c>
      <c r="CW34" s="97" t="str">
        <f>IF(ISERROR(VLOOKUP(CV34,'①初期設定'!$Z$55:$AD$201,5,FALSE)),"*",VLOOKUP(CV34,'①初期設定'!$Z$55:$AD$201,5,FALSE))</f>
        <v>小学男子5年ｼﾞｬﾍﾞﾘｯｸﾎﾞｰﾙｽﾛｰ</v>
      </c>
      <c r="CX34" s="97" t="str">
        <f t="shared" si="19"/>
        <v>5年ｼﾞｬﾍﾞﾘｯｸﾎﾞｰﾙｽﾛｰ</v>
      </c>
      <c r="CY34" s="97" t="str">
        <f>IF(ISERROR(VLOOKUP(CV34,'①初期設定'!$AL$55:$AV$201,5,FALSE)),"*",VLOOKUP(CV34,'①初期設定'!$AL$55:$AV$201,5,FALSE))</f>
        <v>小学女子5年ｼﾞｬﾍﾞﾘｯｸﾎﾞｰﾙｽﾛｰ</v>
      </c>
      <c r="CZ34" s="97" t="str">
        <f t="shared" si="19"/>
        <v>5年ｼﾞｬﾍﾞﾘｯｸﾎﾞｰﾙｽﾛｰ</v>
      </c>
      <c r="DA34" s="97" t="str">
        <f>IF(ISERROR(VLOOKUP(CV34,'①初期設定'!$AA$55:$AD$201,4,FALSE)),"*",VLOOKUP(CV34,'①初期設定'!$AA$55:$AD$201,4,FALSE))</f>
        <v>*</v>
      </c>
      <c r="DB34" s="97" t="str">
        <f t="shared" si="13"/>
        <v>*</v>
      </c>
      <c r="DC34" s="97" t="str">
        <f>IF(ISERROR(VLOOKUP(CV34,'①初期設定'!$AM$55:$AV$201,4,FALSE)),"*",VLOOKUP(CV34,'①初期設定'!$AM$55:$AV$201,4,FALSE))</f>
        <v>*</v>
      </c>
      <c r="DD34" s="97" t="str">
        <f t="shared" si="14"/>
        <v>*</v>
      </c>
      <c r="DE34" s="97">
        <f>IF(ISERROR(VLOOKUP(CV34,'①初期設定'!$AB$55:$AD$201,3,FALSE)),"",VLOOKUP(CV34,'①初期設定'!$AB$55:$AD$201,3,FALSE))</f>
      </c>
      <c r="DF34" s="97" t="str">
        <f t="shared" si="15"/>
        <v>*</v>
      </c>
      <c r="DG34" s="97" t="str">
        <f>IF(ISERROR(VLOOKUP(CV34,'①初期設定'!$AN$55:$AV$201,3,FALSE)),"*",VLOOKUP(CV34,'①初期設定'!$AN$55:$AV$201,3,FALSE))</f>
        <v>*</v>
      </c>
      <c r="DH34" s="97" t="str">
        <f t="shared" si="16"/>
        <v>*</v>
      </c>
      <c r="DI34" s="97">
        <f>IF(ISERROR(VLOOKUP(CV34,'①初期設定'!$AC$55:$AD$201,2,FALSE)),"",VLOOKUP(CV34,'①初期設定'!$AC$55:$AD$201,2,FALSE))</f>
      </c>
      <c r="DJ34" s="97" t="str">
        <f t="shared" si="17"/>
        <v>*</v>
      </c>
      <c r="DK34" s="97" t="str">
        <f>IF(ISERROR(VLOOKUP(CV34,'①初期設定'!$AO$55:$AV$201,2,FALSE)),"*",VLOOKUP(CV34,'①初期設定'!$AO$55:$AV$201,2,FALSE))</f>
        <v>*</v>
      </c>
      <c r="DL34" s="97" t="str">
        <f t="shared" si="18"/>
        <v>*</v>
      </c>
      <c r="DM34" s="46"/>
      <c r="DN34" s="46"/>
      <c r="DO34" s="42"/>
      <c r="DP34" s="42"/>
      <c r="DQ34" s="42"/>
      <c r="DR34" s="42"/>
      <c r="DS34" s="42"/>
    </row>
    <row r="35" spans="1:123" ht="12" customHeight="1">
      <c r="A35" s="271">
        <v>22</v>
      </c>
      <c r="B35" s="272"/>
      <c r="C35" s="310"/>
      <c r="D35" s="311"/>
      <c r="E35" s="311"/>
      <c r="F35" s="311"/>
      <c r="G35" s="312"/>
      <c r="H35" s="308"/>
      <c r="I35" s="309"/>
      <c r="J35" s="298"/>
      <c r="K35" s="299"/>
      <c r="L35" s="299"/>
      <c r="M35" s="300"/>
      <c r="N35" s="308"/>
      <c r="O35" s="299"/>
      <c r="P35" s="299"/>
      <c r="Q35" s="299"/>
      <c r="R35" s="299"/>
      <c r="S35" s="299"/>
      <c r="T35" s="309"/>
      <c r="U35" s="298"/>
      <c r="V35" s="299"/>
      <c r="W35" s="299"/>
      <c r="X35" s="299"/>
      <c r="Y35" s="299"/>
      <c r="Z35" s="300"/>
      <c r="AA35" s="308"/>
      <c r="AB35" s="299"/>
      <c r="AC35" s="299"/>
      <c r="AD35" s="309"/>
      <c r="AE35" s="298"/>
      <c r="AF35" s="299"/>
      <c r="AG35" s="300"/>
      <c r="AH35" s="308"/>
      <c r="AI35" s="299"/>
      <c r="AJ35" s="299"/>
      <c r="AK35" s="299"/>
      <c r="AL35" s="299"/>
      <c r="AM35" s="299"/>
      <c r="AN35" s="127"/>
      <c r="AO35" s="128"/>
      <c r="AP35" s="129">
        <f t="shared" si="2"/>
      </c>
      <c r="AQ35" s="128"/>
      <c r="AR35" s="128"/>
      <c r="AS35" s="129">
        <f t="shared" si="3"/>
      </c>
      <c r="AT35" s="128"/>
      <c r="AU35" s="130"/>
      <c r="AV35" s="298"/>
      <c r="AW35" s="299"/>
      <c r="AX35" s="299"/>
      <c r="AY35" s="299"/>
      <c r="AZ35" s="299"/>
      <c r="BA35" s="299"/>
      <c r="BB35" s="127"/>
      <c r="BC35" s="128"/>
      <c r="BD35" s="129">
        <f t="shared" si="4"/>
      </c>
      <c r="BE35" s="128"/>
      <c r="BF35" s="128"/>
      <c r="BG35" s="129">
        <f t="shared" si="5"/>
      </c>
      <c r="BH35" s="128"/>
      <c r="BI35" s="130"/>
      <c r="BJ35" s="310"/>
      <c r="BK35" s="311"/>
      <c r="BL35" s="311"/>
      <c r="BM35" s="311"/>
      <c r="BN35" s="311"/>
      <c r="BO35" s="311"/>
      <c r="BP35" s="181"/>
      <c r="BQ35" s="182"/>
      <c r="BR35" s="183">
        <f t="shared" si="6"/>
      </c>
      <c r="BS35" s="182"/>
      <c r="BT35" s="182"/>
      <c r="BU35" s="183">
        <f t="shared" si="7"/>
      </c>
      <c r="BV35" s="182"/>
      <c r="BW35" s="184"/>
      <c r="BX35" s="298"/>
      <c r="BY35" s="299"/>
      <c r="BZ35" s="300"/>
      <c r="CA35" s="298"/>
      <c r="CB35" s="299"/>
      <c r="CC35" s="300"/>
      <c r="CE35" s="39">
        <f t="shared" si="8"/>
        <v>0</v>
      </c>
      <c r="CF35" s="45" t="str">
        <f t="shared" si="9"/>
        <v>小学種目</v>
      </c>
      <c r="CG35" s="45">
        <f t="shared" si="10"/>
        <v>0</v>
      </c>
      <c r="CH35" s="45">
        <f t="shared" si="11"/>
        <v>0</v>
      </c>
      <c r="CI35" s="45">
        <f t="shared" si="12"/>
        <v>0</v>
      </c>
      <c r="CK35" s="44"/>
      <c r="CL35" s="89"/>
      <c r="CM35" s="86" t="s">
        <v>189</v>
      </c>
      <c r="CN35" s="86" t="s">
        <v>29</v>
      </c>
      <c r="CO35" s="86" t="s">
        <v>56</v>
      </c>
      <c r="CP35" s="86" t="s">
        <v>251</v>
      </c>
      <c r="CQ35" s="44"/>
      <c r="CR35" s="44"/>
      <c r="CS35" s="87">
        <v>1990</v>
      </c>
      <c r="CT35" s="89" t="s">
        <v>366</v>
      </c>
      <c r="CU35" s="46"/>
      <c r="CV35" s="97">
        <v>21</v>
      </c>
      <c r="CW35" s="97" t="str">
        <f>IF(ISERROR(VLOOKUP(CV35,'①初期設定'!$Z$55:$AD$201,5,FALSE)),"*",VLOOKUP(CV35,'①初期設定'!$Z$55:$AD$201,5,FALSE))</f>
        <v>小学男子4年ｼﾞｬﾍﾞﾘｯｸﾎﾞｰﾙｽﾛｰ</v>
      </c>
      <c r="CX35" s="97" t="str">
        <f t="shared" si="19"/>
        <v>4年ｼﾞｬﾍﾞﾘｯｸﾎﾞｰﾙｽﾛｰ</v>
      </c>
      <c r="CY35" s="97" t="str">
        <f>IF(ISERROR(VLOOKUP(CV35,'①初期設定'!$AL$55:$AV$201,5,FALSE)),"*",VLOOKUP(CV35,'①初期設定'!$AL$55:$AV$201,5,FALSE))</f>
        <v>小学女子4年ｼﾞｬﾍﾞﾘｯｸﾎﾞｰﾙｽﾛｰ</v>
      </c>
      <c r="CZ35" s="97" t="str">
        <f t="shared" si="19"/>
        <v>4年ｼﾞｬﾍﾞﾘｯｸﾎﾞｰﾙｽﾛｰ</v>
      </c>
      <c r="DA35" s="97" t="str">
        <f>IF(ISERROR(VLOOKUP(CV35,'①初期設定'!$AA$55:$AD$201,4,FALSE)),"*",VLOOKUP(CV35,'①初期設定'!$AA$55:$AD$201,4,FALSE))</f>
        <v>*</v>
      </c>
      <c r="DB35" s="97" t="str">
        <f t="shared" si="13"/>
        <v>*</v>
      </c>
      <c r="DC35" s="97" t="str">
        <f>IF(ISERROR(VLOOKUP(CV35,'①初期設定'!$AM$55:$AV$201,4,FALSE)),"*",VLOOKUP(CV35,'①初期設定'!$AM$55:$AV$201,4,FALSE))</f>
        <v>*</v>
      </c>
      <c r="DD35" s="97" t="str">
        <f t="shared" si="14"/>
        <v>*</v>
      </c>
      <c r="DE35" s="97">
        <f>IF(ISERROR(VLOOKUP(CV35,'①初期設定'!$AB$55:$AD$201,3,FALSE)),"",VLOOKUP(CV35,'①初期設定'!$AB$55:$AD$201,3,FALSE))</f>
      </c>
      <c r="DF35" s="97" t="str">
        <f t="shared" si="15"/>
        <v>*</v>
      </c>
      <c r="DG35" s="97" t="str">
        <f>IF(ISERROR(VLOOKUP(CV35,'①初期設定'!$AN$55:$AV$201,3,FALSE)),"*",VLOOKUP(CV35,'①初期設定'!$AN$55:$AV$201,3,FALSE))</f>
        <v>*</v>
      </c>
      <c r="DH35" s="97" t="str">
        <f t="shared" si="16"/>
        <v>*</v>
      </c>
      <c r="DI35" s="97">
        <f>IF(ISERROR(VLOOKUP(CV35,'①初期設定'!$AC$55:$AD$201,2,FALSE)),"",VLOOKUP(CV35,'①初期設定'!$AC$55:$AD$201,2,FALSE))</f>
      </c>
      <c r="DJ35" s="97" t="str">
        <f t="shared" si="17"/>
        <v>*</v>
      </c>
      <c r="DK35" s="97" t="str">
        <f>IF(ISERROR(VLOOKUP(CV35,'①初期設定'!$AO$55:$AV$201,2,FALSE)),"*",VLOOKUP(CV35,'①初期設定'!$AO$55:$AV$201,2,FALSE))</f>
        <v>*</v>
      </c>
      <c r="DL35" s="97" t="str">
        <f t="shared" si="18"/>
        <v>*</v>
      </c>
      <c r="DM35" s="46"/>
      <c r="DN35" s="46"/>
      <c r="DO35" s="42"/>
      <c r="DP35" s="42"/>
      <c r="DQ35" s="42"/>
      <c r="DR35" s="42"/>
      <c r="DS35" s="42"/>
    </row>
    <row r="36" spans="1:123" ht="12" customHeight="1">
      <c r="A36" s="271">
        <v>23</v>
      </c>
      <c r="B36" s="272"/>
      <c r="C36" s="310"/>
      <c r="D36" s="311"/>
      <c r="E36" s="311"/>
      <c r="F36" s="311"/>
      <c r="G36" s="312"/>
      <c r="H36" s="308"/>
      <c r="I36" s="309"/>
      <c r="J36" s="298"/>
      <c r="K36" s="299"/>
      <c r="L36" s="299"/>
      <c r="M36" s="300"/>
      <c r="N36" s="308"/>
      <c r="O36" s="299"/>
      <c r="P36" s="299"/>
      <c r="Q36" s="299"/>
      <c r="R36" s="299"/>
      <c r="S36" s="299"/>
      <c r="T36" s="309"/>
      <c r="U36" s="298"/>
      <c r="V36" s="299"/>
      <c r="W36" s="299"/>
      <c r="X36" s="299"/>
      <c r="Y36" s="299"/>
      <c r="Z36" s="300"/>
      <c r="AA36" s="308"/>
      <c r="AB36" s="299"/>
      <c r="AC36" s="299"/>
      <c r="AD36" s="309"/>
      <c r="AE36" s="298"/>
      <c r="AF36" s="299"/>
      <c r="AG36" s="300"/>
      <c r="AH36" s="308"/>
      <c r="AI36" s="299"/>
      <c r="AJ36" s="299"/>
      <c r="AK36" s="299"/>
      <c r="AL36" s="299"/>
      <c r="AM36" s="299"/>
      <c r="AN36" s="127"/>
      <c r="AO36" s="128"/>
      <c r="AP36" s="129">
        <f t="shared" si="2"/>
      </c>
      <c r="AQ36" s="128"/>
      <c r="AR36" s="128"/>
      <c r="AS36" s="129">
        <f t="shared" si="3"/>
      </c>
      <c r="AT36" s="128"/>
      <c r="AU36" s="130"/>
      <c r="AV36" s="298"/>
      <c r="AW36" s="299"/>
      <c r="AX36" s="299"/>
      <c r="AY36" s="299"/>
      <c r="AZ36" s="299"/>
      <c r="BA36" s="299"/>
      <c r="BB36" s="127"/>
      <c r="BC36" s="128"/>
      <c r="BD36" s="129">
        <f t="shared" si="4"/>
      </c>
      <c r="BE36" s="128"/>
      <c r="BF36" s="128"/>
      <c r="BG36" s="129">
        <f t="shared" si="5"/>
      </c>
      <c r="BH36" s="128"/>
      <c r="BI36" s="130"/>
      <c r="BJ36" s="310"/>
      <c r="BK36" s="311"/>
      <c r="BL36" s="311"/>
      <c r="BM36" s="311"/>
      <c r="BN36" s="311"/>
      <c r="BO36" s="311"/>
      <c r="BP36" s="181"/>
      <c r="BQ36" s="182"/>
      <c r="BR36" s="183">
        <f t="shared" si="6"/>
      </c>
      <c r="BS36" s="182"/>
      <c r="BT36" s="182"/>
      <c r="BU36" s="183">
        <f t="shared" si="7"/>
      </c>
      <c r="BV36" s="182"/>
      <c r="BW36" s="184"/>
      <c r="BX36" s="298"/>
      <c r="BY36" s="299"/>
      <c r="BZ36" s="300"/>
      <c r="CA36" s="298"/>
      <c r="CB36" s="299"/>
      <c r="CC36" s="300"/>
      <c r="CE36" s="39">
        <f t="shared" si="8"/>
        <v>0</v>
      </c>
      <c r="CF36" s="45" t="str">
        <f t="shared" si="9"/>
        <v>小学種目</v>
      </c>
      <c r="CG36" s="45">
        <f t="shared" si="10"/>
        <v>0</v>
      </c>
      <c r="CH36" s="45">
        <f t="shared" si="11"/>
        <v>0</v>
      </c>
      <c r="CI36" s="45">
        <f t="shared" si="12"/>
        <v>0</v>
      </c>
      <c r="CK36" s="44"/>
      <c r="CL36" s="89"/>
      <c r="CM36" s="86" t="s">
        <v>190</v>
      </c>
      <c r="CN36" s="86" t="s">
        <v>32</v>
      </c>
      <c r="CO36" s="86" t="s">
        <v>57</v>
      </c>
      <c r="CP36" s="86" t="s">
        <v>311</v>
      </c>
      <c r="CQ36" s="44"/>
      <c r="CR36" s="44"/>
      <c r="CS36" s="87">
        <v>1991</v>
      </c>
      <c r="CT36" s="89" t="s">
        <v>375</v>
      </c>
      <c r="CU36" s="46"/>
      <c r="CV36" s="97">
        <v>22</v>
      </c>
      <c r="CW36" s="97" t="str">
        <f>IF(ISERROR(VLOOKUP(CV36,'①初期設定'!$Z$55:$AD$201,5,FALSE)),"*",VLOOKUP(CV36,'①初期設定'!$Z$55:$AD$201,5,FALSE))</f>
        <v>小学男子3年ｼﾞｬﾍﾞﾘｯｸﾎﾞｰﾙｽﾛｰ</v>
      </c>
      <c r="CX36" s="97" t="str">
        <f t="shared" si="19"/>
        <v>3年ｼﾞｬﾍﾞﾘｯｸﾎﾞｰﾙｽﾛｰ</v>
      </c>
      <c r="CY36" s="97" t="str">
        <f>IF(ISERROR(VLOOKUP(CV36,'①初期設定'!$AL$55:$AV$201,5,FALSE)),"*",VLOOKUP(CV36,'①初期設定'!$AL$55:$AV$201,5,FALSE))</f>
        <v>小学女子3年ｼﾞｬﾍﾞﾘｯｸﾎﾞｰﾙｽﾛｰ</v>
      </c>
      <c r="CZ36" s="97" t="str">
        <f t="shared" si="19"/>
        <v>3年ｼﾞｬﾍﾞﾘｯｸﾎﾞｰﾙｽﾛｰ</v>
      </c>
      <c r="DA36" s="97" t="str">
        <f>IF(ISERROR(VLOOKUP(CV36,'①初期設定'!$AA$55:$AD$201,4,FALSE)),"*",VLOOKUP(CV36,'①初期設定'!$AA$55:$AD$201,4,FALSE))</f>
        <v>*</v>
      </c>
      <c r="DB36" s="97" t="str">
        <f t="shared" si="13"/>
        <v>*</v>
      </c>
      <c r="DC36" s="97" t="str">
        <f>IF(ISERROR(VLOOKUP(CV36,'①初期設定'!$AM$55:$AV$201,4,FALSE)),"*",VLOOKUP(CV36,'①初期設定'!$AM$55:$AV$201,4,FALSE))</f>
        <v>*</v>
      </c>
      <c r="DD36" s="97" t="str">
        <f t="shared" si="14"/>
        <v>*</v>
      </c>
      <c r="DE36" s="97">
        <f>IF(ISERROR(VLOOKUP(CV36,'①初期設定'!$AB$55:$AD$201,3,FALSE)),"",VLOOKUP(CV36,'①初期設定'!$AB$55:$AD$201,3,FALSE))</f>
      </c>
      <c r="DF36" s="97" t="str">
        <f t="shared" si="15"/>
        <v>*</v>
      </c>
      <c r="DG36" s="97" t="str">
        <f>IF(ISERROR(VLOOKUP(CV36,'①初期設定'!$AN$55:$AV$201,3,FALSE)),"*",VLOOKUP(CV36,'①初期設定'!$AN$55:$AV$201,3,FALSE))</f>
        <v>*</v>
      </c>
      <c r="DH36" s="97" t="str">
        <f t="shared" si="16"/>
        <v>*</v>
      </c>
      <c r="DI36" s="97">
        <f>IF(ISERROR(VLOOKUP(CV36,'①初期設定'!$AC$55:$AD$201,2,FALSE)),"",VLOOKUP(CV36,'①初期設定'!$AC$55:$AD$201,2,FALSE))</f>
      </c>
      <c r="DJ36" s="97" t="str">
        <f t="shared" si="17"/>
        <v>*</v>
      </c>
      <c r="DK36" s="97" t="str">
        <f>IF(ISERROR(VLOOKUP(CV36,'①初期設定'!$AO$55:$AV$201,2,FALSE)),"*",VLOOKUP(CV36,'①初期設定'!$AO$55:$AV$201,2,FALSE))</f>
        <v>*</v>
      </c>
      <c r="DL36" s="97" t="str">
        <f t="shared" si="18"/>
        <v>*</v>
      </c>
      <c r="DM36" s="46"/>
      <c r="DN36" s="46"/>
      <c r="DO36" s="42"/>
      <c r="DP36" s="42"/>
      <c r="DQ36" s="42"/>
      <c r="DR36" s="42"/>
      <c r="DS36" s="42"/>
    </row>
    <row r="37" spans="1:123" ht="12" customHeight="1">
      <c r="A37" s="271">
        <v>24</v>
      </c>
      <c r="B37" s="272"/>
      <c r="C37" s="310"/>
      <c r="D37" s="311"/>
      <c r="E37" s="311"/>
      <c r="F37" s="311"/>
      <c r="G37" s="312"/>
      <c r="H37" s="308"/>
      <c r="I37" s="309"/>
      <c r="J37" s="298"/>
      <c r="K37" s="299"/>
      <c r="L37" s="299"/>
      <c r="M37" s="300"/>
      <c r="N37" s="308"/>
      <c r="O37" s="299"/>
      <c r="P37" s="299"/>
      <c r="Q37" s="299"/>
      <c r="R37" s="299"/>
      <c r="S37" s="299"/>
      <c r="T37" s="309"/>
      <c r="U37" s="298"/>
      <c r="V37" s="299"/>
      <c r="W37" s="299"/>
      <c r="X37" s="299"/>
      <c r="Y37" s="299"/>
      <c r="Z37" s="300"/>
      <c r="AA37" s="308"/>
      <c r="AB37" s="299"/>
      <c r="AC37" s="299"/>
      <c r="AD37" s="309"/>
      <c r="AE37" s="298"/>
      <c r="AF37" s="299"/>
      <c r="AG37" s="300"/>
      <c r="AH37" s="308"/>
      <c r="AI37" s="299"/>
      <c r="AJ37" s="299"/>
      <c r="AK37" s="299"/>
      <c r="AL37" s="299"/>
      <c r="AM37" s="299"/>
      <c r="AN37" s="127"/>
      <c r="AO37" s="128"/>
      <c r="AP37" s="129">
        <f t="shared" si="2"/>
      </c>
      <c r="AQ37" s="128"/>
      <c r="AR37" s="128"/>
      <c r="AS37" s="129">
        <f t="shared" si="3"/>
      </c>
      <c r="AT37" s="128"/>
      <c r="AU37" s="130"/>
      <c r="AV37" s="298"/>
      <c r="AW37" s="299"/>
      <c r="AX37" s="299"/>
      <c r="AY37" s="299"/>
      <c r="AZ37" s="299"/>
      <c r="BA37" s="299"/>
      <c r="BB37" s="127"/>
      <c r="BC37" s="128"/>
      <c r="BD37" s="129">
        <f t="shared" si="4"/>
      </c>
      <c r="BE37" s="128"/>
      <c r="BF37" s="128"/>
      <c r="BG37" s="129">
        <f t="shared" si="5"/>
      </c>
      <c r="BH37" s="128"/>
      <c r="BI37" s="130"/>
      <c r="BJ37" s="310"/>
      <c r="BK37" s="311"/>
      <c r="BL37" s="311"/>
      <c r="BM37" s="311"/>
      <c r="BN37" s="311"/>
      <c r="BO37" s="311"/>
      <c r="BP37" s="181"/>
      <c r="BQ37" s="182"/>
      <c r="BR37" s="183">
        <f t="shared" si="6"/>
      </c>
      <c r="BS37" s="182"/>
      <c r="BT37" s="182"/>
      <c r="BU37" s="183">
        <f t="shared" si="7"/>
      </c>
      <c r="BV37" s="182"/>
      <c r="BW37" s="184"/>
      <c r="BX37" s="298"/>
      <c r="BY37" s="299"/>
      <c r="BZ37" s="300"/>
      <c r="CA37" s="298"/>
      <c r="CB37" s="299"/>
      <c r="CC37" s="300"/>
      <c r="CE37" s="39">
        <f t="shared" si="8"/>
        <v>0</v>
      </c>
      <c r="CF37" s="45" t="str">
        <f t="shared" si="9"/>
        <v>小学種目</v>
      </c>
      <c r="CG37" s="45">
        <f t="shared" si="10"/>
        <v>0</v>
      </c>
      <c r="CH37" s="45">
        <f t="shared" si="11"/>
        <v>0</v>
      </c>
      <c r="CI37" s="45">
        <f t="shared" si="12"/>
        <v>0</v>
      </c>
      <c r="CK37" s="44"/>
      <c r="CL37" s="89"/>
      <c r="CM37" s="86" t="s">
        <v>191</v>
      </c>
      <c r="CN37" s="86" t="s">
        <v>33</v>
      </c>
      <c r="CO37" s="86" t="s">
        <v>202</v>
      </c>
      <c r="CP37" s="86" t="s">
        <v>306</v>
      </c>
      <c r="CQ37" s="44"/>
      <c r="CR37" s="44"/>
      <c r="CS37" s="87">
        <v>1992</v>
      </c>
      <c r="CT37" s="89" t="s">
        <v>376</v>
      </c>
      <c r="CU37" s="46"/>
      <c r="CV37" s="97">
        <v>23</v>
      </c>
      <c r="CW37" s="97" t="str">
        <f>IF(ISERROR(VLOOKUP(CV37,'①初期設定'!$Z$55:$AD$201,5,FALSE)),"*",VLOOKUP(CV37,'①初期設定'!$Z$55:$AD$201,5,FALSE))</f>
        <v>ｺﾝﾊﾞｲﾝﾄﾞA</v>
      </c>
      <c r="CX37" s="97" t="str">
        <f>IF(ISERROR(RIGHT(CW37,LEN(CW37))),"*",RIGHT(CW37,LEN(CW37)))</f>
        <v>ｺﾝﾊﾞｲﾝﾄﾞA</v>
      </c>
      <c r="CY37" s="97" t="str">
        <f>IF(ISERROR(VLOOKUP(CV37,'①初期設定'!$AL$55:$AV$201,5,FALSE)),"*",VLOOKUP(CV37,'①初期設定'!$AL$55:$AV$201,5,FALSE))</f>
        <v>ｺﾝﾊﾞｲﾝﾄﾞA</v>
      </c>
      <c r="CZ37" s="97" t="str">
        <f>IF(ISERROR(RIGHT(CY37,LEN(CY37))),"*",RIGHT(CY37,LEN(CY37)))</f>
        <v>ｺﾝﾊﾞｲﾝﾄﾞA</v>
      </c>
      <c r="DA37" s="97" t="str">
        <f>IF(ISERROR(VLOOKUP(CV37,'①初期設定'!$AA$55:$AD$201,4,FALSE)),"*",VLOOKUP(CV37,'①初期設定'!$AA$55:$AD$201,4,FALSE))</f>
        <v>*</v>
      </c>
      <c r="DB37" s="97" t="str">
        <f t="shared" si="13"/>
        <v>*</v>
      </c>
      <c r="DC37" s="97" t="str">
        <f>IF(ISERROR(VLOOKUP(CV37,'①初期設定'!$AM$55:$AV$201,4,FALSE)),"*",VLOOKUP(CV37,'①初期設定'!$AM$55:$AV$201,4,FALSE))</f>
        <v>*</v>
      </c>
      <c r="DD37" s="97" t="str">
        <f t="shared" si="14"/>
        <v>*</v>
      </c>
      <c r="DE37" s="97">
        <f>IF(ISERROR(VLOOKUP(CV37,'①初期設定'!$AB$55:$AD$201,3,FALSE)),"",VLOOKUP(CV37,'①初期設定'!$AB$55:$AD$201,3,FALSE))</f>
      </c>
      <c r="DF37" s="97" t="str">
        <f t="shared" si="15"/>
        <v>*</v>
      </c>
      <c r="DG37" s="97" t="str">
        <f>IF(ISERROR(VLOOKUP(CV37,'①初期設定'!$AN$55:$AV$201,3,FALSE)),"*",VLOOKUP(CV37,'①初期設定'!$AN$55:$AV$201,3,FALSE))</f>
        <v>*</v>
      </c>
      <c r="DH37" s="97" t="str">
        <f t="shared" si="16"/>
        <v>*</v>
      </c>
      <c r="DI37" s="97">
        <f>IF(ISERROR(VLOOKUP(CV37,'①初期設定'!$AC$55:$AD$201,2,FALSE)),"",VLOOKUP(CV37,'①初期設定'!$AC$55:$AD$201,2,FALSE))</f>
      </c>
      <c r="DJ37" s="97" t="str">
        <f t="shared" si="17"/>
        <v>*</v>
      </c>
      <c r="DK37" s="97" t="str">
        <f>IF(ISERROR(VLOOKUP(CV37,'①初期設定'!$AO$55:$AV$201,2,FALSE)),"*",VLOOKUP(CV37,'①初期設定'!$AO$55:$AV$201,2,FALSE))</f>
        <v>*</v>
      </c>
      <c r="DL37" s="97" t="str">
        <f t="shared" si="18"/>
        <v>*</v>
      </c>
      <c r="DM37" s="46"/>
      <c r="DN37" s="46"/>
      <c r="DO37" s="42"/>
      <c r="DP37" s="42"/>
      <c r="DQ37" s="42"/>
      <c r="DR37" s="42"/>
      <c r="DS37" s="42"/>
    </row>
    <row r="38" spans="1:123" ht="12" customHeight="1">
      <c r="A38" s="271">
        <v>25</v>
      </c>
      <c r="B38" s="272"/>
      <c r="C38" s="310"/>
      <c r="D38" s="311"/>
      <c r="E38" s="311"/>
      <c r="F38" s="311"/>
      <c r="G38" s="312"/>
      <c r="H38" s="308"/>
      <c r="I38" s="309"/>
      <c r="J38" s="298"/>
      <c r="K38" s="299"/>
      <c r="L38" s="299"/>
      <c r="M38" s="300"/>
      <c r="N38" s="308"/>
      <c r="O38" s="299"/>
      <c r="P38" s="299"/>
      <c r="Q38" s="299"/>
      <c r="R38" s="299"/>
      <c r="S38" s="299"/>
      <c r="T38" s="309"/>
      <c r="U38" s="298"/>
      <c r="V38" s="299"/>
      <c r="W38" s="299"/>
      <c r="X38" s="299"/>
      <c r="Y38" s="299"/>
      <c r="Z38" s="300"/>
      <c r="AA38" s="308"/>
      <c r="AB38" s="299"/>
      <c r="AC38" s="299"/>
      <c r="AD38" s="309"/>
      <c r="AE38" s="298"/>
      <c r="AF38" s="299"/>
      <c r="AG38" s="300"/>
      <c r="AH38" s="308"/>
      <c r="AI38" s="299"/>
      <c r="AJ38" s="299"/>
      <c r="AK38" s="299"/>
      <c r="AL38" s="299"/>
      <c r="AM38" s="299"/>
      <c r="AN38" s="127"/>
      <c r="AO38" s="128"/>
      <c r="AP38" s="129">
        <f t="shared" si="2"/>
      </c>
      <c r="AQ38" s="128"/>
      <c r="AR38" s="128"/>
      <c r="AS38" s="129">
        <f t="shared" si="3"/>
      </c>
      <c r="AT38" s="128"/>
      <c r="AU38" s="130"/>
      <c r="AV38" s="298"/>
      <c r="AW38" s="299"/>
      <c r="AX38" s="299"/>
      <c r="AY38" s="299"/>
      <c r="AZ38" s="299"/>
      <c r="BA38" s="299"/>
      <c r="BB38" s="127"/>
      <c r="BC38" s="128"/>
      <c r="BD38" s="129">
        <f t="shared" si="4"/>
      </c>
      <c r="BE38" s="128"/>
      <c r="BF38" s="128"/>
      <c r="BG38" s="129">
        <f t="shared" si="5"/>
      </c>
      <c r="BH38" s="128"/>
      <c r="BI38" s="130"/>
      <c r="BJ38" s="310"/>
      <c r="BK38" s="311"/>
      <c r="BL38" s="311"/>
      <c r="BM38" s="311"/>
      <c r="BN38" s="311"/>
      <c r="BO38" s="311"/>
      <c r="BP38" s="181"/>
      <c r="BQ38" s="182"/>
      <c r="BR38" s="183">
        <f t="shared" si="6"/>
      </c>
      <c r="BS38" s="182"/>
      <c r="BT38" s="182"/>
      <c r="BU38" s="183">
        <f t="shared" si="7"/>
      </c>
      <c r="BV38" s="182"/>
      <c r="BW38" s="184"/>
      <c r="BX38" s="298"/>
      <c r="BY38" s="299"/>
      <c r="BZ38" s="300"/>
      <c r="CA38" s="298"/>
      <c r="CB38" s="299"/>
      <c r="CC38" s="300"/>
      <c r="CE38" s="39">
        <f t="shared" si="8"/>
        <v>0</v>
      </c>
      <c r="CF38" s="45" t="str">
        <f t="shared" si="9"/>
        <v>小学種目</v>
      </c>
      <c r="CG38" s="45">
        <f t="shared" si="10"/>
        <v>0</v>
      </c>
      <c r="CH38" s="45">
        <f t="shared" si="11"/>
        <v>0</v>
      </c>
      <c r="CI38" s="45">
        <f t="shared" si="12"/>
        <v>0</v>
      </c>
      <c r="CK38" s="44"/>
      <c r="CL38" s="89"/>
      <c r="CM38" s="86" t="s">
        <v>174</v>
      </c>
      <c r="CN38" s="86" t="s">
        <v>31</v>
      </c>
      <c r="CO38" s="86" t="s">
        <v>326</v>
      </c>
      <c r="CP38" s="86" t="s">
        <v>345</v>
      </c>
      <c r="CQ38" s="44"/>
      <c r="CR38" s="44"/>
      <c r="CS38" s="87">
        <v>1993</v>
      </c>
      <c r="CT38" s="89" t="s">
        <v>377</v>
      </c>
      <c r="CU38" s="46"/>
      <c r="CV38" s="97">
        <v>24</v>
      </c>
      <c r="CW38" s="97" t="str">
        <f>IF(ISERROR(VLOOKUP(CV38,'①初期設定'!$Z$55:$AD$201,5,FALSE)),"*",VLOOKUP(CV38,'①初期設定'!$Z$55:$AD$201,5,FALSE))</f>
        <v>ｺﾝﾊﾞｲﾝﾄﾞB</v>
      </c>
      <c r="CX38" s="152" t="str">
        <f>IF(ISERROR(RIGHT(CW38,LEN(CW38))),"*",RIGHT(CW38,LEN(CW38)))</f>
        <v>ｺﾝﾊﾞｲﾝﾄﾞB</v>
      </c>
      <c r="CY38" s="97" t="str">
        <f>IF(ISERROR(VLOOKUP(CV38,'①初期設定'!$AL$55:$AV$201,5,FALSE)),"*",VLOOKUP(CV38,'①初期設定'!$AL$55:$AV$201,5,FALSE))</f>
        <v>ｺﾝﾊﾞｲﾝﾄﾞB</v>
      </c>
      <c r="CZ38" s="152" t="str">
        <f>IF(ISERROR(RIGHT(CY38,LEN(CY38))),"*",RIGHT(CY38,LEN(CY38)))</f>
        <v>ｺﾝﾊﾞｲﾝﾄﾞB</v>
      </c>
      <c r="DA38" s="97" t="str">
        <f>IF(ISERROR(VLOOKUP(CV38,'①初期設定'!$AA$55:$AD$201,4,FALSE)),"*",VLOOKUP(CV38,'①初期設定'!$AA$55:$AD$201,4,FALSE))</f>
        <v>*</v>
      </c>
      <c r="DB38" s="97" t="str">
        <f t="shared" si="13"/>
        <v>*</v>
      </c>
      <c r="DC38" s="97" t="str">
        <f>IF(ISERROR(VLOOKUP(CV38,'①初期設定'!$AM$55:$AV$201,4,FALSE)),"*",VLOOKUP(CV38,'①初期設定'!$AM$55:$AV$201,4,FALSE))</f>
        <v>*</v>
      </c>
      <c r="DD38" s="97" t="str">
        <f t="shared" si="14"/>
        <v>*</v>
      </c>
      <c r="DE38" s="97">
        <f>IF(ISERROR(VLOOKUP(CV38,'①初期設定'!$AB$55:$AD$201,3,FALSE)),"",VLOOKUP(CV38,'①初期設定'!$AB$55:$AD$201,3,FALSE))</f>
      </c>
      <c r="DF38" s="97" t="str">
        <f t="shared" si="15"/>
        <v>*</v>
      </c>
      <c r="DG38" s="97" t="str">
        <f>IF(ISERROR(VLOOKUP(CV38,'①初期設定'!$AN$55:$AV$201,3,FALSE)),"*",VLOOKUP(CV38,'①初期設定'!$AN$55:$AV$201,3,FALSE))</f>
        <v>*</v>
      </c>
      <c r="DH38" s="97" t="str">
        <f t="shared" si="16"/>
        <v>*</v>
      </c>
      <c r="DI38" s="97">
        <f>IF(ISERROR(VLOOKUP(CV38,'①初期設定'!$AC$55:$AD$201,2,FALSE)),"",VLOOKUP(CV38,'①初期設定'!$AC$55:$AD$201,2,FALSE))</f>
      </c>
      <c r="DJ38" s="97" t="str">
        <f t="shared" si="17"/>
        <v>*</v>
      </c>
      <c r="DK38" s="97" t="str">
        <f>IF(ISERROR(VLOOKUP(CV38,'①初期設定'!$AO$55:$AV$201,2,FALSE)),"*",VLOOKUP(CV38,'①初期設定'!$AO$55:$AV$201,2,FALSE))</f>
        <v>*</v>
      </c>
      <c r="DL38" s="97" t="str">
        <f t="shared" si="18"/>
        <v>*</v>
      </c>
      <c r="DM38" s="46"/>
      <c r="DN38" s="46"/>
      <c r="DO38" s="42"/>
      <c r="DP38" s="42"/>
      <c r="DQ38" s="42"/>
      <c r="DR38" s="42"/>
      <c r="DS38" s="42"/>
    </row>
    <row r="39" spans="1:123" ht="12" customHeight="1">
      <c r="A39" s="271">
        <v>26</v>
      </c>
      <c r="B39" s="272"/>
      <c r="C39" s="310"/>
      <c r="D39" s="311"/>
      <c r="E39" s="311"/>
      <c r="F39" s="311"/>
      <c r="G39" s="312"/>
      <c r="H39" s="308"/>
      <c r="I39" s="309"/>
      <c r="J39" s="298"/>
      <c r="K39" s="299"/>
      <c r="L39" s="299"/>
      <c r="M39" s="300"/>
      <c r="N39" s="308"/>
      <c r="O39" s="299"/>
      <c r="P39" s="299"/>
      <c r="Q39" s="299"/>
      <c r="R39" s="299"/>
      <c r="S39" s="299"/>
      <c r="T39" s="309"/>
      <c r="U39" s="298"/>
      <c r="V39" s="299"/>
      <c r="W39" s="299"/>
      <c r="X39" s="299"/>
      <c r="Y39" s="299"/>
      <c r="Z39" s="300"/>
      <c r="AA39" s="308"/>
      <c r="AB39" s="299"/>
      <c r="AC39" s="299"/>
      <c r="AD39" s="309"/>
      <c r="AE39" s="298"/>
      <c r="AF39" s="299"/>
      <c r="AG39" s="300"/>
      <c r="AH39" s="308"/>
      <c r="AI39" s="299"/>
      <c r="AJ39" s="299"/>
      <c r="AK39" s="299"/>
      <c r="AL39" s="299"/>
      <c r="AM39" s="299"/>
      <c r="AN39" s="127"/>
      <c r="AO39" s="128"/>
      <c r="AP39" s="129">
        <f t="shared" si="2"/>
      </c>
      <c r="AQ39" s="128"/>
      <c r="AR39" s="128"/>
      <c r="AS39" s="129">
        <f t="shared" si="3"/>
      </c>
      <c r="AT39" s="128"/>
      <c r="AU39" s="130"/>
      <c r="AV39" s="298"/>
      <c r="AW39" s="299"/>
      <c r="AX39" s="299"/>
      <c r="AY39" s="299"/>
      <c r="AZ39" s="299"/>
      <c r="BA39" s="299"/>
      <c r="BB39" s="127"/>
      <c r="BC39" s="128"/>
      <c r="BD39" s="129">
        <f t="shared" si="4"/>
      </c>
      <c r="BE39" s="128"/>
      <c r="BF39" s="128"/>
      <c r="BG39" s="129">
        <f t="shared" si="5"/>
      </c>
      <c r="BH39" s="128"/>
      <c r="BI39" s="130"/>
      <c r="BJ39" s="310"/>
      <c r="BK39" s="311"/>
      <c r="BL39" s="311"/>
      <c r="BM39" s="311"/>
      <c r="BN39" s="311"/>
      <c r="BO39" s="311"/>
      <c r="BP39" s="181"/>
      <c r="BQ39" s="182"/>
      <c r="BR39" s="183">
        <f t="shared" si="6"/>
      </c>
      <c r="BS39" s="182"/>
      <c r="BT39" s="182"/>
      <c r="BU39" s="183">
        <f t="shared" si="7"/>
      </c>
      <c r="BV39" s="182"/>
      <c r="BW39" s="184"/>
      <c r="BX39" s="298"/>
      <c r="BY39" s="299"/>
      <c r="BZ39" s="300"/>
      <c r="CA39" s="298"/>
      <c r="CB39" s="299"/>
      <c r="CC39" s="300"/>
      <c r="CE39" s="39">
        <f t="shared" si="8"/>
        <v>0</v>
      </c>
      <c r="CF39" s="45" t="str">
        <f t="shared" si="9"/>
        <v>小学種目</v>
      </c>
      <c r="CG39" s="45">
        <f t="shared" si="10"/>
        <v>0</v>
      </c>
      <c r="CH39" s="45">
        <f t="shared" si="11"/>
        <v>0</v>
      </c>
      <c r="CI39" s="45">
        <f t="shared" si="12"/>
        <v>0</v>
      </c>
      <c r="CK39" s="44"/>
      <c r="CL39" s="89"/>
      <c r="CM39" s="86" t="s">
        <v>173</v>
      </c>
      <c r="CN39" s="86" t="s">
        <v>30</v>
      </c>
      <c r="CO39" s="86" t="s">
        <v>257</v>
      </c>
      <c r="CP39" s="86" t="s">
        <v>345</v>
      </c>
      <c r="CQ39" s="44"/>
      <c r="CR39" s="44"/>
      <c r="CS39" s="87">
        <v>1994</v>
      </c>
      <c r="CT39" s="89" t="s">
        <v>378</v>
      </c>
      <c r="CU39" s="46"/>
      <c r="CV39" s="97">
        <v>25</v>
      </c>
      <c r="CW39" s="97" t="str">
        <f>IF(ISERROR(VLOOKUP(CV39,'①初期設定'!$Z$55:$AD$201,5,FALSE)),"*",VLOOKUP(CV39,'①初期設定'!$Z$55:$AD$201,5,FALSE))</f>
        <v>*</v>
      </c>
      <c r="CX39" s="97" t="str">
        <f t="shared" si="19"/>
        <v>*</v>
      </c>
      <c r="CY39" s="97" t="str">
        <f>IF(ISERROR(VLOOKUP(CV39,'①初期設定'!$AL$55:$AV$201,5,FALSE)),"*",VLOOKUP(CV39,'①初期設定'!$AL$55:$AV$201,5,FALSE))</f>
        <v>*</v>
      </c>
      <c r="CZ39" s="97" t="str">
        <f t="shared" si="19"/>
        <v>*</v>
      </c>
      <c r="DA39" s="97" t="str">
        <f>IF(ISERROR(VLOOKUP(CV39,'①初期設定'!$AA$55:$AD$201,4,FALSE)),"*",VLOOKUP(CV39,'①初期設定'!$AA$55:$AD$201,4,FALSE))</f>
        <v>*</v>
      </c>
      <c r="DB39" s="97" t="str">
        <f t="shared" si="13"/>
        <v>*</v>
      </c>
      <c r="DC39" s="97" t="str">
        <f>IF(ISERROR(VLOOKUP(CV39,'①初期設定'!$AM$55:$AV$201,4,FALSE)),"*",VLOOKUP(CV39,'①初期設定'!$AM$55:$AV$201,4,FALSE))</f>
        <v>*</v>
      </c>
      <c r="DD39" s="97" t="str">
        <f t="shared" si="14"/>
        <v>*</v>
      </c>
      <c r="DE39" s="97">
        <f>IF(ISERROR(VLOOKUP(CV39,'①初期設定'!$AB$55:$AD$201,3,FALSE)),"",VLOOKUP(CV39,'①初期設定'!$AB$55:$AD$201,3,FALSE))</f>
      </c>
      <c r="DF39" s="97" t="str">
        <f t="shared" si="15"/>
        <v>*</v>
      </c>
      <c r="DG39" s="97" t="str">
        <f>IF(ISERROR(VLOOKUP(CV39,'①初期設定'!$AN$55:$AV$201,3,FALSE)),"*",VLOOKUP(CV39,'①初期設定'!$AN$55:$AV$201,3,FALSE))</f>
        <v>*</v>
      </c>
      <c r="DH39" s="97" t="str">
        <f t="shared" si="16"/>
        <v>*</v>
      </c>
      <c r="DI39" s="97">
        <f>IF(ISERROR(VLOOKUP(CV39,'①初期設定'!$AC$55:$AD$201,2,FALSE)),"",VLOOKUP(CV39,'①初期設定'!$AC$55:$AD$201,2,FALSE))</f>
      </c>
      <c r="DJ39" s="97" t="str">
        <f t="shared" si="17"/>
        <v>*</v>
      </c>
      <c r="DK39" s="97" t="str">
        <f>IF(ISERROR(VLOOKUP(CV39,'①初期設定'!$AO$55:$AV$201,2,FALSE)),"*",VLOOKUP(CV39,'①初期設定'!$AO$55:$AV$201,2,FALSE))</f>
        <v>*</v>
      </c>
      <c r="DL39" s="97" t="str">
        <f t="shared" si="18"/>
        <v>*</v>
      </c>
      <c r="DM39" s="46"/>
      <c r="DN39" s="46"/>
      <c r="DO39" s="42"/>
      <c r="DP39" s="42"/>
      <c r="DQ39" s="42"/>
      <c r="DR39" s="42"/>
      <c r="DS39" s="42"/>
    </row>
    <row r="40" spans="1:123" ht="12" customHeight="1">
      <c r="A40" s="271">
        <v>27</v>
      </c>
      <c r="B40" s="272"/>
      <c r="C40" s="310"/>
      <c r="D40" s="311"/>
      <c r="E40" s="311"/>
      <c r="F40" s="311"/>
      <c r="G40" s="312"/>
      <c r="H40" s="308"/>
      <c r="I40" s="309"/>
      <c r="J40" s="298"/>
      <c r="K40" s="299"/>
      <c r="L40" s="299"/>
      <c r="M40" s="300"/>
      <c r="N40" s="308"/>
      <c r="O40" s="299"/>
      <c r="P40" s="299"/>
      <c r="Q40" s="299"/>
      <c r="R40" s="299"/>
      <c r="S40" s="299"/>
      <c r="T40" s="309"/>
      <c r="U40" s="298"/>
      <c r="V40" s="299"/>
      <c r="W40" s="299"/>
      <c r="X40" s="299"/>
      <c r="Y40" s="299"/>
      <c r="Z40" s="300"/>
      <c r="AA40" s="308"/>
      <c r="AB40" s="299"/>
      <c r="AC40" s="299"/>
      <c r="AD40" s="309"/>
      <c r="AE40" s="298"/>
      <c r="AF40" s="299"/>
      <c r="AG40" s="300"/>
      <c r="AH40" s="308"/>
      <c r="AI40" s="299"/>
      <c r="AJ40" s="299"/>
      <c r="AK40" s="299"/>
      <c r="AL40" s="299"/>
      <c r="AM40" s="299"/>
      <c r="AN40" s="127"/>
      <c r="AO40" s="128"/>
      <c r="AP40" s="129">
        <f t="shared" si="2"/>
      </c>
      <c r="AQ40" s="128"/>
      <c r="AR40" s="128"/>
      <c r="AS40" s="129">
        <f t="shared" si="3"/>
      </c>
      <c r="AT40" s="128"/>
      <c r="AU40" s="130"/>
      <c r="AV40" s="298"/>
      <c r="AW40" s="299"/>
      <c r="AX40" s="299"/>
      <c r="AY40" s="299"/>
      <c r="AZ40" s="299"/>
      <c r="BA40" s="299"/>
      <c r="BB40" s="127"/>
      <c r="BC40" s="128"/>
      <c r="BD40" s="129">
        <f t="shared" si="4"/>
      </c>
      <c r="BE40" s="128"/>
      <c r="BF40" s="128"/>
      <c r="BG40" s="129">
        <f t="shared" si="5"/>
      </c>
      <c r="BH40" s="128"/>
      <c r="BI40" s="130"/>
      <c r="BJ40" s="310"/>
      <c r="BK40" s="311"/>
      <c r="BL40" s="311"/>
      <c r="BM40" s="311"/>
      <c r="BN40" s="311"/>
      <c r="BO40" s="311"/>
      <c r="BP40" s="181"/>
      <c r="BQ40" s="182"/>
      <c r="BR40" s="183">
        <f t="shared" si="6"/>
      </c>
      <c r="BS40" s="182"/>
      <c r="BT40" s="182"/>
      <c r="BU40" s="183">
        <f t="shared" si="7"/>
      </c>
      <c r="BV40" s="182"/>
      <c r="BW40" s="184"/>
      <c r="BX40" s="298"/>
      <c r="BY40" s="299"/>
      <c r="BZ40" s="300"/>
      <c r="CA40" s="298"/>
      <c r="CB40" s="299"/>
      <c r="CC40" s="300"/>
      <c r="CE40" s="39">
        <f t="shared" si="8"/>
        <v>0</v>
      </c>
      <c r="CF40" s="45" t="str">
        <f t="shared" si="9"/>
        <v>小学種目</v>
      </c>
      <c r="CG40" s="45">
        <f t="shared" si="10"/>
        <v>0</v>
      </c>
      <c r="CH40" s="45">
        <f t="shared" si="11"/>
        <v>0</v>
      </c>
      <c r="CI40" s="45">
        <f t="shared" si="12"/>
        <v>0</v>
      </c>
      <c r="CK40" s="44"/>
      <c r="CL40" s="89"/>
      <c r="CM40" s="86" t="s">
        <v>219</v>
      </c>
      <c r="CN40" s="86" t="s">
        <v>34</v>
      </c>
      <c r="CO40" s="86" t="s">
        <v>254</v>
      </c>
      <c r="CP40" s="86" t="s">
        <v>252</v>
      </c>
      <c r="CQ40" s="44"/>
      <c r="CR40" s="44"/>
      <c r="CS40" s="87">
        <v>1995</v>
      </c>
      <c r="CT40" s="89" t="s">
        <v>379</v>
      </c>
      <c r="CU40" s="46"/>
      <c r="CV40" s="97">
        <v>26</v>
      </c>
      <c r="CW40" s="97" t="str">
        <f>IF(ISERROR(VLOOKUP(CV40,'①初期設定'!$Z$55:$AD$201,5,FALSE)),"*",VLOOKUP(CV40,'①初期設定'!$Z$55:$AD$201,5,FALSE))</f>
        <v>*</v>
      </c>
      <c r="CX40" s="97" t="str">
        <f t="shared" si="19"/>
        <v>*</v>
      </c>
      <c r="CY40" s="97" t="str">
        <f>IF(ISERROR(VLOOKUP(CV40,'①初期設定'!$AL$55:$AV$201,5,FALSE)),"*",VLOOKUP(CV40,'①初期設定'!$AL$55:$AV$201,5,FALSE))</f>
        <v>*</v>
      </c>
      <c r="CZ40" s="97" t="str">
        <f t="shared" si="19"/>
        <v>*</v>
      </c>
      <c r="DA40" s="97" t="str">
        <f>IF(ISERROR(VLOOKUP(CV40,'①初期設定'!$AA$55:$AD$201,4,FALSE)),"*",VLOOKUP(CV40,'①初期設定'!$AA$55:$AD$201,4,FALSE))</f>
        <v>*</v>
      </c>
      <c r="DB40" s="97" t="str">
        <f t="shared" si="13"/>
        <v>*</v>
      </c>
      <c r="DC40" s="97" t="str">
        <f>IF(ISERROR(VLOOKUP(CV40,'①初期設定'!$AM$55:$AV$201,4,FALSE)),"*",VLOOKUP(CV40,'①初期設定'!$AM$55:$AV$201,4,FALSE))</f>
        <v>*</v>
      </c>
      <c r="DD40" s="97" t="str">
        <f t="shared" si="14"/>
        <v>*</v>
      </c>
      <c r="DE40" s="97">
        <f>IF(ISERROR(VLOOKUP(CV40,'①初期設定'!$AB$55:$AD$201,3,FALSE)),"",VLOOKUP(CV40,'①初期設定'!$AB$55:$AD$201,3,FALSE))</f>
      </c>
      <c r="DF40" s="97" t="str">
        <f t="shared" si="15"/>
        <v>*</v>
      </c>
      <c r="DG40" s="97" t="str">
        <f>IF(ISERROR(VLOOKUP(CV40,'①初期設定'!$AN$55:$AV$201,3,FALSE)),"*",VLOOKUP(CV40,'①初期設定'!$AN$55:$AV$201,3,FALSE))</f>
        <v>*</v>
      </c>
      <c r="DH40" s="97" t="str">
        <f t="shared" si="16"/>
        <v>*</v>
      </c>
      <c r="DI40" s="97">
        <f>IF(ISERROR(VLOOKUP(CV40,'①初期設定'!$AC$55:$AD$201,2,FALSE)),"",VLOOKUP(CV40,'①初期設定'!$AC$55:$AD$201,2,FALSE))</f>
      </c>
      <c r="DJ40" s="97" t="str">
        <f t="shared" si="17"/>
        <v>*</v>
      </c>
      <c r="DK40" s="97" t="str">
        <f>IF(ISERROR(VLOOKUP(CV40,'①初期設定'!$AO$55:$AV$201,2,FALSE)),"*",VLOOKUP(CV40,'①初期設定'!$AO$55:$AV$201,2,FALSE))</f>
        <v>*</v>
      </c>
      <c r="DL40" s="97" t="str">
        <f t="shared" si="18"/>
        <v>*</v>
      </c>
      <c r="DM40" s="46"/>
      <c r="DN40" s="46"/>
      <c r="DO40" s="42"/>
      <c r="DP40" s="42"/>
      <c r="DQ40" s="42"/>
      <c r="DR40" s="42"/>
      <c r="DS40" s="42"/>
    </row>
    <row r="41" spans="1:123" ht="12" customHeight="1">
      <c r="A41" s="271">
        <v>28</v>
      </c>
      <c r="B41" s="272"/>
      <c r="C41" s="310"/>
      <c r="D41" s="311"/>
      <c r="E41" s="311"/>
      <c r="F41" s="311"/>
      <c r="G41" s="312"/>
      <c r="H41" s="308"/>
      <c r="I41" s="309"/>
      <c r="J41" s="298"/>
      <c r="K41" s="299"/>
      <c r="L41" s="299"/>
      <c r="M41" s="300"/>
      <c r="N41" s="308"/>
      <c r="O41" s="299"/>
      <c r="P41" s="299"/>
      <c r="Q41" s="299"/>
      <c r="R41" s="299"/>
      <c r="S41" s="299"/>
      <c r="T41" s="309"/>
      <c r="U41" s="298"/>
      <c r="V41" s="299"/>
      <c r="W41" s="299"/>
      <c r="X41" s="299"/>
      <c r="Y41" s="299"/>
      <c r="Z41" s="300"/>
      <c r="AA41" s="308"/>
      <c r="AB41" s="299"/>
      <c r="AC41" s="299"/>
      <c r="AD41" s="309"/>
      <c r="AE41" s="298"/>
      <c r="AF41" s="299"/>
      <c r="AG41" s="300"/>
      <c r="AH41" s="308"/>
      <c r="AI41" s="299"/>
      <c r="AJ41" s="299"/>
      <c r="AK41" s="299"/>
      <c r="AL41" s="299"/>
      <c r="AM41" s="299"/>
      <c r="AN41" s="127"/>
      <c r="AO41" s="128"/>
      <c r="AP41" s="129">
        <f t="shared" si="2"/>
      </c>
      <c r="AQ41" s="128"/>
      <c r="AR41" s="128"/>
      <c r="AS41" s="129">
        <f t="shared" si="3"/>
      </c>
      <c r="AT41" s="128"/>
      <c r="AU41" s="130"/>
      <c r="AV41" s="298"/>
      <c r="AW41" s="299"/>
      <c r="AX41" s="299"/>
      <c r="AY41" s="299"/>
      <c r="AZ41" s="299"/>
      <c r="BA41" s="299"/>
      <c r="BB41" s="127"/>
      <c r="BC41" s="128"/>
      <c r="BD41" s="129">
        <f t="shared" si="4"/>
      </c>
      <c r="BE41" s="128"/>
      <c r="BF41" s="128"/>
      <c r="BG41" s="129">
        <f t="shared" si="5"/>
      </c>
      <c r="BH41" s="128"/>
      <c r="BI41" s="130"/>
      <c r="BJ41" s="310"/>
      <c r="BK41" s="311"/>
      <c r="BL41" s="311"/>
      <c r="BM41" s="311"/>
      <c r="BN41" s="311"/>
      <c r="BO41" s="311"/>
      <c r="BP41" s="181"/>
      <c r="BQ41" s="182"/>
      <c r="BR41" s="183">
        <f t="shared" si="6"/>
      </c>
      <c r="BS41" s="182"/>
      <c r="BT41" s="182"/>
      <c r="BU41" s="183">
        <f t="shared" si="7"/>
      </c>
      <c r="BV41" s="182"/>
      <c r="BW41" s="184"/>
      <c r="BX41" s="298"/>
      <c r="BY41" s="299"/>
      <c r="BZ41" s="300"/>
      <c r="CA41" s="298"/>
      <c r="CB41" s="299"/>
      <c r="CC41" s="300"/>
      <c r="CE41" s="39">
        <f t="shared" si="8"/>
        <v>0</v>
      </c>
      <c r="CF41" s="45" t="str">
        <f t="shared" si="9"/>
        <v>小学種目</v>
      </c>
      <c r="CG41" s="45">
        <f t="shared" si="10"/>
        <v>0</v>
      </c>
      <c r="CH41" s="45">
        <f t="shared" si="11"/>
        <v>0</v>
      </c>
      <c r="CI41" s="45">
        <f t="shared" si="12"/>
        <v>0</v>
      </c>
      <c r="CK41" s="44"/>
      <c r="CL41" s="89"/>
      <c r="CM41" s="86" t="s">
        <v>172</v>
      </c>
      <c r="CN41" s="86" t="s">
        <v>334</v>
      </c>
      <c r="CO41" s="86" t="s">
        <v>220</v>
      </c>
      <c r="CP41" s="86" t="s">
        <v>346</v>
      </c>
      <c r="CQ41" s="44"/>
      <c r="CR41" s="44"/>
      <c r="CS41" s="87">
        <v>1996</v>
      </c>
      <c r="CT41" s="89" t="s">
        <v>380</v>
      </c>
      <c r="CU41" s="46"/>
      <c r="CV41" s="97">
        <v>27</v>
      </c>
      <c r="CW41" s="97" t="str">
        <f>IF(ISERROR(VLOOKUP(CV41,'①初期設定'!$Z$55:$AD$201,5,FALSE)),"*",VLOOKUP(CV41,'①初期設定'!$Z$55:$AD$201,5,FALSE))</f>
        <v>*</v>
      </c>
      <c r="CX41" s="97" t="str">
        <f t="shared" si="19"/>
        <v>*</v>
      </c>
      <c r="CY41" s="97" t="str">
        <f>IF(ISERROR(VLOOKUP(CV41,'①初期設定'!$AL$55:$AV$201,5,FALSE)),"*",VLOOKUP(CV41,'①初期設定'!$AL$55:$AV$201,5,FALSE))</f>
        <v>*</v>
      </c>
      <c r="CZ41" s="97" t="str">
        <f t="shared" si="19"/>
        <v>*</v>
      </c>
      <c r="DA41" s="97" t="str">
        <f>IF(ISERROR(VLOOKUP(CV41,'①初期設定'!$AA$55:$AD$201,4,FALSE)),"*",VLOOKUP(CV41,'①初期設定'!$AA$55:$AD$201,4,FALSE))</f>
        <v>*</v>
      </c>
      <c r="DB41" s="97" t="str">
        <f t="shared" si="13"/>
        <v>*</v>
      </c>
      <c r="DC41" s="97" t="str">
        <f>IF(ISERROR(VLOOKUP(CV41,'①初期設定'!$AM$55:$AV$201,4,FALSE)),"*",VLOOKUP(CV41,'①初期設定'!$AM$55:$AV$201,4,FALSE))</f>
        <v>*</v>
      </c>
      <c r="DD41" s="97" t="str">
        <f t="shared" si="14"/>
        <v>*</v>
      </c>
      <c r="DE41" s="97">
        <f>IF(ISERROR(VLOOKUP(CV41,'①初期設定'!$AB$55:$AD$201,3,FALSE)),"",VLOOKUP(CV41,'①初期設定'!$AB$55:$AD$201,3,FALSE))</f>
      </c>
      <c r="DF41" s="97" t="str">
        <f t="shared" si="15"/>
        <v>*</v>
      </c>
      <c r="DG41" s="97" t="str">
        <f>IF(ISERROR(VLOOKUP(CV41,'①初期設定'!$AN$55:$AV$201,3,FALSE)),"*",VLOOKUP(CV41,'①初期設定'!$AN$55:$AV$201,3,FALSE))</f>
        <v>*</v>
      </c>
      <c r="DH41" s="97" t="str">
        <f t="shared" si="16"/>
        <v>*</v>
      </c>
      <c r="DI41" s="97">
        <f>IF(ISERROR(VLOOKUP(CV41,'①初期設定'!$AC$55:$AD$201,2,FALSE)),"",VLOOKUP(CV41,'①初期設定'!$AC$55:$AD$201,2,FALSE))</f>
      </c>
      <c r="DJ41" s="97" t="str">
        <f t="shared" si="17"/>
        <v>*</v>
      </c>
      <c r="DK41" s="97" t="str">
        <f>IF(ISERROR(VLOOKUP(CV41,'①初期設定'!$AO$55:$AV$201,2,FALSE)),"*",VLOOKUP(CV41,'①初期設定'!$AO$55:$AV$201,2,FALSE))</f>
        <v>*</v>
      </c>
      <c r="DL41" s="97" t="str">
        <f t="shared" si="18"/>
        <v>*</v>
      </c>
      <c r="DM41" s="46"/>
      <c r="DN41" s="46"/>
      <c r="DO41" s="42"/>
      <c r="DP41" s="42"/>
      <c r="DQ41" s="42"/>
      <c r="DR41" s="42"/>
      <c r="DS41" s="42"/>
    </row>
    <row r="42" spans="1:123" ht="12" customHeight="1">
      <c r="A42" s="271">
        <v>29</v>
      </c>
      <c r="B42" s="272"/>
      <c r="C42" s="310"/>
      <c r="D42" s="311"/>
      <c r="E42" s="311"/>
      <c r="F42" s="311"/>
      <c r="G42" s="312"/>
      <c r="H42" s="308"/>
      <c r="I42" s="309"/>
      <c r="J42" s="298"/>
      <c r="K42" s="299"/>
      <c r="L42" s="299"/>
      <c r="M42" s="300"/>
      <c r="N42" s="308"/>
      <c r="O42" s="299"/>
      <c r="P42" s="299"/>
      <c r="Q42" s="299"/>
      <c r="R42" s="299"/>
      <c r="S42" s="299"/>
      <c r="T42" s="309"/>
      <c r="U42" s="298"/>
      <c r="V42" s="299"/>
      <c r="W42" s="299"/>
      <c r="X42" s="299"/>
      <c r="Y42" s="299"/>
      <c r="Z42" s="300"/>
      <c r="AA42" s="308"/>
      <c r="AB42" s="299"/>
      <c r="AC42" s="299"/>
      <c r="AD42" s="309"/>
      <c r="AE42" s="298"/>
      <c r="AF42" s="299"/>
      <c r="AG42" s="300"/>
      <c r="AH42" s="308"/>
      <c r="AI42" s="299"/>
      <c r="AJ42" s="299"/>
      <c r="AK42" s="299"/>
      <c r="AL42" s="299"/>
      <c r="AM42" s="299"/>
      <c r="AN42" s="127"/>
      <c r="AO42" s="128"/>
      <c r="AP42" s="129">
        <f t="shared" si="2"/>
      </c>
      <c r="AQ42" s="128"/>
      <c r="AR42" s="128"/>
      <c r="AS42" s="129">
        <f t="shared" si="3"/>
      </c>
      <c r="AT42" s="128"/>
      <c r="AU42" s="130"/>
      <c r="AV42" s="298"/>
      <c r="AW42" s="299"/>
      <c r="AX42" s="299"/>
      <c r="AY42" s="299"/>
      <c r="AZ42" s="299"/>
      <c r="BA42" s="299"/>
      <c r="BB42" s="127"/>
      <c r="BC42" s="128"/>
      <c r="BD42" s="129">
        <f t="shared" si="4"/>
      </c>
      <c r="BE42" s="128"/>
      <c r="BF42" s="128"/>
      <c r="BG42" s="129">
        <f t="shared" si="5"/>
      </c>
      <c r="BH42" s="128"/>
      <c r="BI42" s="130"/>
      <c r="BJ42" s="310"/>
      <c r="BK42" s="311"/>
      <c r="BL42" s="311"/>
      <c r="BM42" s="311"/>
      <c r="BN42" s="311"/>
      <c r="BO42" s="311"/>
      <c r="BP42" s="181"/>
      <c r="BQ42" s="182"/>
      <c r="BR42" s="183">
        <f t="shared" si="6"/>
      </c>
      <c r="BS42" s="182"/>
      <c r="BT42" s="182"/>
      <c r="BU42" s="183">
        <f t="shared" si="7"/>
      </c>
      <c r="BV42" s="182"/>
      <c r="BW42" s="184"/>
      <c r="BX42" s="298"/>
      <c r="BY42" s="299"/>
      <c r="BZ42" s="300"/>
      <c r="CA42" s="298"/>
      <c r="CB42" s="299"/>
      <c r="CC42" s="300"/>
      <c r="CE42" s="39">
        <f t="shared" si="8"/>
        <v>0</v>
      </c>
      <c r="CF42" s="45" t="str">
        <f t="shared" si="9"/>
        <v>小学種目</v>
      </c>
      <c r="CG42" s="45">
        <f t="shared" si="10"/>
        <v>0</v>
      </c>
      <c r="CH42" s="45">
        <f t="shared" si="11"/>
        <v>0</v>
      </c>
      <c r="CI42" s="45">
        <f t="shared" si="12"/>
        <v>0</v>
      </c>
      <c r="CK42" s="44"/>
      <c r="CL42" s="89"/>
      <c r="CM42" s="86" t="s">
        <v>196</v>
      </c>
      <c r="CN42" s="86" t="s">
        <v>335</v>
      </c>
      <c r="CO42" s="86" t="s">
        <v>327</v>
      </c>
      <c r="CP42" s="86" t="s">
        <v>320</v>
      </c>
      <c r="CQ42" s="44"/>
      <c r="CR42" s="44"/>
      <c r="CS42" s="87">
        <v>1997</v>
      </c>
      <c r="CT42" s="89" t="s">
        <v>405</v>
      </c>
      <c r="CU42" s="46"/>
      <c r="CV42" s="97">
        <v>28</v>
      </c>
      <c r="CW42" s="97" t="str">
        <f>IF(ISERROR(VLOOKUP(CV42,'①初期設定'!$Z$55:$AD$201,5,FALSE)),"*",VLOOKUP(CV42,'①初期設定'!$Z$55:$AD$201,5,FALSE))</f>
        <v>*</v>
      </c>
      <c r="CX42" s="97" t="str">
        <f t="shared" si="19"/>
        <v>*</v>
      </c>
      <c r="CY42" s="97" t="str">
        <f>IF(ISERROR(VLOOKUP(CV42,'①初期設定'!$AL$55:$AV$201,5,FALSE)),"*",VLOOKUP(CV42,'①初期設定'!$AL$55:$AV$201,5,FALSE))</f>
        <v>*</v>
      </c>
      <c r="CZ42" s="97" t="str">
        <f t="shared" si="19"/>
        <v>*</v>
      </c>
      <c r="DA42" s="97" t="str">
        <f>IF(ISERROR(VLOOKUP(CV42,'①初期設定'!$AA$55:$AD$201,4,FALSE)),"*",VLOOKUP(CV42,'①初期設定'!$AA$55:$AD$201,4,FALSE))</f>
        <v>*</v>
      </c>
      <c r="DB42" s="97" t="str">
        <f t="shared" si="13"/>
        <v>*</v>
      </c>
      <c r="DC42" s="97" t="str">
        <f>IF(ISERROR(VLOOKUP(CV42,'①初期設定'!$AM$55:$AV$201,4,FALSE)),"*",VLOOKUP(CV42,'①初期設定'!$AM$55:$AV$201,4,FALSE))</f>
        <v>*</v>
      </c>
      <c r="DD42" s="97" t="str">
        <f t="shared" si="14"/>
        <v>*</v>
      </c>
      <c r="DE42" s="97">
        <f>IF(ISERROR(VLOOKUP(CV42,'①初期設定'!$AB$55:$AD$201,3,FALSE)),"",VLOOKUP(CV42,'①初期設定'!$AB$55:$AD$201,3,FALSE))</f>
      </c>
      <c r="DF42" s="97" t="str">
        <f t="shared" si="15"/>
        <v>*</v>
      </c>
      <c r="DG42" s="97" t="str">
        <f>IF(ISERROR(VLOOKUP(CV42,'①初期設定'!$AN$55:$AV$201,3,FALSE)),"*",VLOOKUP(CV42,'①初期設定'!$AN$55:$AV$201,3,FALSE))</f>
        <v>*</v>
      </c>
      <c r="DH42" s="97" t="str">
        <f t="shared" si="16"/>
        <v>*</v>
      </c>
      <c r="DI42" s="97">
        <f>IF(ISERROR(VLOOKUP(CV42,'①初期設定'!$AC$55:$AD$201,2,FALSE)),"",VLOOKUP(CV42,'①初期設定'!$AC$55:$AD$201,2,FALSE))</f>
      </c>
      <c r="DJ42" s="97" t="str">
        <f t="shared" si="17"/>
        <v>*</v>
      </c>
      <c r="DK42" s="97" t="str">
        <f>IF(ISERROR(VLOOKUP(CV42,'①初期設定'!$AO$55:$AV$201,2,FALSE)),"*",VLOOKUP(CV42,'①初期設定'!$AO$55:$AV$201,2,FALSE))</f>
        <v>*</v>
      </c>
      <c r="DL42" s="97" t="str">
        <f t="shared" si="18"/>
        <v>*</v>
      </c>
      <c r="DM42" s="46"/>
      <c r="DN42" s="46"/>
      <c r="DO42" s="42"/>
      <c r="DP42" s="42"/>
      <c r="DQ42" s="42"/>
      <c r="DR42" s="42"/>
      <c r="DS42" s="42"/>
    </row>
    <row r="43" spans="1:123" ht="12" customHeight="1">
      <c r="A43" s="271">
        <v>30</v>
      </c>
      <c r="B43" s="272"/>
      <c r="C43" s="310"/>
      <c r="D43" s="311"/>
      <c r="E43" s="311"/>
      <c r="F43" s="311"/>
      <c r="G43" s="312"/>
      <c r="H43" s="308"/>
      <c r="I43" s="309"/>
      <c r="J43" s="298"/>
      <c r="K43" s="299"/>
      <c r="L43" s="299"/>
      <c r="M43" s="300"/>
      <c r="N43" s="308"/>
      <c r="O43" s="299"/>
      <c r="P43" s="299"/>
      <c r="Q43" s="299"/>
      <c r="R43" s="299"/>
      <c r="S43" s="299"/>
      <c r="T43" s="309"/>
      <c r="U43" s="298"/>
      <c r="V43" s="299"/>
      <c r="W43" s="299"/>
      <c r="X43" s="299"/>
      <c r="Y43" s="299"/>
      <c r="Z43" s="300"/>
      <c r="AA43" s="308"/>
      <c r="AB43" s="299"/>
      <c r="AC43" s="299"/>
      <c r="AD43" s="309"/>
      <c r="AE43" s="298"/>
      <c r="AF43" s="299"/>
      <c r="AG43" s="300"/>
      <c r="AH43" s="308"/>
      <c r="AI43" s="299"/>
      <c r="AJ43" s="299"/>
      <c r="AK43" s="299"/>
      <c r="AL43" s="299"/>
      <c r="AM43" s="299"/>
      <c r="AN43" s="127"/>
      <c r="AO43" s="128"/>
      <c r="AP43" s="129">
        <f t="shared" si="2"/>
      </c>
      <c r="AQ43" s="128"/>
      <c r="AR43" s="128"/>
      <c r="AS43" s="129">
        <f t="shared" si="3"/>
      </c>
      <c r="AT43" s="128"/>
      <c r="AU43" s="130"/>
      <c r="AV43" s="298"/>
      <c r="AW43" s="299"/>
      <c r="AX43" s="299"/>
      <c r="AY43" s="299"/>
      <c r="AZ43" s="299"/>
      <c r="BA43" s="299"/>
      <c r="BB43" s="127"/>
      <c r="BC43" s="128"/>
      <c r="BD43" s="129">
        <f t="shared" si="4"/>
      </c>
      <c r="BE43" s="128"/>
      <c r="BF43" s="128"/>
      <c r="BG43" s="129">
        <f t="shared" si="5"/>
      </c>
      <c r="BH43" s="128"/>
      <c r="BI43" s="130"/>
      <c r="BJ43" s="310"/>
      <c r="BK43" s="311"/>
      <c r="BL43" s="311"/>
      <c r="BM43" s="311"/>
      <c r="BN43" s="311"/>
      <c r="BO43" s="311"/>
      <c r="BP43" s="181"/>
      <c r="BQ43" s="182"/>
      <c r="BR43" s="183">
        <f t="shared" si="6"/>
      </c>
      <c r="BS43" s="182"/>
      <c r="BT43" s="182"/>
      <c r="BU43" s="183">
        <f t="shared" si="7"/>
      </c>
      <c r="BV43" s="182"/>
      <c r="BW43" s="184"/>
      <c r="BX43" s="298"/>
      <c r="BY43" s="299"/>
      <c r="BZ43" s="300"/>
      <c r="CA43" s="298"/>
      <c r="CB43" s="299"/>
      <c r="CC43" s="300"/>
      <c r="CE43" s="39">
        <f t="shared" si="8"/>
        <v>0</v>
      </c>
      <c r="CF43" s="45" t="str">
        <f t="shared" si="9"/>
        <v>小学種目</v>
      </c>
      <c r="CG43" s="45">
        <f t="shared" si="10"/>
        <v>0</v>
      </c>
      <c r="CH43" s="45">
        <f t="shared" si="11"/>
        <v>0</v>
      </c>
      <c r="CI43" s="45">
        <f t="shared" si="12"/>
        <v>0</v>
      </c>
      <c r="CK43" s="44"/>
      <c r="CL43" s="89"/>
      <c r="CM43" s="86" t="s">
        <v>197</v>
      </c>
      <c r="CN43" s="86" t="s">
        <v>336</v>
      </c>
      <c r="CO43" s="86" t="s">
        <v>328</v>
      </c>
      <c r="CP43" s="86" t="s">
        <v>347</v>
      </c>
      <c r="CQ43" s="44"/>
      <c r="CR43" s="44"/>
      <c r="CS43" s="87">
        <v>1998</v>
      </c>
      <c r="CT43" s="89" t="s">
        <v>381</v>
      </c>
      <c r="CU43" s="46"/>
      <c r="CV43" s="97">
        <v>29</v>
      </c>
      <c r="CW43" s="97" t="str">
        <f>IF(ISERROR(VLOOKUP(CV43,'①初期設定'!$Z$55:$AD$201,5,FALSE)),"*",VLOOKUP(CV43,'①初期設定'!$Z$55:$AD$201,5,FALSE))</f>
        <v>*</v>
      </c>
      <c r="CX43" s="97" t="str">
        <f t="shared" si="19"/>
        <v>*</v>
      </c>
      <c r="CY43" s="97" t="str">
        <f>IF(ISERROR(VLOOKUP(CV43,'①初期設定'!$AL$55:$AV$201,5,FALSE)),"*",VLOOKUP(CV43,'①初期設定'!$AL$55:$AV$201,5,FALSE))</f>
        <v>*</v>
      </c>
      <c r="CZ43" s="97" t="str">
        <f t="shared" si="19"/>
        <v>*</v>
      </c>
      <c r="DA43" s="97" t="str">
        <f>IF(ISERROR(VLOOKUP(CV43,'①初期設定'!$AA$55:$AD$201,4,FALSE)),"*",VLOOKUP(CV43,'①初期設定'!$AA$55:$AD$201,4,FALSE))</f>
        <v>*</v>
      </c>
      <c r="DB43" s="97" t="str">
        <f t="shared" si="13"/>
        <v>*</v>
      </c>
      <c r="DC43" s="97" t="str">
        <f>IF(ISERROR(VLOOKUP(CV43,'①初期設定'!$AM$55:$AV$201,4,FALSE)),"*",VLOOKUP(CV43,'①初期設定'!$AM$55:$AV$201,4,FALSE))</f>
        <v>*</v>
      </c>
      <c r="DD43" s="97" t="str">
        <f t="shared" si="14"/>
        <v>*</v>
      </c>
      <c r="DE43" s="97">
        <f>IF(ISERROR(VLOOKUP(CV43,'①初期設定'!$AB$55:$AD$201,3,FALSE)),"",VLOOKUP(CV43,'①初期設定'!$AB$55:$AD$201,3,FALSE))</f>
      </c>
      <c r="DF43" s="97" t="str">
        <f t="shared" si="15"/>
        <v>*</v>
      </c>
      <c r="DG43" s="97" t="str">
        <f>IF(ISERROR(VLOOKUP(CV43,'①初期設定'!$AN$55:$AV$201,3,FALSE)),"*",VLOOKUP(CV43,'①初期設定'!$AN$55:$AV$201,3,FALSE))</f>
        <v>*</v>
      </c>
      <c r="DH43" s="97" t="str">
        <f t="shared" si="16"/>
        <v>*</v>
      </c>
      <c r="DI43" s="97">
        <f>IF(ISERROR(VLOOKUP(CV43,'①初期設定'!$AC$55:$AD$201,2,FALSE)),"",VLOOKUP(CV43,'①初期設定'!$AC$55:$AD$201,2,FALSE))</f>
      </c>
      <c r="DJ43" s="97" t="str">
        <f t="shared" si="17"/>
        <v>*</v>
      </c>
      <c r="DK43" s="97" t="str">
        <f>IF(ISERROR(VLOOKUP(CV43,'①初期設定'!$AO$55:$AV$201,2,FALSE)),"*",VLOOKUP(CV43,'①初期設定'!$AO$55:$AV$201,2,FALSE))</f>
        <v>*</v>
      </c>
      <c r="DL43" s="97" t="str">
        <f t="shared" si="18"/>
        <v>*</v>
      </c>
      <c r="DM43" s="46"/>
      <c r="DN43" s="46"/>
      <c r="DO43" s="42"/>
      <c r="DP43" s="42"/>
      <c r="DQ43" s="42"/>
      <c r="DR43" s="42"/>
      <c r="DS43" s="42"/>
    </row>
    <row r="44" spans="1:123" ht="12" customHeight="1">
      <c r="A44" s="271">
        <v>31</v>
      </c>
      <c r="B44" s="272"/>
      <c r="C44" s="310"/>
      <c r="D44" s="311"/>
      <c r="E44" s="311"/>
      <c r="F44" s="311"/>
      <c r="G44" s="312"/>
      <c r="H44" s="308"/>
      <c r="I44" s="309"/>
      <c r="J44" s="298"/>
      <c r="K44" s="299"/>
      <c r="L44" s="299"/>
      <c r="M44" s="300"/>
      <c r="N44" s="308"/>
      <c r="O44" s="299"/>
      <c r="P44" s="299"/>
      <c r="Q44" s="299"/>
      <c r="R44" s="299"/>
      <c r="S44" s="299"/>
      <c r="T44" s="309"/>
      <c r="U44" s="298"/>
      <c r="V44" s="299"/>
      <c r="W44" s="299"/>
      <c r="X44" s="299"/>
      <c r="Y44" s="299"/>
      <c r="Z44" s="300"/>
      <c r="AA44" s="308"/>
      <c r="AB44" s="299"/>
      <c r="AC44" s="299"/>
      <c r="AD44" s="309"/>
      <c r="AE44" s="298"/>
      <c r="AF44" s="299"/>
      <c r="AG44" s="300"/>
      <c r="AH44" s="308"/>
      <c r="AI44" s="299"/>
      <c r="AJ44" s="299"/>
      <c r="AK44" s="299"/>
      <c r="AL44" s="299"/>
      <c r="AM44" s="299"/>
      <c r="AN44" s="127"/>
      <c r="AO44" s="128"/>
      <c r="AP44" s="129">
        <f t="shared" si="2"/>
      </c>
      <c r="AQ44" s="128"/>
      <c r="AR44" s="128"/>
      <c r="AS44" s="129">
        <f t="shared" si="3"/>
      </c>
      <c r="AT44" s="128"/>
      <c r="AU44" s="130"/>
      <c r="AV44" s="298"/>
      <c r="AW44" s="299"/>
      <c r="AX44" s="299"/>
      <c r="AY44" s="299"/>
      <c r="AZ44" s="299"/>
      <c r="BA44" s="299"/>
      <c r="BB44" s="127"/>
      <c r="BC44" s="128"/>
      <c r="BD44" s="129">
        <f t="shared" si="4"/>
      </c>
      <c r="BE44" s="128"/>
      <c r="BF44" s="128"/>
      <c r="BG44" s="129">
        <f t="shared" si="5"/>
      </c>
      <c r="BH44" s="128"/>
      <c r="BI44" s="130"/>
      <c r="BJ44" s="310"/>
      <c r="BK44" s="311"/>
      <c r="BL44" s="311"/>
      <c r="BM44" s="311"/>
      <c r="BN44" s="311"/>
      <c r="BO44" s="311"/>
      <c r="BP44" s="181"/>
      <c r="BQ44" s="182"/>
      <c r="BR44" s="183">
        <f t="shared" si="6"/>
      </c>
      <c r="BS44" s="182"/>
      <c r="BT44" s="182"/>
      <c r="BU44" s="183">
        <f t="shared" si="7"/>
      </c>
      <c r="BV44" s="182"/>
      <c r="BW44" s="184"/>
      <c r="BX44" s="298"/>
      <c r="BY44" s="299"/>
      <c r="BZ44" s="300"/>
      <c r="CA44" s="298"/>
      <c r="CB44" s="299"/>
      <c r="CC44" s="300"/>
      <c r="CE44" s="39">
        <f t="shared" si="8"/>
        <v>0</v>
      </c>
      <c r="CF44" s="45" t="str">
        <f t="shared" si="9"/>
        <v>小学種目</v>
      </c>
      <c r="CG44" s="45">
        <f t="shared" si="10"/>
        <v>0</v>
      </c>
      <c r="CH44" s="45">
        <f t="shared" si="11"/>
        <v>0</v>
      </c>
      <c r="CI44" s="45">
        <f t="shared" si="12"/>
        <v>0</v>
      </c>
      <c r="CK44" s="44"/>
      <c r="CL44" s="89"/>
      <c r="CM44" s="86" t="s">
        <v>169</v>
      </c>
      <c r="CN44" s="86" t="s">
        <v>35</v>
      </c>
      <c r="CO44" s="86" t="s">
        <v>329</v>
      </c>
      <c r="CP44" s="86" t="s">
        <v>319</v>
      </c>
      <c r="CQ44" s="44"/>
      <c r="CR44" s="44"/>
      <c r="CS44" s="87">
        <v>1999</v>
      </c>
      <c r="CT44" s="89" t="s">
        <v>382</v>
      </c>
      <c r="CU44" s="46"/>
      <c r="CV44" s="97">
        <v>30</v>
      </c>
      <c r="CW44" s="97" t="str">
        <f>IF(ISERROR(VLOOKUP(CV44,'①初期設定'!$Z$55:$AD$201,5,FALSE)),"*",VLOOKUP(CV44,'①初期設定'!$Z$55:$AD$201,5,FALSE))</f>
        <v>*</v>
      </c>
      <c r="CX44" s="97" t="str">
        <f t="shared" si="19"/>
        <v>*</v>
      </c>
      <c r="CY44" s="97" t="str">
        <f>IF(ISERROR(VLOOKUP(CV44,'①初期設定'!$AL$55:$AV$201,5,FALSE)),"*",VLOOKUP(CV44,'①初期設定'!$AL$55:$AV$201,5,FALSE))</f>
        <v>*</v>
      </c>
      <c r="CZ44" s="97" t="str">
        <f t="shared" si="19"/>
        <v>*</v>
      </c>
      <c r="DA44" s="97" t="str">
        <f>IF(ISERROR(VLOOKUP(CV44,'①初期設定'!$AA$55:$AD$201,4,FALSE)),"*",VLOOKUP(CV44,'①初期設定'!$AA$55:$AD$201,4,FALSE))</f>
        <v>*</v>
      </c>
      <c r="DB44" s="97" t="str">
        <f t="shared" si="13"/>
        <v>*</v>
      </c>
      <c r="DC44" s="97" t="str">
        <f>IF(ISERROR(VLOOKUP(CV44,'①初期設定'!$AM$55:$AV$201,4,FALSE)),"*",VLOOKUP(CV44,'①初期設定'!$AM$55:$AV$201,4,FALSE))</f>
        <v>*</v>
      </c>
      <c r="DD44" s="97" t="str">
        <f t="shared" si="14"/>
        <v>*</v>
      </c>
      <c r="DE44" s="97">
        <f>IF(ISERROR(VLOOKUP(CV44,'①初期設定'!$AB$55:$AD$201,3,FALSE)),"",VLOOKUP(CV44,'①初期設定'!$AB$55:$AD$201,3,FALSE))</f>
      </c>
      <c r="DF44" s="97" t="str">
        <f t="shared" si="15"/>
        <v>*</v>
      </c>
      <c r="DG44" s="97" t="str">
        <f>IF(ISERROR(VLOOKUP(CV44,'①初期設定'!$AN$55:$AV$201,3,FALSE)),"*",VLOOKUP(CV44,'①初期設定'!$AN$55:$AV$201,3,FALSE))</f>
        <v>*</v>
      </c>
      <c r="DH44" s="97" t="str">
        <f t="shared" si="16"/>
        <v>*</v>
      </c>
      <c r="DI44" s="97">
        <f>IF(ISERROR(VLOOKUP(CV44,'①初期設定'!$AC$55:$AD$201,2,FALSE)),"",VLOOKUP(CV44,'①初期設定'!$AC$55:$AD$201,2,FALSE))</f>
      </c>
      <c r="DJ44" s="97" t="str">
        <f t="shared" si="17"/>
        <v>*</v>
      </c>
      <c r="DK44" s="97" t="str">
        <f>IF(ISERROR(VLOOKUP(CV44,'①初期設定'!$AO$55:$AV$201,2,FALSE)),"*",VLOOKUP(CV44,'①初期設定'!$AO$55:$AV$201,2,FALSE))</f>
        <v>*</v>
      </c>
      <c r="DL44" s="97" t="str">
        <f t="shared" si="18"/>
        <v>*</v>
      </c>
      <c r="DM44" s="46"/>
      <c r="DN44" s="46"/>
      <c r="DO44" s="42"/>
      <c r="DP44" s="42"/>
      <c r="DQ44" s="42"/>
      <c r="DR44" s="42"/>
      <c r="DS44" s="42"/>
    </row>
    <row r="45" spans="1:123" ht="12" customHeight="1">
      <c r="A45" s="271">
        <v>32</v>
      </c>
      <c r="B45" s="272"/>
      <c r="C45" s="310"/>
      <c r="D45" s="311"/>
      <c r="E45" s="311"/>
      <c r="F45" s="311"/>
      <c r="G45" s="312"/>
      <c r="H45" s="308"/>
      <c r="I45" s="309"/>
      <c r="J45" s="298"/>
      <c r="K45" s="299"/>
      <c r="L45" s="299"/>
      <c r="M45" s="300"/>
      <c r="N45" s="308"/>
      <c r="O45" s="299"/>
      <c r="P45" s="299"/>
      <c r="Q45" s="299"/>
      <c r="R45" s="299"/>
      <c r="S45" s="299"/>
      <c r="T45" s="309"/>
      <c r="U45" s="298"/>
      <c r="V45" s="299"/>
      <c r="W45" s="299"/>
      <c r="X45" s="299"/>
      <c r="Y45" s="299"/>
      <c r="Z45" s="300"/>
      <c r="AA45" s="308"/>
      <c r="AB45" s="299"/>
      <c r="AC45" s="299"/>
      <c r="AD45" s="309"/>
      <c r="AE45" s="298"/>
      <c r="AF45" s="299"/>
      <c r="AG45" s="300"/>
      <c r="AH45" s="308"/>
      <c r="AI45" s="299"/>
      <c r="AJ45" s="299"/>
      <c r="AK45" s="299"/>
      <c r="AL45" s="299"/>
      <c r="AM45" s="299"/>
      <c r="AN45" s="127"/>
      <c r="AO45" s="128"/>
      <c r="AP45" s="129">
        <f t="shared" si="2"/>
      </c>
      <c r="AQ45" s="128"/>
      <c r="AR45" s="128"/>
      <c r="AS45" s="129">
        <f t="shared" si="3"/>
      </c>
      <c r="AT45" s="128"/>
      <c r="AU45" s="130"/>
      <c r="AV45" s="298"/>
      <c r="AW45" s="299"/>
      <c r="AX45" s="299"/>
      <c r="AY45" s="299"/>
      <c r="AZ45" s="299"/>
      <c r="BA45" s="299"/>
      <c r="BB45" s="127"/>
      <c r="BC45" s="128"/>
      <c r="BD45" s="129">
        <f t="shared" si="4"/>
      </c>
      <c r="BE45" s="128"/>
      <c r="BF45" s="128"/>
      <c r="BG45" s="129">
        <f t="shared" si="5"/>
      </c>
      <c r="BH45" s="128"/>
      <c r="BI45" s="130"/>
      <c r="BJ45" s="310"/>
      <c r="BK45" s="311"/>
      <c r="BL45" s="311"/>
      <c r="BM45" s="311"/>
      <c r="BN45" s="311"/>
      <c r="BO45" s="311"/>
      <c r="BP45" s="181"/>
      <c r="BQ45" s="182"/>
      <c r="BR45" s="183">
        <f t="shared" si="6"/>
      </c>
      <c r="BS45" s="182"/>
      <c r="BT45" s="182"/>
      <c r="BU45" s="183">
        <f t="shared" si="7"/>
      </c>
      <c r="BV45" s="182"/>
      <c r="BW45" s="184"/>
      <c r="BX45" s="298"/>
      <c r="BY45" s="299"/>
      <c r="BZ45" s="300"/>
      <c r="CA45" s="298"/>
      <c r="CB45" s="299"/>
      <c r="CC45" s="300"/>
      <c r="CE45" s="39">
        <f t="shared" si="8"/>
        <v>0</v>
      </c>
      <c r="CF45" s="45" t="str">
        <f t="shared" si="9"/>
        <v>小学種目</v>
      </c>
      <c r="CG45" s="45">
        <f t="shared" si="10"/>
        <v>0</v>
      </c>
      <c r="CH45" s="45">
        <f t="shared" si="11"/>
        <v>0</v>
      </c>
      <c r="CI45" s="45">
        <f t="shared" si="12"/>
        <v>0</v>
      </c>
      <c r="CK45" s="44"/>
      <c r="CL45" s="89"/>
      <c r="CM45" s="86" t="s">
        <v>192</v>
      </c>
      <c r="CN45" s="86" t="s">
        <v>36</v>
      </c>
      <c r="CO45" s="86" t="s">
        <v>305</v>
      </c>
      <c r="CP45" s="86" t="s">
        <v>348</v>
      </c>
      <c r="CQ45" s="44"/>
      <c r="CR45" s="44"/>
      <c r="CS45" s="87">
        <v>2000</v>
      </c>
      <c r="CT45" s="89" t="s">
        <v>383</v>
      </c>
      <c r="CU45" s="46"/>
      <c r="CV45" s="97">
        <v>31</v>
      </c>
      <c r="CW45" s="97" t="str">
        <f>IF(ISERROR(VLOOKUP(CV45,'①初期設定'!$Z$55:$AD$201,5,FALSE)),"*",VLOOKUP(CV45,'①初期設定'!$Z$55:$AD$201,5,FALSE))</f>
        <v>*</v>
      </c>
      <c r="CX45" s="97" t="str">
        <f t="shared" si="19"/>
        <v>*</v>
      </c>
      <c r="CY45" s="97" t="str">
        <f>IF(ISERROR(VLOOKUP(CV45,'①初期設定'!$AL$55:$AV$201,5,FALSE)),"*",VLOOKUP(CV45,'①初期設定'!$AL$55:$AV$201,5,FALSE))</f>
        <v>*</v>
      </c>
      <c r="CZ45" s="97" t="str">
        <f t="shared" si="19"/>
        <v>*</v>
      </c>
      <c r="DA45" s="97" t="str">
        <f>IF(ISERROR(VLOOKUP(CV45,'①初期設定'!$AA$55:$AD$201,4,FALSE)),"*",VLOOKUP(CV45,'①初期設定'!$AA$55:$AD$201,4,FALSE))</f>
        <v>*</v>
      </c>
      <c r="DB45" s="97" t="str">
        <f t="shared" si="13"/>
        <v>*</v>
      </c>
      <c r="DC45" s="97" t="str">
        <f>IF(ISERROR(VLOOKUP(CV45,'①初期設定'!$AM$55:$AV$201,4,FALSE)),"*",VLOOKUP(CV45,'①初期設定'!$AM$55:$AV$201,4,FALSE))</f>
        <v>*</v>
      </c>
      <c r="DD45" s="97" t="str">
        <f t="shared" si="14"/>
        <v>*</v>
      </c>
      <c r="DE45" s="97">
        <f>IF(ISERROR(VLOOKUP(CV45,'①初期設定'!$AB$55:$AD$201,3,FALSE)),"",VLOOKUP(CV45,'①初期設定'!$AB$55:$AD$201,3,FALSE))</f>
      </c>
      <c r="DF45" s="97" t="str">
        <f t="shared" si="15"/>
        <v>*</v>
      </c>
      <c r="DG45" s="97" t="str">
        <f>IF(ISERROR(VLOOKUP(CV45,'①初期設定'!$AN$55:$AV$201,3,FALSE)),"*",VLOOKUP(CV45,'①初期設定'!$AN$55:$AV$201,3,FALSE))</f>
        <v>*</v>
      </c>
      <c r="DH45" s="97" t="str">
        <f t="shared" si="16"/>
        <v>*</v>
      </c>
      <c r="DI45" s="97">
        <f>IF(ISERROR(VLOOKUP(CV45,'①初期設定'!$AC$55:$AD$201,2,FALSE)),"",VLOOKUP(CV45,'①初期設定'!$AC$55:$AD$201,2,FALSE))</f>
      </c>
      <c r="DJ45" s="97" t="str">
        <f t="shared" si="17"/>
        <v>*</v>
      </c>
      <c r="DK45" s="97" t="str">
        <f>IF(ISERROR(VLOOKUP(CV45,'①初期設定'!$AO$55:$AV$201,2,FALSE)),"*",VLOOKUP(CV45,'①初期設定'!$AO$55:$AV$201,2,FALSE))</f>
        <v>*</v>
      </c>
      <c r="DL45" s="97" t="str">
        <f t="shared" si="18"/>
        <v>*</v>
      </c>
      <c r="DM45" s="46"/>
      <c r="DN45" s="46"/>
      <c r="DO45" s="42"/>
      <c r="DP45" s="42"/>
      <c r="DQ45" s="42"/>
      <c r="DR45" s="42"/>
      <c r="DS45" s="42"/>
    </row>
    <row r="46" spans="1:123" ht="12" customHeight="1">
      <c r="A46" s="271">
        <v>33</v>
      </c>
      <c r="B46" s="272"/>
      <c r="C46" s="310"/>
      <c r="D46" s="311"/>
      <c r="E46" s="311"/>
      <c r="F46" s="311"/>
      <c r="G46" s="312"/>
      <c r="H46" s="308"/>
      <c r="I46" s="309"/>
      <c r="J46" s="298"/>
      <c r="K46" s="299"/>
      <c r="L46" s="299"/>
      <c r="M46" s="300"/>
      <c r="N46" s="308"/>
      <c r="O46" s="299"/>
      <c r="P46" s="299"/>
      <c r="Q46" s="299"/>
      <c r="R46" s="299"/>
      <c r="S46" s="299"/>
      <c r="T46" s="309"/>
      <c r="U46" s="298"/>
      <c r="V46" s="299"/>
      <c r="W46" s="299"/>
      <c r="X46" s="299"/>
      <c r="Y46" s="299"/>
      <c r="Z46" s="300"/>
      <c r="AA46" s="308"/>
      <c r="AB46" s="299"/>
      <c r="AC46" s="299"/>
      <c r="AD46" s="309"/>
      <c r="AE46" s="298"/>
      <c r="AF46" s="299"/>
      <c r="AG46" s="300"/>
      <c r="AH46" s="308"/>
      <c r="AI46" s="299"/>
      <c r="AJ46" s="299"/>
      <c r="AK46" s="299"/>
      <c r="AL46" s="299"/>
      <c r="AM46" s="299"/>
      <c r="AN46" s="127"/>
      <c r="AO46" s="128"/>
      <c r="AP46" s="129">
        <f t="shared" si="2"/>
      </c>
      <c r="AQ46" s="128"/>
      <c r="AR46" s="128"/>
      <c r="AS46" s="129">
        <f t="shared" si="3"/>
      </c>
      <c r="AT46" s="128"/>
      <c r="AU46" s="130"/>
      <c r="AV46" s="298"/>
      <c r="AW46" s="299"/>
      <c r="AX46" s="299"/>
      <c r="AY46" s="299"/>
      <c r="AZ46" s="299"/>
      <c r="BA46" s="299"/>
      <c r="BB46" s="127"/>
      <c r="BC46" s="128"/>
      <c r="BD46" s="129">
        <f t="shared" si="4"/>
      </c>
      <c r="BE46" s="128"/>
      <c r="BF46" s="128"/>
      <c r="BG46" s="129">
        <f t="shared" si="5"/>
      </c>
      <c r="BH46" s="128"/>
      <c r="BI46" s="130"/>
      <c r="BJ46" s="310"/>
      <c r="BK46" s="311"/>
      <c r="BL46" s="311"/>
      <c r="BM46" s="311"/>
      <c r="BN46" s="311"/>
      <c r="BO46" s="311"/>
      <c r="BP46" s="181"/>
      <c r="BQ46" s="182"/>
      <c r="BR46" s="183">
        <f t="shared" si="6"/>
      </c>
      <c r="BS46" s="182"/>
      <c r="BT46" s="182"/>
      <c r="BU46" s="183">
        <f t="shared" si="7"/>
      </c>
      <c r="BV46" s="182"/>
      <c r="BW46" s="184"/>
      <c r="BX46" s="298"/>
      <c r="BY46" s="299"/>
      <c r="BZ46" s="300"/>
      <c r="CA46" s="298"/>
      <c r="CB46" s="299"/>
      <c r="CC46" s="300"/>
      <c r="CE46" s="39">
        <f t="shared" si="8"/>
        <v>0</v>
      </c>
      <c r="CF46" s="45" t="str">
        <f t="shared" si="9"/>
        <v>小学種目</v>
      </c>
      <c r="CG46" s="45">
        <f t="shared" si="10"/>
        <v>0</v>
      </c>
      <c r="CH46" s="45">
        <f t="shared" si="11"/>
        <v>0</v>
      </c>
      <c r="CI46" s="45">
        <f t="shared" si="12"/>
        <v>0</v>
      </c>
      <c r="CK46" s="44"/>
      <c r="CL46" s="89"/>
      <c r="CM46" s="86" t="s">
        <v>193</v>
      </c>
      <c r="CN46" s="86" t="s">
        <v>37</v>
      </c>
      <c r="CO46" s="86" t="s">
        <v>256</v>
      </c>
      <c r="CP46" s="86" t="s">
        <v>349</v>
      </c>
      <c r="CQ46" s="44"/>
      <c r="CR46" s="44"/>
      <c r="CS46" s="87">
        <v>2001</v>
      </c>
      <c r="CT46" s="89" t="s">
        <v>365</v>
      </c>
      <c r="CU46" s="46"/>
      <c r="CV46" s="97">
        <v>32</v>
      </c>
      <c r="CW46" s="97" t="str">
        <f>IF(ISERROR(VLOOKUP(CV46,'①初期設定'!$Z$55:$AD$201,5,FALSE)),"*",VLOOKUP(CV46,'①初期設定'!$Z$55:$AD$201,5,FALSE))</f>
        <v>*</v>
      </c>
      <c r="CX46" s="97" t="str">
        <f t="shared" si="19"/>
        <v>*</v>
      </c>
      <c r="CY46" s="97" t="str">
        <f>IF(ISERROR(VLOOKUP(CV46,'①初期設定'!$AL$55:$AV$201,5,FALSE)),"*",VLOOKUP(CV46,'①初期設定'!$AL$55:$AV$201,5,FALSE))</f>
        <v>*</v>
      </c>
      <c r="CZ46" s="97" t="str">
        <f t="shared" si="19"/>
        <v>*</v>
      </c>
      <c r="DA46" s="97" t="str">
        <f>IF(ISERROR(VLOOKUP(CV46,'①初期設定'!$AA$55:$AD$201,4,FALSE)),"*",VLOOKUP(CV46,'①初期設定'!$AA$55:$AD$201,4,FALSE))</f>
        <v>*</v>
      </c>
      <c r="DB46" s="97" t="str">
        <f t="shared" si="13"/>
        <v>*</v>
      </c>
      <c r="DC46" s="97" t="str">
        <f>IF(ISERROR(VLOOKUP(CV46,'①初期設定'!$AM$55:$AV$201,4,FALSE)),"*",VLOOKUP(CV46,'①初期設定'!$AM$55:$AV$201,4,FALSE))</f>
        <v>*</v>
      </c>
      <c r="DD46" s="97" t="str">
        <f t="shared" si="14"/>
        <v>*</v>
      </c>
      <c r="DE46" s="97">
        <f>IF(ISERROR(VLOOKUP(CV46,'①初期設定'!$AB$55:$AD$201,3,FALSE)),"",VLOOKUP(CV46,'①初期設定'!$AB$55:$AD$201,3,FALSE))</f>
      </c>
      <c r="DF46" s="97" t="str">
        <f t="shared" si="15"/>
        <v>*</v>
      </c>
      <c r="DG46" s="97" t="str">
        <f>IF(ISERROR(VLOOKUP(CV46,'①初期設定'!$AN$55:$AV$201,3,FALSE)),"*",VLOOKUP(CV46,'①初期設定'!$AN$55:$AV$201,3,FALSE))</f>
        <v>*</v>
      </c>
      <c r="DH46" s="97" t="str">
        <f t="shared" si="16"/>
        <v>*</v>
      </c>
      <c r="DI46" s="97">
        <f>IF(ISERROR(VLOOKUP(CV46,'①初期設定'!$AC$55:$AD$201,2,FALSE)),"",VLOOKUP(CV46,'①初期設定'!$AC$55:$AD$201,2,FALSE))</f>
      </c>
      <c r="DJ46" s="97" t="str">
        <f t="shared" si="17"/>
        <v>*</v>
      </c>
      <c r="DK46" s="97" t="str">
        <f>IF(ISERROR(VLOOKUP(CV46,'①初期設定'!$AO$55:$AV$201,2,FALSE)),"*",VLOOKUP(CV46,'①初期設定'!$AO$55:$AV$201,2,FALSE))</f>
        <v>*</v>
      </c>
      <c r="DL46" s="97" t="str">
        <f t="shared" si="18"/>
        <v>*</v>
      </c>
      <c r="DM46" s="46"/>
      <c r="DN46" s="46"/>
      <c r="DO46" s="42"/>
      <c r="DP46" s="42"/>
      <c r="DQ46" s="42"/>
      <c r="DR46" s="42"/>
      <c r="DS46" s="42"/>
    </row>
    <row r="47" spans="1:123" ht="12" customHeight="1">
      <c r="A47" s="271">
        <v>34</v>
      </c>
      <c r="B47" s="272"/>
      <c r="C47" s="310"/>
      <c r="D47" s="311"/>
      <c r="E47" s="311"/>
      <c r="F47" s="311"/>
      <c r="G47" s="312"/>
      <c r="H47" s="308"/>
      <c r="I47" s="309"/>
      <c r="J47" s="298"/>
      <c r="K47" s="299"/>
      <c r="L47" s="299"/>
      <c r="M47" s="300"/>
      <c r="N47" s="308"/>
      <c r="O47" s="299"/>
      <c r="P47" s="299"/>
      <c r="Q47" s="299"/>
      <c r="R47" s="299"/>
      <c r="S47" s="299"/>
      <c r="T47" s="309"/>
      <c r="U47" s="298"/>
      <c r="V47" s="299"/>
      <c r="W47" s="299"/>
      <c r="X47" s="299"/>
      <c r="Y47" s="299"/>
      <c r="Z47" s="300"/>
      <c r="AA47" s="308"/>
      <c r="AB47" s="299"/>
      <c r="AC47" s="299"/>
      <c r="AD47" s="309"/>
      <c r="AE47" s="298"/>
      <c r="AF47" s="299"/>
      <c r="AG47" s="300"/>
      <c r="AH47" s="308"/>
      <c r="AI47" s="299"/>
      <c r="AJ47" s="299"/>
      <c r="AK47" s="299"/>
      <c r="AL47" s="299"/>
      <c r="AM47" s="299"/>
      <c r="AN47" s="127"/>
      <c r="AO47" s="128"/>
      <c r="AP47" s="129">
        <f t="shared" si="2"/>
      </c>
      <c r="AQ47" s="128"/>
      <c r="AR47" s="128"/>
      <c r="AS47" s="129">
        <f t="shared" si="3"/>
      </c>
      <c r="AT47" s="128"/>
      <c r="AU47" s="130"/>
      <c r="AV47" s="298"/>
      <c r="AW47" s="299"/>
      <c r="AX47" s="299"/>
      <c r="AY47" s="299"/>
      <c r="AZ47" s="299"/>
      <c r="BA47" s="299"/>
      <c r="BB47" s="127"/>
      <c r="BC47" s="128"/>
      <c r="BD47" s="129">
        <f t="shared" si="4"/>
      </c>
      <c r="BE47" s="128"/>
      <c r="BF47" s="128"/>
      <c r="BG47" s="129">
        <f t="shared" si="5"/>
      </c>
      <c r="BH47" s="128"/>
      <c r="BI47" s="130"/>
      <c r="BJ47" s="310"/>
      <c r="BK47" s="311"/>
      <c r="BL47" s="311"/>
      <c r="BM47" s="311"/>
      <c r="BN47" s="311"/>
      <c r="BO47" s="311"/>
      <c r="BP47" s="181"/>
      <c r="BQ47" s="182"/>
      <c r="BR47" s="183">
        <f t="shared" si="6"/>
      </c>
      <c r="BS47" s="182"/>
      <c r="BT47" s="182"/>
      <c r="BU47" s="183">
        <f t="shared" si="7"/>
      </c>
      <c r="BV47" s="182"/>
      <c r="BW47" s="184"/>
      <c r="BX47" s="298"/>
      <c r="BY47" s="299"/>
      <c r="BZ47" s="300"/>
      <c r="CA47" s="298"/>
      <c r="CB47" s="299"/>
      <c r="CC47" s="300"/>
      <c r="CE47" s="39">
        <f t="shared" si="8"/>
        <v>0</v>
      </c>
      <c r="CF47" s="45" t="str">
        <f t="shared" si="9"/>
        <v>小学種目</v>
      </c>
      <c r="CG47" s="45">
        <f t="shared" si="10"/>
        <v>0</v>
      </c>
      <c r="CH47" s="45">
        <f t="shared" si="11"/>
        <v>0</v>
      </c>
      <c r="CI47" s="45">
        <f t="shared" si="12"/>
        <v>0</v>
      </c>
      <c r="CK47" s="44"/>
      <c r="CL47" s="89"/>
      <c r="CM47" s="86" t="s">
        <v>194</v>
      </c>
      <c r="CN47" s="86" t="s">
        <v>109</v>
      </c>
      <c r="CO47" s="86" t="s">
        <v>330</v>
      </c>
      <c r="CP47" s="86" t="s">
        <v>316</v>
      </c>
      <c r="CQ47" s="44"/>
      <c r="CR47" s="44"/>
      <c r="CS47" s="87">
        <v>2002</v>
      </c>
      <c r="CT47" s="89" t="s">
        <v>384</v>
      </c>
      <c r="CU47" s="46"/>
      <c r="CV47" s="97">
        <v>33</v>
      </c>
      <c r="CW47" s="97" t="str">
        <f>IF(ISERROR(VLOOKUP(CV47,'①初期設定'!$Z$55:$AD$201,5,FALSE)),"*",VLOOKUP(CV47,'①初期設定'!$Z$55:$AD$201,5,FALSE))</f>
        <v>*</v>
      </c>
      <c r="CX47" s="97" t="str">
        <f t="shared" si="19"/>
        <v>*</v>
      </c>
      <c r="CY47" s="97" t="str">
        <f>IF(ISERROR(VLOOKUP(CV47,'①初期設定'!$AL$55:$AV$201,5,FALSE)),"*",VLOOKUP(CV47,'①初期設定'!$AL$55:$AV$201,5,FALSE))</f>
        <v>*</v>
      </c>
      <c r="CZ47" s="97" t="str">
        <f t="shared" si="19"/>
        <v>*</v>
      </c>
      <c r="DA47" s="97" t="str">
        <f>IF(ISERROR(VLOOKUP(CV47,'①初期設定'!$AA$55:$AD$201,4,FALSE)),"*",VLOOKUP(CV47,'①初期設定'!$AA$55:$AD$201,4,FALSE))</f>
        <v>*</v>
      </c>
      <c r="DB47" s="97" t="str">
        <f t="shared" si="13"/>
        <v>*</v>
      </c>
      <c r="DC47" s="97" t="str">
        <f>IF(ISERROR(VLOOKUP(CV47,'①初期設定'!$AM$55:$AV$201,4,FALSE)),"*",VLOOKUP(CV47,'①初期設定'!$AM$55:$AV$201,4,FALSE))</f>
        <v>*</v>
      </c>
      <c r="DD47" s="97" t="str">
        <f t="shared" si="14"/>
        <v>*</v>
      </c>
      <c r="DE47" s="97">
        <f>IF(ISERROR(VLOOKUP(CV47,'①初期設定'!$AB$55:$AD$201,3,FALSE)),"",VLOOKUP(CV47,'①初期設定'!$AB$55:$AD$201,3,FALSE))</f>
      </c>
      <c r="DF47" s="97" t="str">
        <f t="shared" si="15"/>
        <v>*</v>
      </c>
      <c r="DG47" s="97" t="str">
        <f>IF(ISERROR(VLOOKUP(CV47,'①初期設定'!$AN$55:$AV$201,3,FALSE)),"*",VLOOKUP(CV47,'①初期設定'!$AN$55:$AV$201,3,FALSE))</f>
        <v>*</v>
      </c>
      <c r="DH47" s="97" t="str">
        <f t="shared" si="16"/>
        <v>*</v>
      </c>
      <c r="DI47" s="97">
        <f>IF(ISERROR(VLOOKUP(CV47,'①初期設定'!$AC$55:$AD$201,2,FALSE)),"",VLOOKUP(CV47,'①初期設定'!$AC$55:$AD$201,2,FALSE))</f>
      </c>
      <c r="DJ47" s="97" t="str">
        <f t="shared" si="17"/>
        <v>*</v>
      </c>
      <c r="DK47" s="97" t="str">
        <f>IF(ISERROR(VLOOKUP(CV47,'①初期設定'!$AO$55:$AV$201,2,FALSE)),"*",VLOOKUP(CV47,'①初期設定'!$AO$55:$AV$201,2,FALSE))</f>
        <v>*</v>
      </c>
      <c r="DL47" s="97" t="str">
        <f t="shared" si="18"/>
        <v>*</v>
      </c>
      <c r="DM47" s="46"/>
      <c r="DN47" s="46"/>
      <c r="DO47" s="42"/>
      <c r="DP47" s="42"/>
      <c r="DQ47" s="42"/>
      <c r="DR47" s="42"/>
      <c r="DS47" s="42"/>
    </row>
    <row r="48" spans="1:123" ht="12" customHeight="1">
      <c r="A48" s="271">
        <v>35</v>
      </c>
      <c r="B48" s="272"/>
      <c r="C48" s="310"/>
      <c r="D48" s="311"/>
      <c r="E48" s="311"/>
      <c r="F48" s="311"/>
      <c r="G48" s="312"/>
      <c r="H48" s="308"/>
      <c r="I48" s="309"/>
      <c r="J48" s="298"/>
      <c r="K48" s="299"/>
      <c r="L48" s="299"/>
      <c r="M48" s="300"/>
      <c r="N48" s="308"/>
      <c r="O48" s="299"/>
      <c r="P48" s="299"/>
      <c r="Q48" s="299"/>
      <c r="R48" s="299"/>
      <c r="S48" s="299"/>
      <c r="T48" s="309"/>
      <c r="U48" s="298"/>
      <c r="V48" s="299"/>
      <c r="W48" s="299"/>
      <c r="X48" s="299"/>
      <c r="Y48" s="299"/>
      <c r="Z48" s="300"/>
      <c r="AA48" s="308"/>
      <c r="AB48" s="299"/>
      <c r="AC48" s="299"/>
      <c r="AD48" s="309"/>
      <c r="AE48" s="298"/>
      <c r="AF48" s="299"/>
      <c r="AG48" s="300"/>
      <c r="AH48" s="308"/>
      <c r="AI48" s="299"/>
      <c r="AJ48" s="299"/>
      <c r="AK48" s="299"/>
      <c r="AL48" s="299"/>
      <c r="AM48" s="299"/>
      <c r="AN48" s="127"/>
      <c r="AO48" s="128"/>
      <c r="AP48" s="129">
        <f t="shared" si="2"/>
      </c>
      <c r="AQ48" s="128"/>
      <c r="AR48" s="128"/>
      <c r="AS48" s="129">
        <f t="shared" si="3"/>
      </c>
      <c r="AT48" s="128"/>
      <c r="AU48" s="130"/>
      <c r="AV48" s="298"/>
      <c r="AW48" s="299"/>
      <c r="AX48" s="299"/>
      <c r="AY48" s="299"/>
      <c r="AZ48" s="299"/>
      <c r="BA48" s="299"/>
      <c r="BB48" s="127"/>
      <c r="BC48" s="128"/>
      <c r="BD48" s="129">
        <f t="shared" si="4"/>
      </c>
      <c r="BE48" s="128"/>
      <c r="BF48" s="128"/>
      <c r="BG48" s="129">
        <f t="shared" si="5"/>
      </c>
      <c r="BH48" s="128"/>
      <c r="BI48" s="130"/>
      <c r="BJ48" s="310"/>
      <c r="BK48" s="311"/>
      <c r="BL48" s="311"/>
      <c r="BM48" s="311"/>
      <c r="BN48" s="311"/>
      <c r="BO48" s="311"/>
      <c r="BP48" s="181"/>
      <c r="BQ48" s="182"/>
      <c r="BR48" s="183">
        <f t="shared" si="6"/>
      </c>
      <c r="BS48" s="182"/>
      <c r="BT48" s="182"/>
      <c r="BU48" s="183">
        <f t="shared" si="7"/>
      </c>
      <c r="BV48" s="182"/>
      <c r="BW48" s="184"/>
      <c r="BX48" s="298"/>
      <c r="BY48" s="299"/>
      <c r="BZ48" s="300"/>
      <c r="CA48" s="298"/>
      <c r="CB48" s="299"/>
      <c r="CC48" s="300"/>
      <c r="CE48" s="39">
        <f t="shared" si="8"/>
        <v>0</v>
      </c>
      <c r="CF48" s="45" t="str">
        <f t="shared" si="9"/>
        <v>小学種目</v>
      </c>
      <c r="CG48" s="45">
        <f t="shared" si="10"/>
        <v>0</v>
      </c>
      <c r="CH48" s="45">
        <f t="shared" si="11"/>
        <v>0</v>
      </c>
      <c r="CI48" s="45">
        <f t="shared" si="12"/>
        <v>0</v>
      </c>
      <c r="CK48" s="44"/>
      <c r="CL48" s="89"/>
      <c r="CM48" s="86" t="s">
        <v>195</v>
      </c>
      <c r="CN48" s="86" t="s">
        <v>110</v>
      </c>
      <c r="CO48" s="86" t="s">
        <v>255</v>
      </c>
      <c r="CP48" s="86" t="s">
        <v>315</v>
      </c>
      <c r="CQ48" s="44"/>
      <c r="CR48" s="44"/>
      <c r="CS48" s="87">
        <v>2003</v>
      </c>
      <c r="CT48" s="89" t="s">
        <v>385</v>
      </c>
      <c r="CU48" s="46"/>
      <c r="CV48" s="97">
        <v>34</v>
      </c>
      <c r="CW48" s="97" t="str">
        <f>IF(ISERROR(VLOOKUP(CV48,'①初期設定'!$Z$55:$AD$201,5,FALSE)),"*",VLOOKUP(CV48,'①初期設定'!$Z$55:$AD$201,5,FALSE))</f>
        <v>*</v>
      </c>
      <c r="CX48" s="97" t="str">
        <f t="shared" si="19"/>
        <v>*</v>
      </c>
      <c r="CY48" s="97" t="str">
        <f>IF(ISERROR(VLOOKUP(CV48,'①初期設定'!$AL$55:$AV$201,5,FALSE)),"*",VLOOKUP(CV48,'①初期設定'!$AL$55:$AV$201,5,FALSE))</f>
        <v>*</v>
      </c>
      <c r="CZ48" s="97" t="str">
        <f t="shared" si="19"/>
        <v>*</v>
      </c>
      <c r="DA48" s="97" t="str">
        <f>IF(ISERROR(VLOOKUP(CV48,'①初期設定'!$AA$55:$AD$201,4,FALSE)),"*",VLOOKUP(CV48,'①初期設定'!$AA$55:$AD$201,4,FALSE))</f>
        <v>*</v>
      </c>
      <c r="DB48" s="97" t="str">
        <f t="shared" si="13"/>
        <v>*</v>
      </c>
      <c r="DC48" s="97" t="str">
        <f>IF(ISERROR(VLOOKUP(CV48,'①初期設定'!$AM$55:$AV$201,4,FALSE)),"*",VLOOKUP(CV48,'①初期設定'!$AM$55:$AV$201,4,FALSE))</f>
        <v>*</v>
      </c>
      <c r="DD48" s="97" t="str">
        <f t="shared" si="14"/>
        <v>*</v>
      </c>
      <c r="DE48" s="97">
        <f>IF(ISERROR(VLOOKUP(CV48,'①初期設定'!$AB$55:$AD$201,3,FALSE)),"",VLOOKUP(CV48,'①初期設定'!$AB$55:$AD$201,3,FALSE))</f>
      </c>
      <c r="DF48" s="97" t="str">
        <f t="shared" si="15"/>
        <v>*</v>
      </c>
      <c r="DG48" s="97" t="str">
        <f>IF(ISERROR(VLOOKUP(CV48,'①初期設定'!$AN$55:$AV$201,3,FALSE)),"*",VLOOKUP(CV48,'①初期設定'!$AN$55:$AV$201,3,FALSE))</f>
        <v>*</v>
      </c>
      <c r="DH48" s="97" t="str">
        <f t="shared" si="16"/>
        <v>*</v>
      </c>
      <c r="DI48" s="97">
        <f>IF(ISERROR(VLOOKUP(CV48,'①初期設定'!$AC$55:$AD$201,2,FALSE)),"",VLOOKUP(CV48,'①初期設定'!$AC$55:$AD$201,2,FALSE))</f>
      </c>
      <c r="DJ48" s="97" t="str">
        <f t="shared" si="17"/>
        <v>*</v>
      </c>
      <c r="DK48" s="97" t="str">
        <f>IF(ISERROR(VLOOKUP(CV48,'①初期設定'!$AO$55:$AV$201,2,FALSE)),"*",VLOOKUP(CV48,'①初期設定'!$AO$55:$AV$201,2,FALSE))</f>
        <v>*</v>
      </c>
      <c r="DL48" s="97" t="str">
        <f t="shared" si="18"/>
        <v>*</v>
      </c>
      <c r="DM48" s="46"/>
      <c r="DN48" s="46"/>
      <c r="DO48" s="42"/>
      <c r="DP48" s="42"/>
      <c r="DQ48" s="42"/>
      <c r="DR48" s="42"/>
      <c r="DS48" s="42"/>
    </row>
    <row r="49" spans="1:123" ht="12" customHeight="1">
      <c r="A49" s="271">
        <v>36</v>
      </c>
      <c r="B49" s="272"/>
      <c r="C49" s="310"/>
      <c r="D49" s="311"/>
      <c r="E49" s="311"/>
      <c r="F49" s="311"/>
      <c r="G49" s="312"/>
      <c r="H49" s="308"/>
      <c r="I49" s="309"/>
      <c r="J49" s="298"/>
      <c r="K49" s="299"/>
      <c r="L49" s="299"/>
      <c r="M49" s="300"/>
      <c r="N49" s="308"/>
      <c r="O49" s="299"/>
      <c r="P49" s="299"/>
      <c r="Q49" s="299"/>
      <c r="R49" s="299"/>
      <c r="S49" s="299"/>
      <c r="T49" s="309"/>
      <c r="U49" s="298"/>
      <c r="V49" s="299"/>
      <c r="W49" s="299"/>
      <c r="X49" s="299"/>
      <c r="Y49" s="299"/>
      <c r="Z49" s="300"/>
      <c r="AA49" s="308"/>
      <c r="AB49" s="299"/>
      <c r="AC49" s="299"/>
      <c r="AD49" s="309"/>
      <c r="AE49" s="298"/>
      <c r="AF49" s="299"/>
      <c r="AG49" s="300"/>
      <c r="AH49" s="308"/>
      <c r="AI49" s="299"/>
      <c r="AJ49" s="299"/>
      <c r="AK49" s="299"/>
      <c r="AL49" s="299"/>
      <c r="AM49" s="299"/>
      <c r="AN49" s="127"/>
      <c r="AO49" s="128"/>
      <c r="AP49" s="129">
        <f t="shared" si="2"/>
      </c>
      <c r="AQ49" s="128"/>
      <c r="AR49" s="128"/>
      <c r="AS49" s="129">
        <f t="shared" si="3"/>
      </c>
      <c r="AT49" s="128"/>
      <c r="AU49" s="130"/>
      <c r="AV49" s="298"/>
      <c r="AW49" s="299"/>
      <c r="AX49" s="299"/>
      <c r="AY49" s="299"/>
      <c r="AZ49" s="299"/>
      <c r="BA49" s="299"/>
      <c r="BB49" s="127"/>
      <c r="BC49" s="128"/>
      <c r="BD49" s="129">
        <f t="shared" si="4"/>
      </c>
      <c r="BE49" s="128"/>
      <c r="BF49" s="128"/>
      <c r="BG49" s="129">
        <f t="shared" si="5"/>
      </c>
      <c r="BH49" s="128"/>
      <c r="BI49" s="130"/>
      <c r="BJ49" s="310"/>
      <c r="BK49" s="311"/>
      <c r="BL49" s="311"/>
      <c r="BM49" s="311"/>
      <c r="BN49" s="311"/>
      <c r="BO49" s="311"/>
      <c r="BP49" s="181"/>
      <c r="BQ49" s="182"/>
      <c r="BR49" s="183">
        <f t="shared" si="6"/>
      </c>
      <c r="BS49" s="182"/>
      <c r="BT49" s="182"/>
      <c r="BU49" s="183">
        <f t="shared" si="7"/>
      </c>
      <c r="BV49" s="182"/>
      <c r="BW49" s="184"/>
      <c r="BX49" s="298"/>
      <c r="BY49" s="299"/>
      <c r="BZ49" s="300"/>
      <c r="CA49" s="298"/>
      <c r="CB49" s="299"/>
      <c r="CC49" s="300"/>
      <c r="CE49" s="39">
        <f t="shared" si="8"/>
        <v>0</v>
      </c>
      <c r="CF49" s="45" t="str">
        <f t="shared" si="9"/>
        <v>小学種目</v>
      </c>
      <c r="CG49" s="45">
        <f t="shared" si="10"/>
        <v>0</v>
      </c>
      <c r="CH49" s="45">
        <f t="shared" si="11"/>
        <v>0</v>
      </c>
      <c r="CI49" s="45">
        <f t="shared" si="12"/>
        <v>0</v>
      </c>
      <c r="CK49" s="44"/>
      <c r="CL49" s="89"/>
      <c r="CM49" s="89" t="s">
        <v>303</v>
      </c>
      <c r="CN49" s="86" t="s">
        <v>199</v>
      </c>
      <c r="CO49" s="86"/>
      <c r="CP49" s="86" t="s">
        <v>314</v>
      </c>
      <c r="CQ49" s="44"/>
      <c r="CR49" s="44"/>
      <c r="CS49" s="87">
        <v>2004</v>
      </c>
      <c r="CT49" s="89" t="s">
        <v>386</v>
      </c>
      <c r="CU49" s="46"/>
      <c r="CV49" s="97">
        <v>35</v>
      </c>
      <c r="CW49" s="97" t="str">
        <f>IF(ISERROR(VLOOKUP(CV49,'①初期設定'!$Z$55:$AD$201,5,FALSE)),"*",VLOOKUP(CV49,'①初期設定'!$Z$55:$AD$201,5,FALSE))</f>
        <v>*</v>
      </c>
      <c r="CX49" s="97" t="str">
        <f t="shared" si="19"/>
        <v>*</v>
      </c>
      <c r="CY49" s="97" t="str">
        <f>IF(ISERROR(VLOOKUP(CV49,'①初期設定'!$AL$55:$AV$201,5,FALSE)),"*",VLOOKUP(CV49,'①初期設定'!$AL$55:$AV$201,5,FALSE))</f>
        <v>*</v>
      </c>
      <c r="CZ49" s="97" t="str">
        <f t="shared" si="19"/>
        <v>*</v>
      </c>
      <c r="DA49" s="97" t="str">
        <f>IF(ISERROR(VLOOKUP(CV49,'①初期設定'!$AA$55:$AD$201,4,FALSE)),"*",VLOOKUP(CV49,'①初期設定'!$AA$55:$AD$201,4,FALSE))</f>
        <v>*</v>
      </c>
      <c r="DB49" s="97" t="str">
        <f t="shared" si="13"/>
        <v>*</v>
      </c>
      <c r="DC49" s="97" t="str">
        <f>IF(ISERROR(VLOOKUP(CV49,'①初期設定'!$AM$55:$AV$201,4,FALSE)),"*",VLOOKUP(CV49,'①初期設定'!$AM$55:$AV$201,4,FALSE))</f>
        <v>*</v>
      </c>
      <c r="DD49" s="97" t="str">
        <f t="shared" si="14"/>
        <v>*</v>
      </c>
      <c r="DE49" s="97">
        <f>IF(ISERROR(VLOOKUP(CV49,'①初期設定'!$AB$55:$AD$201,3,FALSE)),"",VLOOKUP(CV49,'①初期設定'!$AB$55:$AD$201,3,FALSE))</f>
      </c>
      <c r="DF49" s="97" t="str">
        <f t="shared" si="15"/>
        <v>*</v>
      </c>
      <c r="DG49" s="97" t="str">
        <f>IF(ISERROR(VLOOKUP(CV49,'①初期設定'!$AN$55:$AV$201,3,FALSE)),"*",VLOOKUP(CV49,'①初期設定'!$AN$55:$AV$201,3,FALSE))</f>
        <v>*</v>
      </c>
      <c r="DH49" s="97" t="str">
        <f t="shared" si="16"/>
        <v>*</v>
      </c>
      <c r="DI49" s="97">
        <f>IF(ISERROR(VLOOKUP(CV49,'①初期設定'!$AC$55:$AD$201,2,FALSE)),"",VLOOKUP(CV49,'①初期設定'!$AC$55:$AD$201,2,FALSE))</f>
      </c>
      <c r="DJ49" s="97" t="str">
        <f t="shared" si="17"/>
        <v>*</v>
      </c>
      <c r="DK49" s="97" t="str">
        <f>IF(ISERROR(VLOOKUP(CV49,'①初期設定'!$AO$55:$AV$201,2,FALSE)),"*",VLOOKUP(CV49,'①初期設定'!$AO$55:$AV$201,2,FALSE))</f>
        <v>*</v>
      </c>
      <c r="DL49" s="97" t="str">
        <f t="shared" si="18"/>
        <v>*</v>
      </c>
      <c r="DM49" s="46"/>
      <c r="DN49" s="46"/>
      <c r="DO49" s="42"/>
      <c r="DP49" s="42"/>
      <c r="DQ49" s="42"/>
      <c r="DR49" s="42"/>
      <c r="DS49" s="42"/>
    </row>
    <row r="50" spans="1:123" ht="12" customHeight="1">
      <c r="A50" s="271">
        <v>37</v>
      </c>
      <c r="B50" s="272"/>
      <c r="C50" s="310"/>
      <c r="D50" s="311"/>
      <c r="E50" s="311"/>
      <c r="F50" s="311"/>
      <c r="G50" s="312"/>
      <c r="H50" s="308"/>
      <c r="I50" s="309"/>
      <c r="J50" s="298"/>
      <c r="K50" s="299"/>
      <c r="L50" s="299"/>
      <c r="M50" s="300"/>
      <c r="N50" s="308"/>
      <c r="O50" s="299"/>
      <c r="P50" s="299"/>
      <c r="Q50" s="299"/>
      <c r="R50" s="299"/>
      <c r="S50" s="299"/>
      <c r="T50" s="309"/>
      <c r="U50" s="298"/>
      <c r="V50" s="299"/>
      <c r="W50" s="299"/>
      <c r="X50" s="299"/>
      <c r="Y50" s="299"/>
      <c r="Z50" s="300"/>
      <c r="AA50" s="308"/>
      <c r="AB50" s="299"/>
      <c r="AC50" s="299"/>
      <c r="AD50" s="309"/>
      <c r="AE50" s="298"/>
      <c r="AF50" s="299"/>
      <c r="AG50" s="300"/>
      <c r="AH50" s="308"/>
      <c r="AI50" s="299"/>
      <c r="AJ50" s="299"/>
      <c r="AK50" s="299"/>
      <c r="AL50" s="299"/>
      <c r="AM50" s="299"/>
      <c r="AN50" s="127"/>
      <c r="AO50" s="128"/>
      <c r="AP50" s="129">
        <f t="shared" si="2"/>
      </c>
      <c r="AQ50" s="128"/>
      <c r="AR50" s="128"/>
      <c r="AS50" s="129">
        <f t="shared" si="3"/>
      </c>
      <c r="AT50" s="128"/>
      <c r="AU50" s="130"/>
      <c r="AV50" s="298"/>
      <c r="AW50" s="299"/>
      <c r="AX50" s="299"/>
      <c r="AY50" s="299"/>
      <c r="AZ50" s="299"/>
      <c r="BA50" s="299"/>
      <c r="BB50" s="127"/>
      <c r="BC50" s="128"/>
      <c r="BD50" s="129">
        <f t="shared" si="4"/>
      </c>
      <c r="BE50" s="128"/>
      <c r="BF50" s="128"/>
      <c r="BG50" s="129">
        <f t="shared" si="5"/>
      </c>
      <c r="BH50" s="128"/>
      <c r="BI50" s="130"/>
      <c r="BJ50" s="310"/>
      <c r="BK50" s="311"/>
      <c r="BL50" s="311"/>
      <c r="BM50" s="311"/>
      <c r="BN50" s="311"/>
      <c r="BO50" s="311"/>
      <c r="BP50" s="181"/>
      <c r="BQ50" s="182"/>
      <c r="BR50" s="183">
        <f t="shared" si="6"/>
      </c>
      <c r="BS50" s="182"/>
      <c r="BT50" s="182"/>
      <c r="BU50" s="183">
        <f t="shared" si="7"/>
      </c>
      <c r="BV50" s="182"/>
      <c r="BW50" s="184"/>
      <c r="BX50" s="298"/>
      <c r="BY50" s="299"/>
      <c r="BZ50" s="300"/>
      <c r="CA50" s="298"/>
      <c r="CB50" s="299"/>
      <c r="CC50" s="300"/>
      <c r="CE50" s="39">
        <f t="shared" si="8"/>
        <v>0</v>
      </c>
      <c r="CF50" s="45" t="str">
        <f t="shared" si="9"/>
        <v>小学種目</v>
      </c>
      <c r="CG50" s="45">
        <f t="shared" si="10"/>
        <v>0</v>
      </c>
      <c r="CH50" s="45">
        <f t="shared" si="11"/>
        <v>0</v>
      </c>
      <c r="CI50" s="45">
        <f t="shared" si="12"/>
        <v>0</v>
      </c>
      <c r="CK50" s="44"/>
      <c r="CL50" s="89"/>
      <c r="CM50" s="86" t="s">
        <v>260</v>
      </c>
      <c r="CN50" s="86" t="s">
        <v>198</v>
      </c>
      <c r="CO50" s="86"/>
      <c r="CP50" s="86" t="s">
        <v>350</v>
      </c>
      <c r="CQ50" s="44"/>
      <c r="CR50" s="44"/>
      <c r="CS50" s="87">
        <v>2005</v>
      </c>
      <c r="CT50" s="89" t="s">
        <v>387</v>
      </c>
      <c r="CU50" s="46"/>
      <c r="CV50" s="98">
        <v>36</v>
      </c>
      <c r="CW50" s="98" t="str">
        <f>IF(ISERROR(VLOOKUP(CV50,'①初期設定'!$Z$55:$AD$201,5,FALSE)),"*",VLOOKUP(CV50,'①初期設定'!$Z$55:$AD$201,5,FALSE))</f>
        <v>*</v>
      </c>
      <c r="CX50" s="98" t="str">
        <f t="shared" si="19"/>
        <v>*</v>
      </c>
      <c r="CY50" s="98" t="str">
        <f>IF(ISERROR(VLOOKUP(CV50,'①初期設定'!$AL$55:$AV$201,5,FALSE)),"*",VLOOKUP(CV50,'①初期設定'!$AL$55:$AV$201,5,FALSE))</f>
        <v>*</v>
      </c>
      <c r="CZ50" s="98" t="str">
        <f t="shared" si="19"/>
        <v>*</v>
      </c>
      <c r="DA50" s="98" t="str">
        <f>IF(ISERROR(VLOOKUP(CV50,'①初期設定'!$AA$55:$AD$201,4,FALSE)),"*",VLOOKUP(CV50,'①初期設定'!$AA$55:$AD$201,4,FALSE))</f>
        <v>*</v>
      </c>
      <c r="DB50" s="98" t="str">
        <f t="shared" si="13"/>
        <v>*</v>
      </c>
      <c r="DC50" s="98" t="str">
        <f>IF(ISERROR(VLOOKUP(CV50,'①初期設定'!$AM$55:$AV$201,4,FALSE)),"*",VLOOKUP(CV50,'①初期設定'!$AM$55:$AV$201,4,FALSE))</f>
        <v>*</v>
      </c>
      <c r="DD50" s="98" t="str">
        <f t="shared" si="14"/>
        <v>*</v>
      </c>
      <c r="DE50" s="98">
        <f>IF(ISERROR(VLOOKUP(CV50,'①初期設定'!$AB$55:$AD$201,3,FALSE)),"",VLOOKUP(CV50,'①初期設定'!$AB$55:$AD$201,3,FALSE))</f>
      </c>
      <c r="DF50" s="98" t="str">
        <f t="shared" si="15"/>
        <v>*</v>
      </c>
      <c r="DG50" s="98" t="str">
        <f>IF(ISERROR(VLOOKUP(CV50,'①初期設定'!$AN$55:$AV$201,3,FALSE)),"*",VLOOKUP(CV50,'①初期設定'!$AN$55:$AV$201,3,FALSE))</f>
        <v>*</v>
      </c>
      <c r="DH50" s="98" t="str">
        <f t="shared" si="16"/>
        <v>*</v>
      </c>
      <c r="DI50" s="98">
        <f>IF(ISERROR(VLOOKUP(CV50,'①初期設定'!$AC$55:$AD$201,2,FALSE)),"",VLOOKUP(CV50,'①初期設定'!$AC$55:$AD$201,2,FALSE))</f>
      </c>
      <c r="DJ50" s="98" t="str">
        <f t="shared" si="17"/>
        <v>*</v>
      </c>
      <c r="DK50" s="98" t="str">
        <f>IF(ISERROR(VLOOKUP(CV50,'①初期設定'!$AO$55:$AV$201,2,FALSE)),"*",VLOOKUP(CV50,'①初期設定'!$AO$55:$AV$201,2,FALSE))</f>
        <v>*</v>
      </c>
      <c r="DL50" s="98" t="str">
        <f t="shared" si="18"/>
        <v>*</v>
      </c>
      <c r="DM50" s="46"/>
      <c r="DN50" s="46"/>
      <c r="DO50" s="42"/>
      <c r="DP50" s="42"/>
      <c r="DQ50" s="42"/>
      <c r="DR50" s="42"/>
      <c r="DS50" s="42"/>
    </row>
    <row r="51" spans="1:123" ht="12" customHeight="1">
      <c r="A51" s="271">
        <v>38</v>
      </c>
      <c r="B51" s="272"/>
      <c r="C51" s="310"/>
      <c r="D51" s="311"/>
      <c r="E51" s="311"/>
      <c r="F51" s="311"/>
      <c r="G51" s="312"/>
      <c r="H51" s="308"/>
      <c r="I51" s="309"/>
      <c r="J51" s="298"/>
      <c r="K51" s="299"/>
      <c r="L51" s="299"/>
      <c r="M51" s="300"/>
      <c r="N51" s="308"/>
      <c r="O51" s="299"/>
      <c r="P51" s="299"/>
      <c r="Q51" s="299"/>
      <c r="R51" s="299"/>
      <c r="S51" s="299"/>
      <c r="T51" s="309"/>
      <c r="U51" s="298"/>
      <c r="V51" s="299"/>
      <c r="W51" s="299"/>
      <c r="X51" s="299"/>
      <c r="Y51" s="299"/>
      <c r="Z51" s="300"/>
      <c r="AA51" s="308"/>
      <c r="AB51" s="299"/>
      <c r="AC51" s="299"/>
      <c r="AD51" s="309"/>
      <c r="AE51" s="298"/>
      <c r="AF51" s="299"/>
      <c r="AG51" s="300"/>
      <c r="AH51" s="308"/>
      <c r="AI51" s="299"/>
      <c r="AJ51" s="299"/>
      <c r="AK51" s="299"/>
      <c r="AL51" s="299"/>
      <c r="AM51" s="299"/>
      <c r="AN51" s="127"/>
      <c r="AO51" s="128"/>
      <c r="AP51" s="129">
        <f t="shared" si="2"/>
      </c>
      <c r="AQ51" s="128"/>
      <c r="AR51" s="128"/>
      <c r="AS51" s="129">
        <f t="shared" si="3"/>
      </c>
      <c r="AT51" s="128"/>
      <c r="AU51" s="130"/>
      <c r="AV51" s="298"/>
      <c r="AW51" s="299"/>
      <c r="AX51" s="299"/>
      <c r="AY51" s="299"/>
      <c r="AZ51" s="299"/>
      <c r="BA51" s="299"/>
      <c r="BB51" s="127"/>
      <c r="BC51" s="128"/>
      <c r="BD51" s="129">
        <f t="shared" si="4"/>
      </c>
      <c r="BE51" s="128"/>
      <c r="BF51" s="128"/>
      <c r="BG51" s="129">
        <f t="shared" si="5"/>
      </c>
      <c r="BH51" s="128"/>
      <c r="BI51" s="130"/>
      <c r="BJ51" s="310"/>
      <c r="BK51" s="311"/>
      <c r="BL51" s="311"/>
      <c r="BM51" s="311"/>
      <c r="BN51" s="311"/>
      <c r="BO51" s="311"/>
      <c r="BP51" s="181"/>
      <c r="BQ51" s="182"/>
      <c r="BR51" s="183">
        <f t="shared" si="6"/>
      </c>
      <c r="BS51" s="182"/>
      <c r="BT51" s="182"/>
      <c r="BU51" s="183">
        <f t="shared" si="7"/>
      </c>
      <c r="BV51" s="182"/>
      <c r="BW51" s="184"/>
      <c r="BX51" s="298"/>
      <c r="BY51" s="299"/>
      <c r="BZ51" s="300"/>
      <c r="CA51" s="298"/>
      <c r="CB51" s="299"/>
      <c r="CC51" s="300"/>
      <c r="CE51" s="39">
        <f t="shared" si="8"/>
        <v>0</v>
      </c>
      <c r="CF51" s="45" t="str">
        <f t="shared" si="9"/>
        <v>小学種目</v>
      </c>
      <c r="CG51" s="45">
        <f t="shared" si="10"/>
        <v>0</v>
      </c>
      <c r="CH51" s="45">
        <f t="shared" si="11"/>
        <v>0</v>
      </c>
      <c r="CI51" s="45">
        <f t="shared" si="12"/>
        <v>0</v>
      </c>
      <c r="CK51" s="44"/>
      <c r="CL51" s="89"/>
      <c r="CM51" s="86" t="s">
        <v>304</v>
      </c>
      <c r="CN51" s="86" t="s">
        <v>200</v>
      </c>
      <c r="CO51" s="86"/>
      <c r="CP51" s="86" t="s">
        <v>204</v>
      </c>
      <c r="CQ51" s="44"/>
      <c r="CR51" s="44"/>
      <c r="CS51" s="87">
        <v>2006</v>
      </c>
      <c r="CT51" s="89" t="s">
        <v>388</v>
      </c>
      <c r="CU51" s="46"/>
      <c r="CV51" s="44"/>
      <c r="CW51" s="44"/>
      <c r="CX51" s="44"/>
      <c r="CY51" s="44"/>
      <c r="CZ51" s="44"/>
      <c r="DA51" s="44"/>
      <c r="DB51" s="44"/>
      <c r="DC51" s="44"/>
      <c r="DD51" s="44"/>
      <c r="DE51" s="44"/>
      <c r="DF51" s="44"/>
      <c r="DG51" s="44"/>
      <c r="DH51" s="44"/>
      <c r="DI51" s="44"/>
      <c r="DJ51" s="44"/>
      <c r="DK51" s="44"/>
      <c r="DL51" s="44"/>
      <c r="DM51" s="46"/>
      <c r="DN51" s="46"/>
      <c r="DO51" s="42"/>
      <c r="DP51" s="42"/>
      <c r="DQ51" s="42"/>
      <c r="DR51" s="42"/>
      <c r="DS51" s="42"/>
    </row>
    <row r="52" spans="1:123" ht="12" customHeight="1">
      <c r="A52" s="271">
        <v>39</v>
      </c>
      <c r="B52" s="272"/>
      <c r="C52" s="310"/>
      <c r="D52" s="311"/>
      <c r="E52" s="311"/>
      <c r="F52" s="311"/>
      <c r="G52" s="312"/>
      <c r="H52" s="308"/>
      <c r="I52" s="309"/>
      <c r="J52" s="298"/>
      <c r="K52" s="299"/>
      <c r="L52" s="299"/>
      <c r="M52" s="300"/>
      <c r="N52" s="308"/>
      <c r="O52" s="299"/>
      <c r="P52" s="299"/>
      <c r="Q52" s="299"/>
      <c r="R52" s="299"/>
      <c r="S52" s="299"/>
      <c r="T52" s="309"/>
      <c r="U52" s="298"/>
      <c r="V52" s="299"/>
      <c r="W52" s="299"/>
      <c r="X52" s="299"/>
      <c r="Y52" s="299"/>
      <c r="Z52" s="300"/>
      <c r="AA52" s="308"/>
      <c r="AB52" s="299"/>
      <c r="AC52" s="299"/>
      <c r="AD52" s="309"/>
      <c r="AE52" s="298"/>
      <c r="AF52" s="299"/>
      <c r="AG52" s="300"/>
      <c r="AH52" s="308"/>
      <c r="AI52" s="299"/>
      <c r="AJ52" s="299"/>
      <c r="AK52" s="299"/>
      <c r="AL52" s="299"/>
      <c r="AM52" s="299"/>
      <c r="AN52" s="127"/>
      <c r="AO52" s="128"/>
      <c r="AP52" s="129">
        <f t="shared" si="2"/>
      </c>
      <c r="AQ52" s="128"/>
      <c r="AR52" s="128"/>
      <c r="AS52" s="129">
        <f t="shared" si="3"/>
      </c>
      <c r="AT52" s="128"/>
      <c r="AU52" s="130"/>
      <c r="AV52" s="298"/>
      <c r="AW52" s="299"/>
      <c r="AX52" s="299"/>
      <c r="AY52" s="299"/>
      <c r="AZ52" s="299"/>
      <c r="BA52" s="299"/>
      <c r="BB52" s="127"/>
      <c r="BC52" s="128"/>
      <c r="BD52" s="129">
        <f t="shared" si="4"/>
      </c>
      <c r="BE52" s="128"/>
      <c r="BF52" s="128"/>
      <c r="BG52" s="129">
        <f t="shared" si="5"/>
      </c>
      <c r="BH52" s="128"/>
      <c r="BI52" s="130"/>
      <c r="BJ52" s="310"/>
      <c r="BK52" s="311"/>
      <c r="BL52" s="311"/>
      <c r="BM52" s="311"/>
      <c r="BN52" s="311"/>
      <c r="BO52" s="311"/>
      <c r="BP52" s="181"/>
      <c r="BQ52" s="182"/>
      <c r="BR52" s="183">
        <f t="shared" si="6"/>
      </c>
      <c r="BS52" s="182"/>
      <c r="BT52" s="182"/>
      <c r="BU52" s="183">
        <f t="shared" si="7"/>
      </c>
      <c r="BV52" s="182"/>
      <c r="BW52" s="184"/>
      <c r="BX52" s="298"/>
      <c r="BY52" s="299"/>
      <c r="BZ52" s="300"/>
      <c r="CA52" s="298"/>
      <c r="CB52" s="299"/>
      <c r="CC52" s="300"/>
      <c r="CE52" s="39">
        <f t="shared" si="8"/>
        <v>0</v>
      </c>
      <c r="CF52" s="45" t="str">
        <f t="shared" si="9"/>
        <v>小学種目</v>
      </c>
      <c r="CG52" s="45">
        <f t="shared" si="10"/>
        <v>0</v>
      </c>
      <c r="CH52" s="45">
        <f t="shared" si="11"/>
        <v>0</v>
      </c>
      <c r="CI52" s="45">
        <f t="shared" si="12"/>
        <v>0</v>
      </c>
      <c r="CK52" s="44"/>
      <c r="CL52" s="89"/>
      <c r="CM52" s="89" t="s">
        <v>61</v>
      </c>
      <c r="CN52" s="89" t="s">
        <v>337</v>
      </c>
      <c r="CO52" s="89"/>
      <c r="CP52" s="89" t="s">
        <v>351</v>
      </c>
      <c r="CQ52" s="44"/>
      <c r="CR52" s="44"/>
      <c r="CS52" s="87">
        <v>2007</v>
      </c>
      <c r="CT52" s="89" t="s">
        <v>364</v>
      </c>
      <c r="CU52" s="46"/>
      <c r="CV52" s="46"/>
      <c r="CW52" s="46"/>
      <c r="CX52" s="46"/>
      <c r="CY52" s="46"/>
      <c r="CZ52" s="46"/>
      <c r="DA52" s="46"/>
      <c r="DB52" s="46"/>
      <c r="DC52" s="46"/>
      <c r="DD52" s="46"/>
      <c r="DE52" s="46"/>
      <c r="DF52" s="46"/>
      <c r="DG52" s="46"/>
      <c r="DH52" s="46"/>
      <c r="DI52" s="46"/>
      <c r="DJ52" s="46"/>
      <c r="DK52" s="46"/>
      <c r="DL52" s="46"/>
      <c r="DM52" s="46"/>
      <c r="DN52" s="46"/>
      <c r="DO52" s="42"/>
      <c r="DP52" s="42"/>
      <c r="DQ52" s="42"/>
      <c r="DR52" s="42"/>
      <c r="DS52" s="42"/>
    </row>
    <row r="53" spans="1:123" ht="12" customHeight="1" thickBot="1">
      <c r="A53" s="313">
        <v>40</v>
      </c>
      <c r="B53" s="314"/>
      <c r="C53" s="318"/>
      <c r="D53" s="319"/>
      <c r="E53" s="319"/>
      <c r="F53" s="319"/>
      <c r="G53" s="320"/>
      <c r="H53" s="322"/>
      <c r="I53" s="323"/>
      <c r="J53" s="301"/>
      <c r="K53" s="302"/>
      <c r="L53" s="302"/>
      <c r="M53" s="303"/>
      <c r="N53" s="322"/>
      <c r="O53" s="302"/>
      <c r="P53" s="302"/>
      <c r="Q53" s="302"/>
      <c r="R53" s="302"/>
      <c r="S53" s="302"/>
      <c r="T53" s="323"/>
      <c r="U53" s="301"/>
      <c r="V53" s="302"/>
      <c r="W53" s="302"/>
      <c r="X53" s="302"/>
      <c r="Y53" s="302"/>
      <c r="Z53" s="303"/>
      <c r="AA53" s="322"/>
      <c r="AB53" s="302"/>
      <c r="AC53" s="302"/>
      <c r="AD53" s="323"/>
      <c r="AE53" s="301"/>
      <c r="AF53" s="302"/>
      <c r="AG53" s="303"/>
      <c r="AH53" s="322"/>
      <c r="AI53" s="302"/>
      <c r="AJ53" s="302"/>
      <c r="AK53" s="302"/>
      <c r="AL53" s="302"/>
      <c r="AM53" s="302"/>
      <c r="AN53" s="131"/>
      <c r="AO53" s="132"/>
      <c r="AP53" s="133">
        <f t="shared" si="2"/>
      </c>
      <c r="AQ53" s="132"/>
      <c r="AR53" s="132"/>
      <c r="AS53" s="133">
        <f t="shared" si="3"/>
      </c>
      <c r="AT53" s="132"/>
      <c r="AU53" s="134"/>
      <c r="AV53" s="301"/>
      <c r="AW53" s="302"/>
      <c r="AX53" s="302"/>
      <c r="AY53" s="302"/>
      <c r="AZ53" s="302"/>
      <c r="BA53" s="302"/>
      <c r="BB53" s="131"/>
      <c r="BC53" s="132"/>
      <c r="BD53" s="133">
        <f t="shared" si="4"/>
      </c>
      <c r="BE53" s="132"/>
      <c r="BF53" s="132"/>
      <c r="BG53" s="133">
        <f t="shared" si="5"/>
      </c>
      <c r="BH53" s="132"/>
      <c r="BI53" s="134"/>
      <c r="BJ53" s="318"/>
      <c r="BK53" s="319"/>
      <c r="BL53" s="319"/>
      <c r="BM53" s="319"/>
      <c r="BN53" s="319"/>
      <c r="BO53" s="319"/>
      <c r="BP53" s="185"/>
      <c r="BQ53" s="186"/>
      <c r="BR53" s="187">
        <f t="shared" si="6"/>
      </c>
      <c r="BS53" s="186"/>
      <c r="BT53" s="186"/>
      <c r="BU53" s="187">
        <f t="shared" si="7"/>
      </c>
      <c r="BV53" s="186"/>
      <c r="BW53" s="188"/>
      <c r="BX53" s="301"/>
      <c r="BY53" s="302"/>
      <c r="BZ53" s="303"/>
      <c r="CA53" s="301"/>
      <c r="CB53" s="302"/>
      <c r="CC53" s="303"/>
      <c r="CE53" s="39">
        <f t="shared" si="8"/>
        <v>0</v>
      </c>
      <c r="CF53" s="45" t="str">
        <f t="shared" si="9"/>
        <v>小学種目</v>
      </c>
      <c r="CG53" s="45">
        <f t="shared" si="10"/>
        <v>0</v>
      </c>
      <c r="CH53" s="45">
        <f t="shared" si="11"/>
        <v>0</v>
      </c>
      <c r="CI53" s="45">
        <f t="shared" si="12"/>
        <v>0</v>
      </c>
      <c r="CK53" s="44"/>
      <c r="CL53" s="89"/>
      <c r="CM53" s="89"/>
      <c r="CN53" s="89" t="s">
        <v>338</v>
      </c>
      <c r="CO53" s="89"/>
      <c r="CP53" s="89" t="s">
        <v>318</v>
      </c>
      <c r="CQ53" s="44"/>
      <c r="CR53" s="44"/>
      <c r="CS53" s="87">
        <v>2008</v>
      </c>
      <c r="CT53" s="89" t="s">
        <v>389</v>
      </c>
      <c r="CU53" s="46"/>
      <c r="CV53" s="46"/>
      <c r="CW53" s="46"/>
      <c r="CX53" s="46"/>
      <c r="CY53" s="46"/>
      <c r="CZ53" s="46"/>
      <c r="DA53" s="46"/>
      <c r="DB53" s="46"/>
      <c r="DC53" s="46"/>
      <c r="DD53" s="46"/>
      <c r="DE53" s="46"/>
      <c r="DF53" s="46"/>
      <c r="DG53" s="46"/>
      <c r="DH53" s="46"/>
      <c r="DI53" s="46"/>
      <c r="DJ53" s="46"/>
      <c r="DK53" s="46"/>
      <c r="DL53" s="46"/>
      <c r="DM53" s="46"/>
      <c r="DN53" s="46"/>
      <c r="DO53" s="42"/>
      <c r="DP53" s="42"/>
      <c r="DQ53" s="42"/>
      <c r="DR53" s="42"/>
      <c r="DS53" s="42"/>
    </row>
    <row r="54" spans="1:123" ht="3.75" customHeight="1">
      <c r="A54" s="54"/>
      <c r="B54" s="51"/>
      <c r="C54" s="51"/>
      <c r="D54" s="51"/>
      <c r="E54" s="51"/>
      <c r="F54" s="51"/>
      <c r="G54" s="51"/>
      <c r="H54" s="51"/>
      <c r="I54" s="51"/>
      <c r="J54" s="51"/>
      <c r="K54" s="51"/>
      <c r="L54" s="51"/>
      <c r="M54" s="51"/>
      <c r="N54" s="51"/>
      <c r="O54" s="51"/>
      <c r="P54" s="56"/>
      <c r="Q54" s="56"/>
      <c r="R54" s="56"/>
      <c r="S54" s="51"/>
      <c r="T54" s="51"/>
      <c r="U54" s="51"/>
      <c r="V54" s="51"/>
      <c r="W54" s="51"/>
      <c r="X54" s="51"/>
      <c r="Y54" s="51"/>
      <c r="Z54" s="51"/>
      <c r="AA54" s="51"/>
      <c r="AB54" s="51"/>
      <c r="AC54" s="51"/>
      <c r="AD54" s="51"/>
      <c r="AE54" s="51"/>
      <c r="AF54" s="51"/>
      <c r="AG54" s="51"/>
      <c r="AH54" s="56"/>
      <c r="AI54" s="104"/>
      <c r="AJ54" s="56"/>
      <c r="AK54" s="56"/>
      <c r="AL54" s="56"/>
      <c r="AM54" s="56"/>
      <c r="AN54" s="55"/>
      <c r="AO54" s="55"/>
      <c r="AP54" s="55"/>
      <c r="AQ54" s="55"/>
      <c r="AR54" s="55"/>
      <c r="AS54" s="55"/>
      <c r="AT54" s="55"/>
      <c r="AU54" s="55"/>
      <c r="AV54" s="56"/>
      <c r="AW54" s="55"/>
      <c r="AX54" s="55"/>
      <c r="AY54" s="55"/>
      <c r="AZ54" s="55"/>
      <c r="BA54" s="55"/>
      <c r="BB54" s="55"/>
      <c r="BC54" s="55"/>
      <c r="BD54" s="55"/>
      <c r="BE54" s="56"/>
      <c r="BF54" s="51"/>
      <c r="BG54" s="51"/>
      <c r="BH54" s="51"/>
      <c r="BI54" s="51"/>
      <c r="BJ54" s="51"/>
      <c r="BK54" s="51"/>
      <c r="BL54" s="51"/>
      <c r="BM54" s="51"/>
      <c r="BN54" s="51"/>
      <c r="BO54" s="51"/>
      <c r="BP54" s="55"/>
      <c r="BQ54" s="55"/>
      <c r="BR54" s="55"/>
      <c r="BS54" s="55"/>
      <c r="BT54" s="55"/>
      <c r="BU54" s="55"/>
      <c r="BV54" s="55"/>
      <c r="BW54" s="55"/>
      <c r="BX54" s="49"/>
      <c r="BY54" s="49"/>
      <c r="BZ54" s="49"/>
      <c r="CA54" s="49"/>
      <c r="CB54" s="49"/>
      <c r="CC54" s="49"/>
      <c r="CK54" s="44"/>
      <c r="CL54" s="89"/>
      <c r="CM54" s="89"/>
      <c r="CN54" s="89"/>
      <c r="CO54" s="89"/>
      <c r="CP54" s="89" t="s">
        <v>317</v>
      </c>
      <c r="CQ54" s="44"/>
      <c r="CR54" s="44"/>
      <c r="CS54" s="87">
        <v>2009</v>
      </c>
      <c r="CT54" s="89" t="s">
        <v>390</v>
      </c>
      <c r="CU54" s="46"/>
      <c r="CV54" s="46"/>
      <c r="CW54" s="46"/>
      <c r="CX54" s="46"/>
      <c r="CY54" s="46"/>
      <c r="CZ54" s="46"/>
      <c r="DA54" s="46"/>
      <c r="DB54" s="46"/>
      <c r="DC54" s="46"/>
      <c r="DD54" s="46"/>
      <c r="DE54" s="46"/>
      <c r="DF54" s="46"/>
      <c r="DG54" s="46"/>
      <c r="DH54" s="46"/>
      <c r="DI54" s="46"/>
      <c r="DJ54" s="46"/>
      <c r="DK54" s="46"/>
      <c r="DL54" s="46"/>
      <c r="DM54" s="46"/>
      <c r="DN54" s="46"/>
      <c r="DO54" s="42"/>
      <c r="DP54" s="42"/>
      <c r="DQ54" s="42"/>
      <c r="DR54" s="42"/>
      <c r="DS54" s="42"/>
    </row>
    <row r="55" spans="1:123" ht="3.75" customHeight="1">
      <c r="A55" s="54"/>
      <c r="B55" s="51"/>
      <c r="C55" s="51"/>
      <c r="D55" s="51"/>
      <c r="E55" s="51"/>
      <c r="F55" s="51"/>
      <c r="G55" s="51"/>
      <c r="H55" s="51"/>
      <c r="I55" s="51"/>
      <c r="J55" s="51"/>
      <c r="K55" s="51"/>
      <c r="L55" s="51"/>
      <c r="M55" s="51"/>
      <c r="N55" s="51"/>
      <c r="O55" s="51"/>
      <c r="P55" s="56"/>
      <c r="Q55" s="56"/>
      <c r="R55" s="56"/>
      <c r="AC55" s="51"/>
      <c r="BA55" s="55"/>
      <c r="BB55" s="55"/>
      <c r="BC55" s="55"/>
      <c r="BD55" s="55"/>
      <c r="BE55" s="56"/>
      <c r="BF55" s="51"/>
      <c r="BG55" s="51"/>
      <c r="BH55" s="51"/>
      <c r="BI55" s="51"/>
      <c r="BJ55" s="51"/>
      <c r="BK55" s="51"/>
      <c r="BL55" s="51"/>
      <c r="BM55" s="51"/>
      <c r="BN55" s="51"/>
      <c r="BO55" s="51"/>
      <c r="BP55" s="55"/>
      <c r="BQ55" s="55"/>
      <c r="BR55" s="55"/>
      <c r="BS55" s="55"/>
      <c r="BT55" s="55"/>
      <c r="BU55" s="55"/>
      <c r="BV55" s="55"/>
      <c r="BW55" s="55"/>
      <c r="BX55" s="49"/>
      <c r="BY55" s="49"/>
      <c r="BZ55" s="49"/>
      <c r="CA55" s="49"/>
      <c r="CB55" s="49"/>
      <c r="CC55" s="49"/>
      <c r="CK55" s="44"/>
      <c r="CL55" s="89"/>
      <c r="CM55" s="89"/>
      <c r="CN55" s="89"/>
      <c r="CO55" s="89"/>
      <c r="CP55" s="89" t="s">
        <v>352</v>
      </c>
      <c r="CQ55" s="44"/>
      <c r="CR55" s="44"/>
      <c r="CS55" s="87">
        <v>2010</v>
      </c>
      <c r="CT55" s="89" t="s">
        <v>391</v>
      </c>
      <c r="CU55" s="46"/>
      <c r="CV55" s="46"/>
      <c r="CW55" s="46"/>
      <c r="CX55" s="46"/>
      <c r="CY55" s="46"/>
      <c r="CZ55" s="46"/>
      <c r="DA55" s="46"/>
      <c r="DB55" s="46"/>
      <c r="DC55" s="46"/>
      <c r="DD55" s="46"/>
      <c r="DE55" s="46"/>
      <c r="DF55" s="46"/>
      <c r="DG55" s="46"/>
      <c r="DH55" s="46"/>
      <c r="DI55" s="46"/>
      <c r="DJ55" s="46"/>
      <c r="DK55" s="46"/>
      <c r="DL55" s="46"/>
      <c r="DM55" s="46"/>
      <c r="DN55" s="46"/>
      <c r="DO55" s="42"/>
      <c r="DP55" s="42"/>
      <c r="DQ55" s="42"/>
      <c r="DR55" s="42"/>
      <c r="DS55" s="42"/>
    </row>
    <row r="56" spans="61:123" ht="3.75" customHeight="1" thickBot="1">
      <c r="BI56" s="51"/>
      <c r="BJ56" s="51"/>
      <c r="BK56" s="51"/>
      <c r="BL56" s="51"/>
      <c r="BM56" s="51"/>
      <c r="BN56" s="51"/>
      <c r="BO56" s="51"/>
      <c r="BP56" s="55"/>
      <c r="BQ56" s="55"/>
      <c r="BR56" s="55"/>
      <c r="BS56" s="55"/>
      <c r="BT56" s="55"/>
      <c r="BU56" s="55"/>
      <c r="BV56" s="55"/>
      <c r="BW56" s="55"/>
      <c r="BX56" s="49"/>
      <c r="BY56" s="49"/>
      <c r="BZ56" s="49"/>
      <c r="CA56" s="49"/>
      <c r="CB56" s="49"/>
      <c r="CC56" s="49"/>
      <c r="CK56" s="44"/>
      <c r="CL56" s="89"/>
      <c r="CM56" s="89"/>
      <c r="CN56" s="89"/>
      <c r="CO56" s="89"/>
      <c r="CP56" s="89" t="s">
        <v>353</v>
      </c>
      <c r="CQ56" s="44"/>
      <c r="CR56" s="44"/>
      <c r="CS56" s="87">
        <v>2011</v>
      </c>
      <c r="CT56" s="89" t="s">
        <v>392</v>
      </c>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row>
    <row r="57" spans="1:123" ht="11.25" customHeight="1">
      <c r="A57" s="436" t="str">
        <f>A1</f>
        <v>小学生陸上競技記録会ｵﾎｰﾂｸ会場</v>
      </c>
      <c r="B57" s="437"/>
      <c r="C57" s="437"/>
      <c r="D57" s="437"/>
      <c r="E57" s="437"/>
      <c r="F57" s="437"/>
      <c r="G57" s="437"/>
      <c r="H57" s="437"/>
      <c r="I57" s="437"/>
      <c r="J57" s="437"/>
      <c r="K57" s="437"/>
      <c r="L57" s="437"/>
      <c r="M57" s="437"/>
      <c r="N57" s="437"/>
      <c r="O57" s="437"/>
      <c r="P57" s="437"/>
      <c r="Q57" s="437"/>
      <c r="R57" s="438"/>
      <c r="S57" s="430" t="s">
        <v>94</v>
      </c>
      <c r="T57" s="431"/>
      <c r="U57" s="431"/>
      <c r="V57" s="431"/>
      <c r="W57" s="431"/>
      <c r="X57" s="431"/>
      <c r="Y57" s="431"/>
      <c r="Z57" s="431"/>
      <c r="AA57" s="431"/>
      <c r="AB57" s="432"/>
      <c r="AC57" s="93"/>
      <c r="AD57" s="449" t="s">
        <v>143</v>
      </c>
      <c r="AE57" s="426"/>
      <c r="AF57" s="426"/>
      <c r="AG57" s="426"/>
      <c r="AH57" s="426">
        <f>L4</f>
        <v>0</v>
      </c>
      <c r="AI57" s="426"/>
      <c r="AJ57" s="426"/>
      <c r="AK57" s="426"/>
      <c r="AL57" s="426"/>
      <c r="AM57" s="426"/>
      <c r="AN57" s="426"/>
      <c r="AO57" s="426"/>
      <c r="AP57" s="426"/>
      <c r="AQ57" s="426"/>
      <c r="AR57" s="426"/>
      <c r="AS57" s="426"/>
      <c r="AT57" s="426"/>
      <c r="AU57" s="426"/>
      <c r="AV57" s="426"/>
      <c r="AW57" s="426"/>
      <c r="AX57" s="426"/>
      <c r="AY57" s="426"/>
      <c r="AZ57" s="427"/>
      <c r="BB57" s="443" t="s">
        <v>293</v>
      </c>
      <c r="BC57" s="444"/>
      <c r="BD57" s="444"/>
      <c r="BE57" s="444"/>
      <c r="BF57" s="444"/>
      <c r="BG57" s="444"/>
      <c r="BH57" s="444"/>
      <c r="BI57" s="444"/>
      <c r="BJ57" s="444"/>
      <c r="BK57" s="444"/>
      <c r="BL57" s="444"/>
      <c r="BM57" s="444"/>
      <c r="BN57" s="444"/>
      <c r="BO57" s="444"/>
      <c r="BP57" s="444"/>
      <c r="BQ57" s="444"/>
      <c r="BR57" s="444"/>
      <c r="BS57" s="444"/>
      <c r="BT57" s="444"/>
      <c r="BU57" s="444"/>
      <c r="BV57" s="444"/>
      <c r="BW57" s="444"/>
      <c r="BX57" s="444"/>
      <c r="BY57" s="444"/>
      <c r="BZ57" s="444"/>
      <c r="CA57" s="444"/>
      <c r="CB57" s="444"/>
      <c r="CC57" s="445"/>
      <c r="CK57" s="44"/>
      <c r="CL57" s="89"/>
      <c r="CM57" s="89"/>
      <c r="CN57" s="89"/>
      <c r="CO57" s="89"/>
      <c r="CP57" s="89" t="s">
        <v>354</v>
      </c>
      <c r="CQ57" s="44"/>
      <c r="CR57" s="44"/>
      <c r="CS57" s="87">
        <v>2012</v>
      </c>
      <c r="CT57" s="89" t="s">
        <v>393</v>
      </c>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row>
    <row r="58" spans="1:123" ht="11.25" customHeight="1" thickBot="1">
      <c r="A58" s="439"/>
      <c r="B58" s="440"/>
      <c r="C58" s="440"/>
      <c r="D58" s="440"/>
      <c r="E58" s="440"/>
      <c r="F58" s="440"/>
      <c r="G58" s="440"/>
      <c r="H58" s="440"/>
      <c r="I58" s="440"/>
      <c r="J58" s="440"/>
      <c r="K58" s="440"/>
      <c r="L58" s="440"/>
      <c r="M58" s="440"/>
      <c r="N58" s="440"/>
      <c r="O58" s="440"/>
      <c r="P58" s="440"/>
      <c r="Q58" s="440"/>
      <c r="R58" s="441"/>
      <c r="S58" s="433"/>
      <c r="T58" s="434"/>
      <c r="U58" s="434"/>
      <c r="V58" s="434"/>
      <c r="W58" s="434"/>
      <c r="X58" s="434"/>
      <c r="Y58" s="434"/>
      <c r="Z58" s="434"/>
      <c r="AA58" s="434"/>
      <c r="AB58" s="435"/>
      <c r="AC58" s="93"/>
      <c r="AD58" s="450"/>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9"/>
      <c r="BB58" s="446"/>
      <c r="BC58" s="447"/>
      <c r="BD58" s="447"/>
      <c r="BE58" s="447"/>
      <c r="BF58" s="447"/>
      <c r="BG58" s="447"/>
      <c r="BH58" s="447"/>
      <c r="BI58" s="447"/>
      <c r="BJ58" s="447"/>
      <c r="BK58" s="447"/>
      <c r="BL58" s="447"/>
      <c r="BM58" s="447"/>
      <c r="BN58" s="447"/>
      <c r="BO58" s="447"/>
      <c r="BP58" s="447"/>
      <c r="BQ58" s="447"/>
      <c r="BR58" s="447"/>
      <c r="BS58" s="447"/>
      <c r="BT58" s="447"/>
      <c r="BU58" s="447"/>
      <c r="BV58" s="447"/>
      <c r="BW58" s="447"/>
      <c r="BX58" s="447"/>
      <c r="BY58" s="447"/>
      <c r="BZ58" s="447"/>
      <c r="CA58" s="447"/>
      <c r="CB58" s="447"/>
      <c r="CC58" s="448"/>
      <c r="CK58" s="44"/>
      <c r="CL58" s="89"/>
      <c r="CM58" s="89"/>
      <c r="CN58" s="89"/>
      <c r="CO58" s="89"/>
      <c r="CP58" s="89" t="s">
        <v>253</v>
      </c>
      <c r="CQ58" s="44"/>
      <c r="CR58" s="44"/>
      <c r="CS58" s="87"/>
      <c r="CT58" s="89" t="s">
        <v>394</v>
      </c>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row>
    <row r="59" spans="15:123" ht="7.5" customHeight="1">
      <c r="O59" s="53"/>
      <c r="BZ59" s="51"/>
      <c r="CA59" s="49"/>
      <c r="CB59" s="49"/>
      <c r="CC59" s="49"/>
      <c r="CK59" s="44"/>
      <c r="CL59" s="89"/>
      <c r="CM59" s="89"/>
      <c r="CN59" s="89"/>
      <c r="CO59" s="89"/>
      <c r="CP59" s="89" t="s">
        <v>321</v>
      </c>
      <c r="CQ59" s="44"/>
      <c r="CR59" s="44"/>
      <c r="CS59" s="87"/>
      <c r="CT59" s="89" t="s">
        <v>395</v>
      </c>
      <c r="CU59" s="42"/>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row>
    <row r="60" spans="1:123" ht="12.75">
      <c r="A60" s="424" t="s">
        <v>648</v>
      </c>
      <c r="B60" s="424"/>
      <c r="C60" s="424"/>
      <c r="D60" s="424" t="s">
        <v>647</v>
      </c>
      <c r="E60" s="424"/>
      <c r="F60" s="424"/>
      <c r="G60" s="262" t="s">
        <v>646</v>
      </c>
      <c r="H60" s="263"/>
      <c r="I60" s="263"/>
      <c r="J60" s="263"/>
      <c r="K60" s="263"/>
      <c r="L60" s="263"/>
      <c r="M60" s="263"/>
      <c r="N60" s="263"/>
      <c r="O60" s="263"/>
      <c r="P60" s="263"/>
      <c r="Q60" s="264"/>
      <c r="R60" s="424">
        <v>1</v>
      </c>
      <c r="S60" s="424"/>
      <c r="T60" s="424"/>
      <c r="U60" s="262"/>
      <c r="V60" s="425">
        <v>2</v>
      </c>
      <c r="W60" s="425"/>
      <c r="X60" s="425"/>
      <c r="Y60" s="425"/>
      <c r="Z60" s="425">
        <v>3</v>
      </c>
      <c r="AA60" s="425"/>
      <c r="AB60" s="425"/>
      <c r="AC60" s="425"/>
      <c r="AD60" s="425">
        <v>4</v>
      </c>
      <c r="AE60" s="425"/>
      <c r="AF60" s="425"/>
      <c r="AG60" s="425"/>
      <c r="AH60" s="425">
        <v>5</v>
      </c>
      <c r="AI60" s="425"/>
      <c r="AJ60" s="425"/>
      <c r="AK60" s="425"/>
      <c r="AL60" s="425">
        <v>6</v>
      </c>
      <c r="AM60" s="425"/>
      <c r="AN60" s="425"/>
      <c r="AO60" s="425"/>
      <c r="AP60" s="425">
        <v>7</v>
      </c>
      <c r="AQ60" s="425"/>
      <c r="AR60" s="425"/>
      <c r="AS60" s="425"/>
      <c r="AT60" s="425">
        <v>8</v>
      </c>
      <c r="AU60" s="425"/>
      <c r="AV60" s="425"/>
      <c r="AW60" s="425"/>
      <c r="AX60" s="425">
        <v>9</v>
      </c>
      <c r="AY60" s="425"/>
      <c r="AZ60" s="425"/>
      <c r="BA60" s="425"/>
      <c r="BB60" s="425">
        <v>10</v>
      </c>
      <c r="BC60" s="425"/>
      <c r="BD60" s="425"/>
      <c r="BE60" s="425"/>
      <c r="BF60" s="425">
        <v>11</v>
      </c>
      <c r="BG60" s="425"/>
      <c r="BH60" s="425"/>
      <c r="BI60" s="425"/>
      <c r="BJ60" s="425">
        <v>12</v>
      </c>
      <c r="BK60" s="425"/>
      <c r="BL60" s="425"/>
      <c r="BM60" s="425"/>
      <c r="BN60" s="425">
        <v>13</v>
      </c>
      <c r="BO60" s="425"/>
      <c r="BP60" s="425"/>
      <c r="BQ60" s="425"/>
      <c r="BR60" s="425">
        <v>14</v>
      </c>
      <c r="BS60" s="425"/>
      <c r="BT60" s="425"/>
      <c r="BU60" s="425"/>
      <c r="BV60" s="264">
        <v>15</v>
      </c>
      <c r="BW60" s="424"/>
      <c r="BX60" s="424"/>
      <c r="BY60" s="424"/>
      <c r="BZ60" s="424" t="s">
        <v>649</v>
      </c>
      <c r="CA60" s="424"/>
      <c r="CB60" s="424"/>
      <c r="CC60" s="424"/>
      <c r="CK60" s="44"/>
      <c r="CL60" s="89"/>
      <c r="CM60" s="89"/>
      <c r="CN60" s="89"/>
      <c r="CO60" s="89"/>
      <c r="CP60" s="89" t="s">
        <v>355</v>
      </c>
      <c r="CQ60" s="44"/>
      <c r="CR60" s="44"/>
      <c r="CS60" s="87"/>
      <c r="CT60" s="89" t="s">
        <v>396</v>
      </c>
      <c r="CU60" s="42"/>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row>
    <row r="61" spans="1:123" ht="9.75" customHeight="1">
      <c r="A61" s="453" t="s">
        <v>2</v>
      </c>
      <c r="B61" s="453"/>
      <c r="C61" s="453"/>
      <c r="D61" s="409">
        <v>1</v>
      </c>
      <c r="E61" s="409"/>
      <c r="F61" s="409"/>
      <c r="G61" s="265" t="str">
        <f>IF(HLOOKUP($E$4&amp;"男選択リスト",$CW$11:$DL$38,D61+4,FALSE)="*","",$E$4&amp;"男子"&amp;HLOOKUP($E$4&amp;"男選択リスト",$CW$11:$DL$38,D61+4,FALSE))</f>
        <v>小学男子1年60m</v>
      </c>
      <c r="H61" s="266"/>
      <c r="I61" s="266"/>
      <c r="J61" s="266"/>
      <c r="K61" s="266"/>
      <c r="L61" s="266"/>
      <c r="M61" s="266"/>
      <c r="N61" s="266"/>
      <c r="O61" s="266"/>
      <c r="P61" s="266"/>
      <c r="Q61" s="267"/>
      <c r="R61" s="410" t="e">
        <f>VLOOKUP($G61&amp;R$60,'申込確認シート'!$E$1:$F$200,2,FALSE)</f>
        <v>#N/A</v>
      </c>
      <c r="S61" s="410"/>
      <c r="T61" s="410"/>
      <c r="U61" s="411"/>
      <c r="V61" s="412" t="e">
        <f>VLOOKUP($G61&amp;V$60,'申込確認シート'!$E$1:$F$200,2,FALSE)</f>
        <v>#N/A</v>
      </c>
      <c r="W61" s="412"/>
      <c r="X61" s="412"/>
      <c r="Y61" s="412"/>
      <c r="Z61" s="412" t="e">
        <f>VLOOKUP($G61&amp;Z$60,'申込確認シート'!$E$1:$F$200,2,FALSE)</f>
        <v>#N/A</v>
      </c>
      <c r="AA61" s="412"/>
      <c r="AB61" s="412"/>
      <c r="AC61" s="412"/>
      <c r="AD61" s="412" t="e">
        <f>VLOOKUP($G61&amp;AD$60,'申込確認シート'!$E$1:$F$200,2,FALSE)</f>
        <v>#N/A</v>
      </c>
      <c r="AE61" s="412"/>
      <c r="AF61" s="412"/>
      <c r="AG61" s="412"/>
      <c r="AH61" s="412" t="e">
        <f>VLOOKUP($G61&amp;AH$60,'申込確認シート'!$E$1:$F$200,2,FALSE)</f>
        <v>#N/A</v>
      </c>
      <c r="AI61" s="412"/>
      <c r="AJ61" s="412"/>
      <c r="AK61" s="412"/>
      <c r="AL61" s="412" t="e">
        <f>VLOOKUP($G61&amp;AL$60,'申込確認シート'!$E$1:$F$200,2,FALSE)</f>
        <v>#N/A</v>
      </c>
      <c r="AM61" s="412"/>
      <c r="AN61" s="412"/>
      <c r="AO61" s="412"/>
      <c r="AP61" s="412" t="e">
        <f>VLOOKUP($G61&amp;AP$60,'申込確認シート'!$E$1:$F$200,2,FALSE)</f>
        <v>#N/A</v>
      </c>
      <c r="AQ61" s="412"/>
      <c r="AR61" s="412"/>
      <c r="AS61" s="412"/>
      <c r="AT61" s="412" t="e">
        <f>VLOOKUP($G61&amp;AT$60,'申込確認シート'!$E$1:$F$200,2,FALSE)</f>
        <v>#N/A</v>
      </c>
      <c r="AU61" s="412"/>
      <c r="AV61" s="412"/>
      <c r="AW61" s="412"/>
      <c r="AX61" s="412" t="e">
        <f>VLOOKUP($G61&amp;AX$60,'申込確認シート'!$E$1:$F$200,2,FALSE)</f>
        <v>#N/A</v>
      </c>
      <c r="AY61" s="412"/>
      <c r="AZ61" s="412"/>
      <c r="BA61" s="412"/>
      <c r="BB61" s="412" t="e">
        <f>VLOOKUP($G61&amp;BB$60,'申込確認シート'!$E$1:$F$200,2,FALSE)</f>
        <v>#N/A</v>
      </c>
      <c r="BC61" s="412"/>
      <c r="BD61" s="412"/>
      <c r="BE61" s="412"/>
      <c r="BF61" s="412" t="e">
        <f>VLOOKUP($G61&amp;BF$60,'申込確認シート'!$E$1:$F$200,2,FALSE)</f>
        <v>#N/A</v>
      </c>
      <c r="BG61" s="412"/>
      <c r="BH61" s="412"/>
      <c r="BI61" s="412"/>
      <c r="BJ61" s="412" t="e">
        <f>VLOOKUP($G61&amp;BJ$60,'申込確認シート'!$E$1:$F$200,2,FALSE)</f>
        <v>#N/A</v>
      </c>
      <c r="BK61" s="412"/>
      <c r="BL61" s="412"/>
      <c r="BM61" s="412"/>
      <c r="BN61" s="412" t="e">
        <f>VLOOKUP($G61&amp;BN$60,'申込確認シート'!$E$1:$F$200,2,FALSE)</f>
        <v>#N/A</v>
      </c>
      <c r="BO61" s="412"/>
      <c r="BP61" s="412"/>
      <c r="BQ61" s="412"/>
      <c r="BR61" s="412" t="e">
        <f>VLOOKUP($G61&amp;BR$60,'申込確認シート'!$E$1:$F$200,2,FALSE)</f>
        <v>#N/A</v>
      </c>
      <c r="BS61" s="412"/>
      <c r="BT61" s="412"/>
      <c r="BU61" s="412"/>
      <c r="BV61" s="451" t="e">
        <f>VLOOKUP($G61&amp;BV$60,'申込確認シート'!$E$1:$F$200,2,FALSE)</f>
        <v>#N/A</v>
      </c>
      <c r="BW61" s="410"/>
      <c r="BX61" s="410"/>
      <c r="BY61" s="410"/>
      <c r="BZ61" s="452">
        <f>COUNTIF('申込確認シート'!$C$1:$C$200,G61)</f>
        <v>0</v>
      </c>
      <c r="CA61" s="452"/>
      <c r="CB61" s="452"/>
      <c r="CC61" s="452"/>
      <c r="CK61" s="44"/>
      <c r="CL61" s="89"/>
      <c r="CM61" s="89"/>
      <c r="CN61" s="89"/>
      <c r="CO61" s="89"/>
      <c r="CP61" s="89" t="s">
        <v>58</v>
      </c>
      <c r="CQ61" s="44"/>
      <c r="CR61" s="44"/>
      <c r="CS61" s="87"/>
      <c r="CT61" s="89" t="s">
        <v>363</v>
      </c>
      <c r="CU61" s="42"/>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row>
    <row r="62" spans="1:123" ht="9.75" customHeight="1">
      <c r="A62" s="453"/>
      <c r="B62" s="453"/>
      <c r="C62" s="453"/>
      <c r="D62" s="409">
        <v>2</v>
      </c>
      <c r="E62" s="409"/>
      <c r="F62" s="409"/>
      <c r="G62" s="265" t="str">
        <f aca="true" t="shared" si="20" ref="G62:G83">IF(HLOOKUP($E$4&amp;"男選択リスト",$CW$11:$DL$38,D62+4,FALSE)="*","",$E$4&amp;"男子"&amp;HLOOKUP($E$4&amp;"男選択リスト",$CW$11:$DL$38,D62+4,FALSE))</f>
        <v>小学男子2年60m</v>
      </c>
      <c r="H62" s="266"/>
      <c r="I62" s="266"/>
      <c r="J62" s="266"/>
      <c r="K62" s="266"/>
      <c r="L62" s="266"/>
      <c r="M62" s="266"/>
      <c r="N62" s="266"/>
      <c r="O62" s="266"/>
      <c r="P62" s="266"/>
      <c r="Q62" s="267"/>
      <c r="R62" s="410" t="e">
        <f>VLOOKUP($G62&amp;R$60,'申込確認シート'!$E$1:$F$200,2,FALSE)</f>
        <v>#N/A</v>
      </c>
      <c r="S62" s="410"/>
      <c r="T62" s="410"/>
      <c r="U62" s="411"/>
      <c r="V62" s="412" t="e">
        <f>VLOOKUP($G62&amp;V$60,'申込確認シート'!$E$1:$F$200,2,FALSE)</f>
        <v>#N/A</v>
      </c>
      <c r="W62" s="412"/>
      <c r="X62" s="412"/>
      <c r="Y62" s="412"/>
      <c r="Z62" s="412" t="e">
        <f>VLOOKUP($G62&amp;Z$60,'申込確認シート'!$E$1:$F$200,2,FALSE)</f>
        <v>#N/A</v>
      </c>
      <c r="AA62" s="412"/>
      <c r="AB62" s="412"/>
      <c r="AC62" s="412"/>
      <c r="AD62" s="412" t="e">
        <f>VLOOKUP($G62&amp;AD$60,'申込確認シート'!$E$1:$F$200,2,FALSE)</f>
        <v>#N/A</v>
      </c>
      <c r="AE62" s="412"/>
      <c r="AF62" s="412"/>
      <c r="AG62" s="412"/>
      <c r="AH62" s="412" t="e">
        <f>VLOOKUP($G62&amp;AH$60,'申込確認シート'!$E$1:$F$200,2,FALSE)</f>
        <v>#N/A</v>
      </c>
      <c r="AI62" s="412"/>
      <c r="AJ62" s="412"/>
      <c r="AK62" s="412"/>
      <c r="AL62" s="412" t="e">
        <f>VLOOKUP($G62&amp;AL$60,'申込確認シート'!$E$1:$F$200,2,FALSE)</f>
        <v>#N/A</v>
      </c>
      <c r="AM62" s="412"/>
      <c r="AN62" s="412"/>
      <c r="AO62" s="412"/>
      <c r="AP62" s="412" t="e">
        <f>VLOOKUP($G62&amp;AP$60,'申込確認シート'!$E$1:$F$200,2,FALSE)</f>
        <v>#N/A</v>
      </c>
      <c r="AQ62" s="412"/>
      <c r="AR62" s="412"/>
      <c r="AS62" s="412"/>
      <c r="AT62" s="412" t="e">
        <f>VLOOKUP($G62&amp;AT$60,'申込確認シート'!$E$1:$F$200,2,FALSE)</f>
        <v>#N/A</v>
      </c>
      <c r="AU62" s="412"/>
      <c r="AV62" s="412"/>
      <c r="AW62" s="412"/>
      <c r="AX62" s="412" t="e">
        <f>VLOOKUP($G62&amp;AX$60,'申込確認シート'!$E$1:$F$200,2,FALSE)</f>
        <v>#N/A</v>
      </c>
      <c r="AY62" s="412"/>
      <c r="AZ62" s="412"/>
      <c r="BA62" s="412"/>
      <c r="BB62" s="412" t="e">
        <f>VLOOKUP($G62&amp;BB$60,'申込確認シート'!$E$1:$F$200,2,FALSE)</f>
        <v>#N/A</v>
      </c>
      <c r="BC62" s="412"/>
      <c r="BD62" s="412"/>
      <c r="BE62" s="412"/>
      <c r="BF62" s="412" t="e">
        <f>VLOOKUP($G62&amp;BF$60,'申込確認シート'!$E$1:$F$200,2,FALSE)</f>
        <v>#N/A</v>
      </c>
      <c r="BG62" s="412"/>
      <c r="BH62" s="412"/>
      <c r="BI62" s="412"/>
      <c r="BJ62" s="412" t="e">
        <f>VLOOKUP($G62&amp;BJ$60,'申込確認シート'!$E$1:$F$200,2,FALSE)</f>
        <v>#N/A</v>
      </c>
      <c r="BK62" s="412"/>
      <c r="BL62" s="412"/>
      <c r="BM62" s="412"/>
      <c r="BN62" s="412" t="e">
        <f>VLOOKUP($G62&amp;BN$60,'申込確認シート'!$E$1:$F$200,2,FALSE)</f>
        <v>#N/A</v>
      </c>
      <c r="BO62" s="412"/>
      <c r="BP62" s="412"/>
      <c r="BQ62" s="412"/>
      <c r="BR62" s="412" t="e">
        <f>VLOOKUP($G62&amp;BR$60,'申込確認シート'!$E$1:$F$200,2,FALSE)</f>
        <v>#N/A</v>
      </c>
      <c r="BS62" s="412"/>
      <c r="BT62" s="412"/>
      <c r="BU62" s="412"/>
      <c r="BV62" s="451" t="e">
        <f>VLOOKUP($G62&amp;BV$60,'申込確認シート'!$E$1:$F$200,2,FALSE)</f>
        <v>#N/A</v>
      </c>
      <c r="BW62" s="410"/>
      <c r="BX62" s="410"/>
      <c r="BY62" s="410"/>
      <c r="BZ62" s="452">
        <f>COUNTIF('申込確認シート'!$C$1:$C$200,G62)</f>
        <v>0</v>
      </c>
      <c r="CA62" s="452"/>
      <c r="CB62" s="452"/>
      <c r="CC62" s="452"/>
      <c r="CK62" s="44"/>
      <c r="CL62" s="89"/>
      <c r="CM62" s="89"/>
      <c r="CN62" s="89"/>
      <c r="CO62" s="89"/>
      <c r="CP62" s="89" t="s">
        <v>356</v>
      </c>
      <c r="CQ62" s="44"/>
      <c r="CR62" s="44"/>
      <c r="CS62" s="87"/>
      <c r="CT62" s="89" t="s">
        <v>397</v>
      </c>
      <c r="CU62" s="42"/>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row>
    <row r="63" spans="1:123" ht="9.75" customHeight="1">
      <c r="A63" s="453"/>
      <c r="B63" s="453"/>
      <c r="C63" s="453"/>
      <c r="D63" s="409">
        <v>3</v>
      </c>
      <c r="E63" s="409"/>
      <c r="F63" s="409"/>
      <c r="G63" s="265" t="str">
        <f t="shared" si="20"/>
        <v>小学男子6年100m</v>
      </c>
      <c r="H63" s="266"/>
      <c r="I63" s="266"/>
      <c r="J63" s="266"/>
      <c r="K63" s="266"/>
      <c r="L63" s="266"/>
      <c r="M63" s="266"/>
      <c r="N63" s="266"/>
      <c r="O63" s="266"/>
      <c r="P63" s="266"/>
      <c r="Q63" s="267"/>
      <c r="R63" s="410" t="e">
        <f>VLOOKUP($G63&amp;R$60,'申込確認シート'!$E$1:$F$200,2,FALSE)</f>
        <v>#N/A</v>
      </c>
      <c r="S63" s="410"/>
      <c r="T63" s="410"/>
      <c r="U63" s="411"/>
      <c r="V63" s="412" t="e">
        <f>VLOOKUP($G63&amp;V$60,'申込確認シート'!$E$1:$F$200,2,FALSE)</f>
        <v>#N/A</v>
      </c>
      <c r="W63" s="412"/>
      <c r="X63" s="412"/>
      <c r="Y63" s="412"/>
      <c r="Z63" s="412" t="e">
        <f>VLOOKUP($G63&amp;Z$60,'申込確認シート'!$E$1:$F$200,2,FALSE)</f>
        <v>#N/A</v>
      </c>
      <c r="AA63" s="412"/>
      <c r="AB63" s="412"/>
      <c r="AC63" s="412"/>
      <c r="AD63" s="412" t="e">
        <f>VLOOKUP($G63&amp;AD$60,'申込確認シート'!$E$1:$F$200,2,FALSE)</f>
        <v>#N/A</v>
      </c>
      <c r="AE63" s="412"/>
      <c r="AF63" s="412"/>
      <c r="AG63" s="412"/>
      <c r="AH63" s="412" t="e">
        <f>VLOOKUP($G63&amp;AH$60,'申込確認シート'!$E$1:$F$200,2,FALSE)</f>
        <v>#N/A</v>
      </c>
      <c r="AI63" s="412"/>
      <c r="AJ63" s="412"/>
      <c r="AK63" s="412"/>
      <c r="AL63" s="412" t="e">
        <f>VLOOKUP($G63&amp;AL$60,'申込確認シート'!$E$1:$F$200,2,FALSE)</f>
        <v>#N/A</v>
      </c>
      <c r="AM63" s="412"/>
      <c r="AN63" s="412"/>
      <c r="AO63" s="412"/>
      <c r="AP63" s="412" t="e">
        <f>VLOOKUP($G63&amp;AP$60,'申込確認シート'!$E$1:$F$200,2,FALSE)</f>
        <v>#N/A</v>
      </c>
      <c r="AQ63" s="412"/>
      <c r="AR63" s="412"/>
      <c r="AS63" s="412"/>
      <c r="AT63" s="412" t="e">
        <f>VLOOKUP($G63&amp;AT$60,'申込確認シート'!$E$1:$F$200,2,FALSE)</f>
        <v>#N/A</v>
      </c>
      <c r="AU63" s="412"/>
      <c r="AV63" s="412"/>
      <c r="AW63" s="412"/>
      <c r="AX63" s="412" t="e">
        <f>VLOOKUP($G63&amp;AX$60,'申込確認シート'!$E$1:$F$200,2,FALSE)</f>
        <v>#N/A</v>
      </c>
      <c r="AY63" s="412"/>
      <c r="AZ63" s="412"/>
      <c r="BA63" s="412"/>
      <c r="BB63" s="412" t="e">
        <f>VLOOKUP($G63&amp;BB$60,'申込確認シート'!$E$1:$F$200,2,FALSE)</f>
        <v>#N/A</v>
      </c>
      <c r="BC63" s="412"/>
      <c r="BD63" s="412"/>
      <c r="BE63" s="412"/>
      <c r="BF63" s="412" t="e">
        <f>VLOOKUP($G63&amp;BF$60,'申込確認シート'!$E$1:$F$200,2,FALSE)</f>
        <v>#N/A</v>
      </c>
      <c r="BG63" s="412"/>
      <c r="BH63" s="412"/>
      <c r="BI63" s="412"/>
      <c r="BJ63" s="412" t="e">
        <f>VLOOKUP($G63&amp;BJ$60,'申込確認シート'!$E$1:$F$200,2,FALSE)</f>
        <v>#N/A</v>
      </c>
      <c r="BK63" s="412"/>
      <c r="BL63" s="412"/>
      <c r="BM63" s="412"/>
      <c r="BN63" s="412" t="e">
        <f>VLOOKUP($G63&amp;BN$60,'申込確認シート'!$E$1:$F$200,2,FALSE)</f>
        <v>#N/A</v>
      </c>
      <c r="BO63" s="412"/>
      <c r="BP63" s="412"/>
      <c r="BQ63" s="412"/>
      <c r="BR63" s="412" t="e">
        <f>VLOOKUP($G63&amp;BR$60,'申込確認シート'!$E$1:$F$200,2,FALSE)</f>
        <v>#N/A</v>
      </c>
      <c r="BS63" s="412"/>
      <c r="BT63" s="412"/>
      <c r="BU63" s="412"/>
      <c r="BV63" s="451" t="e">
        <f>VLOOKUP($G63&amp;BV$60,'申込確認シート'!$E$1:$F$200,2,FALSE)</f>
        <v>#N/A</v>
      </c>
      <c r="BW63" s="410"/>
      <c r="BX63" s="410"/>
      <c r="BY63" s="410"/>
      <c r="BZ63" s="452">
        <f>COUNTIF('申込確認シート'!$C$1:$C$200,G63)</f>
        <v>0</v>
      </c>
      <c r="CA63" s="452"/>
      <c r="CB63" s="452"/>
      <c r="CC63" s="452"/>
      <c r="CK63" s="44"/>
      <c r="CL63" s="89"/>
      <c r="CM63" s="89"/>
      <c r="CN63" s="89"/>
      <c r="CO63" s="89"/>
      <c r="CP63" s="89" t="s">
        <v>323</v>
      </c>
      <c r="CQ63" s="44"/>
      <c r="CR63" s="44"/>
      <c r="CS63" s="101"/>
      <c r="CT63" s="89" t="s">
        <v>398</v>
      </c>
      <c r="CU63" s="42"/>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row>
    <row r="64" spans="1:123" ht="9.75" customHeight="1">
      <c r="A64" s="453"/>
      <c r="B64" s="453"/>
      <c r="C64" s="453"/>
      <c r="D64" s="409">
        <v>4</v>
      </c>
      <c r="E64" s="409"/>
      <c r="F64" s="409"/>
      <c r="G64" s="265" t="str">
        <f t="shared" si="20"/>
        <v>小学男子5年100m</v>
      </c>
      <c r="H64" s="266"/>
      <c r="I64" s="266"/>
      <c r="J64" s="266"/>
      <c r="K64" s="266"/>
      <c r="L64" s="266"/>
      <c r="M64" s="266"/>
      <c r="N64" s="266"/>
      <c r="O64" s="266"/>
      <c r="P64" s="266"/>
      <c r="Q64" s="267"/>
      <c r="R64" s="410" t="e">
        <f>VLOOKUP($G64&amp;R$60,'申込確認シート'!$E$1:$F$200,2,FALSE)</f>
        <v>#N/A</v>
      </c>
      <c r="S64" s="410"/>
      <c r="T64" s="410"/>
      <c r="U64" s="411"/>
      <c r="V64" s="412" t="e">
        <f>VLOOKUP($G64&amp;V$60,'申込確認シート'!$E$1:$F$200,2,FALSE)</f>
        <v>#N/A</v>
      </c>
      <c r="W64" s="412"/>
      <c r="X64" s="412"/>
      <c r="Y64" s="412"/>
      <c r="Z64" s="412" t="e">
        <f>VLOOKUP($G64&amp;Z$60,'申込確認シート'!$E$1:$F$200,2,FALSE)</f>
        <v>#N/A</v>
      </c>
      <c r="AA64" s="412"/>
      <c r="AB64" s="412"/>
      <c r="AC64" s="412"/>
      <c r="AD64" s="412" t="e">
        <f>VLOOKUP($G64&amp;AD$60,'申込確認シート'!$E$1:$F$200,2,FALSE)</f>
        <v>#N/A</v>
      </c>
      <c r="AE64" s="412"/>
      <c r="AF64" s="412"/>
      <c r="AG64" s="412"/>
      <c r="AH64" s="412" t="e">
        <f>VLOOKUP($G64&amp;AH$60,'申込確認シート'!$E$1:$F$200,2,FALSE)</f>
        <v>#N/A</v>
      </c>
      <c r="AI64" s="412"/>
      <c r="AJ64" s="412"/>
      <c r="AK64" s="412"/>
      <c r="AL64" s="412" t="e">
        <f>VLOOKUP($G64&amp;AL$60,'申込確認シート'!$E$1:$F$200,2,FALSE)</f>
        <v>#N/A</v>
      </c>
      <c r="AM64" s="412"/>
      <c r="AN64" s="412"/>
      <c r="AO64" s="412"/>
      <c r="AP64" s="412" t="e">
        <f>VLOOKUP($G64&amp;AP$60,'申込確認シート'!$E$1:$F$200,2,FALSE)</f>
        <v>#N/A</v>
      </c>
      <c r="AQ64" s="412"/>
      <c r="AR64" s="412"/>
      <c r="AS64" s="412"/>
      <c r="AT64" s="412" t="e">
        <f>VLOOKUP($G64&amp;AT$60,'申込確認シート'!$E$1:$F$200,2,FALSE)</f>
        <v>#N/A</v>
      </c>
      <c r="AU64" s="412"/>
      <c r="AV64" s="412"/>
      <c r="AW64" s="412"/>
      <c r="AX64" s="412" t="e">
        <f>VLOOKUP($G64&amp;AX$60,'申込確認シート'!$E$1:$F$200,2,FALSE)</f>
        <v>#N/A</v>
      </c>
      <c r="AY64" s="412"/>
      <c r="AZ64" s="412"/>
      <c r="BA64" s="412"/>
      <c r="BB64" s="412" t="e">
        <f>VLOOKUP($G64&amp;BB$60,'申込確認シート'!$E$1:$F$200,2,FALSE)</f>
        <v>#N/A</v>
      </c>
      <c r="BC64" s="412"/>
      <c r="BD64" s="412"/>
      <c r="BE64" s="412"/>
      <c r="BF64" s="412" t="e">
        <f>VLOOKUP($G64&amp;BF$60,'申込確認シート'!$E$1:$F$200,2,FALSE)</f>
        <v>#N/A</v>
      </c>
      <c r="BG64" s="412"/>
      <c r="BH64" s="412"/>
      <c r="BI64" s="412"/>
      <c r="BJ64" s="412" t="e">
        <f>VLOOKUP($G64&amp;BJ$60,'申込確認シート'!$E$1:$F$200,2,FALSE)</f>
        <v>#N/A</v>
      </c>
      <c r="BK64" s="412"/>
      <c r="BL64" s="412"/>
      <c r="BM64" s="412"/>
      <c r="BN64" s="412" t="e">
        <f>VLOOKUP($G64&amp;BN$60,'申込確認シート'!$E$1:$F$200,2,FALSE)</f>
        <v>#N/A</v>
      </c>
      <c r="BO64" s="412"/>
      <c r="BP64" s="412"/>
      <c r="BQ64" s="412"/>
      <c r="BR64" s="412" t="e">
        <f>VLOOKUP($G64&amp;BR$60,'申込確認シート'!$E$1:$F$200,2,FALSE)</f>
        <v>#N/A</v>
      </c>
      <c r="BS64" s="412"/>
      <c r="BT64" s="412"/>
      <c r="BU64" s="412"/>
      <c r="BV64" s="451" t="e">
        <f>VLOOKUP($G64&amp;BV$60,'申込確認シート'!$E$1:$F$200,2,FALSE)</f>
        <v>#N/A</v>
      </c>
      <c r="BW64" s="410"/>
      <c r="BX64" s="410"/>
      <c r="BY64" s="410"/>
      <c r="BZ64" s="452">
        <f>COUNTIF('申込確認シート'!$C$1:$C$200,G64)</f>
        <v>0</v>
      </c>
      <c r="CA64" s="452"/>
      <c r="CB64" s="452"/>
      <c r="CC64" s="452"/>
      <c r="CK64" s="44"/>
      <c r="CL64" s="89"/>
      <c r="CM64" s="89"/>
      <c r="CN64" s="89"/>
      <c r="CO64" s="89"/>
      <c r="CP64" s="89" t="s">
        <v>357</v>
      </c>
      <c r="CQ64" s="44"/>
      <c r="CR64" s="44"/>
      <c r="CS64" s="44"/>
      <c r="CT64" s="89" t="s">
        <v>399</v>
      </c>
      <c r="CU64" s="42"/>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row>
    <row r="65" spans="1:123" ht="9.75" customHeight="1">
      <c r="A65" s="453"/>
      <c r="B65" s="453"/>
      <c r="C65" s="453"/>
      <c r="D65" s="409">
        <v>5</v>
      </c>
      <c r="E65" s="409"/>
      <c r="F65" s="409"/>
      <c r="G65" s="265" t="str">
        <f t="shared" si="20"/>
        <v>小学男子4年100m</v>
      </c>
      <c r="H65" s="266"/>
      <c r="I65" s="266"/>
      <c r="J65" s="266"/>
      <c r="K65" s="266"/>
      <c r="L65" s="266"/>
      <c r="M65" s="266"/>
      <c r="N65" s="266"/>
      <c r="O65" s="266"/>
      <c r="P65" s="266"/>
      <c r="Q65" s="267"/>
      <c r="R65" s="410" t="e">
        <f>VLOOKUP($G65&amp;R$60,'申込確認シート'!$E$1:$F$200,2,FALSE)</f>
        <v>#N/A</v>
      </c>
      <c r="S65" s="410"/>
      <c r="T65" s="410"/>
      <c r="U65" s="411"/>
      <c r="V65" s="412" t="e">
        <f>VLOOKUP($G65&amp;V$60,'申込確認シート'!$E$1:$F$200,2,FALSE)</f>
        <v>#N/A</v>
      </c>
      <c r="W65" s="412"/>
      <c r="X65" s="412"/>
      <c r="Y65" s="412"/>
      <c r="Z65" s="412" t="e">
        <f>VLOOKUP($G65&amp;Z$60,'申込確認シート'!$E$1:$F$200,2,FALSE)</f>
        <v>#N/A</v>
      </c>
      <c r="AA65" s="412"/>
      <c r="AB65" s="412"/>
      <c r="AC65" s="412"/>
      <c r="AD65" s="412" t="e">
        <f>VLOOKUP($G65&amp;AD$60,'申込確認シート'!$E$1:$F$200,2,FALSE)</f>
        <v>#N/A</v>
      </c>
      <c r="AE65" s="412"/>
      <c r="AF65" s="412"/>
      <c r="AG65" s="412"/>
      <c r="AH65" s="412" t="e">
        <f>VLOOKUP($G65&amp;AH$60,'申込確認シート'!$E$1:$F$200,2,FALSE)</f>
        <v>#N/A</v>
      </c>
      <c r="AI65" s="412"/>
      <c r="AJ65" s="412"/>
      <c r="AK65" s="412"/>
      <c r="AL65" s="412" t="e">
        <f>VLOOKUP($G65&amp;AL$60,'申込確認シート'!$E$1:$F$200,2,FALSE)</f>
        <v>#N/A</v>
      </c>
      <c r="AM65" s="412"/>
      <c r="AN65" s="412"/>
      <c r="AO65" s="412"/>
      <c r="AP65" s="412" t="e">
        <f>VLOOKUP($G65&amp;AP$60,'申込確認シート'!$E$1:$F$200,2,FALSE)</f>
        <v>#N/A</v>
      </c>
      <c r="AQ65" s="412"/>
      <c r="AR65" s="412"/>
      <c r="AS65" s="412"/>
      <c r="AT65" s="412" t="e">
        <f>VLOOKUP($G65&amp;AT$60,'申込確認シート'!$E$1:$F$200,2,FALSE)</f>
        <v>#N/A</v>
      </c>
      <c r="AU65" s="412"/>
      <c r="AV65" s="412"/>
      <c r="AW65" s="412"/>
      <c r="AX65" s="412" t="e">
        <f>VLOOKUP($G65&amp;AX$60,'申込確認シート'!$E$1:$F$200,2,FALSE)</f>
        <v>#N/A</v>
      </c>
      <c r="AY65" s="412"/>
      <c r="AZ65" s="412"/>
      <c r="BA65" s="412"/>
      <c r="BB65" s="412" t="e">
        <f>VLOOKUP($G65&amp;BB$60,'申込確認シート'!$E$1:$F$200,2,FALSE)</f>
        <v>#N/A</v>
      </c>
      <c r="BC65" s="412"/>
      <c r="BD65" s="412"/>
      <c r="BE65" s="412"/>
      <c r="BF65" s="412" t="e">
        <f>VLOOKUP($G65&amp;BF$60,'申込確認シート'!$E$1:$F$200,2,FALSE)</f>
        <v>#N/A</v>
      </c>
      <c r="BG65" s="412"/>
      <c r="BH65" s="412"/>
      <c r="BI65" s="412"/>
      <c r="BJ65" s="412" t="e">
        <f>VLOOKUP($G65&amp;BJ$60,'申込確認シート'!$E$1:$F$200,2,FALSE)</f>
        <v>#N/A</v>
      </c>
      <c r="BK65" s="412"/>
      <c r="BL65" s="412"/>
      <c r="BM65" s="412"/>
      <c r="BN65" s="412" t="e">
        <f>VLOOKUP($G65&amp;BN$60,'申込確認シート'!$E$1:$F$200,2,FALSE)</f>
        <v>#N/A</v>
      </c>
      <c r="BO65" s="412"/>
      <c r="BP65" s="412"/>
      <c r="BQ65" s="412"/>
      <c r="BR65" s="412" t="e">
        <f>VLOOKUP($G65&amp;BR$60,'申込確認シート'!$E$1:$F$200,2,FALSE)</f>
        <v>#N/A</v>
      </c>
      <c r="BS65" s="412"/>
      <c r="BT65" s="412"/>
      <c r="BU65" s="412"/>
      <c r="BV65" s="451" t="e">
        <f>VLOOKUP($G65&amp;BV$60,'申込確認シート'!$E$1:$F$200,2,FALSE)</f>
        <v>#N/A</v>
      </c>
      <c r="BW65" s="410"/>
      <c r="BX65" s="410"/>
      <c r="BY65" s="410"/>
      <c r="BZ65" s="452">
        <f>COUNTIF('申込確認シート'!$C$1:$C$200,G65)</f>
        <v>0</v>
      </c>
      <c r="CA65" s="452"/>
      <c r="CB65" s="452"/>
      <c r="CC65" s="452"/>
      <c r="CK65" s="44"/>
      <c r="CL65" s="89"/>
      <c r="CM65" s="89"/>
      <c r="CN65" s="89"/>
      <c r="CO65" s="89"/>
      <c r="CP65" s="89" t="s">
        <v>61</v>
      </c>
      <c r="CQ65" s="44"/>
      <c r="CR65" s="44"/>
      <c r="CS65" s="44"/>
      <c r="CT65" s="89" t="s">
        <v>400</v>
      </c>
      <c r="CU65" s="42"/>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row>
    <row r="66" spans="1:123" ht="9.75" customHeight="1">
      <c r="A66" s="453"/>
      <c r="B66" s="453"/>
      <c r="C66" s="453"/>
      <c r="D66" s="409">
        <v>6</v>
      </c>
      <c r="E66" s="409"/>
      <c r="F66" s="409"/>
      <c r="G66" s="265" t="str">
        <f t="shared" si="20"/>
        <v>小学男子3年100m</v>
      </c>
      <c r="H66" s="266"/>
      <c r="I66" s="266"/>
      <c r="J66" s="266"/>
      <c r="K66" s="266"/>
      <c r="L66" s="266"/>
      <c r="M66" s="266"/>
      <c r="N66" s="266"/>
      <c r="O66" s="266"/>
      <c r="P66" s="266"/>
      <c r="Q66" s="267"/>
      <c r="R66" s="410" t="e">
        <f>VLOOKUP($G66&amp;R$60,'申込確認シート'!$E$1:$F$200,2,FALSE)</f>
        <v>#N/A</v>
      </c>
      <c r="S66" s="410"/>
      <c r="T66" s="410"/>
      <c r="U66" s="411"/>
      <c r="V66" s="412" t="e">
        <f>VLOOKUP($G66&amp;V$60,'申込確認シート'!$E$1:$F$200,2,FALSE)</f>
        <v>#N/A</v>
      </c>
      <c r="W66" s="412"/>
      <c r="X66" s="412"/>
      <c r="Y66" s="412"/>
      <c r="Z66" s="412" t="e">
        <f>VLOOKUP($G66&amp;Z$60,'申込確認シート'!$E$1:$F$200,2,FALSE)</f>
        <v>#N/A</v>
      </c>
      <c r="AA66" s="412"/>
      <c r="AB66" s="412"/>
      <c r="AC66" s="412"/>
      <c r="AD66" s="412" t="e">
        <f>VLOOKUP($G66&amp;AD$60,'申込確認シート'!$E$1:$F$200,2,FALSE)</f>
        <v>#N/A</v>
      </c>
      <c r="AE66" s="412"/>
      <c r="AF66" s="412"/>
      <c r="AG66" s="412"/>
      <c r="AH66" s="412" t="e">
        <f>VLOOKUP($G66&amp;AH$60,'申込確認シート'!$E$1:$F$200,2,FALSE)</f>
        <v>#N/A</v>
      </c>
      <c r="AI66" s="412"/>
      <c r="AJ66" s="412"/>
      <c r="AK66" s="412"/>
      <c r="AL66" s="412" t="e">
        <f>VLOOKUP($G66&amp;AL$60,'申込確認シート'!$E$1:$F$200,2,FALSE)</f>
        <v>#N/A</v>
      </c>
      <c r="AM66" s="412"/>
      <c r="AN66" s="412"/>
      <c r="AO66" s="412"/>
      <c r="AP66" s="412" t="e">
        <f>VLOOKUP($G66&amp;AP$60,'申込確認シート'!$E$1:$F$200,2,FALSE)</f>
        <v>#N/A</v>
      </c>
      <c r="AQ66" s="412"/>
      <c r="AR66" s="412"/>
      <c r="AS66" s="412"/>
      <c r="AT66" s="412" t="e">
        <f>VLOOKUP($G66&amp;AT$60,'申込確認シート'!$E$1:$F$200,2,FALSE)</f>
        <v>#N/A</v>
      </c>
      <c r="AU66" s="412"/>
      <c r="AV66" s="412"/>
      <c r="AW66" s="412"/>
      <c r="AX66" s="412" t="e">
        <f>VLOOKUP($G66&amp;AX$60,'申込確認シート'!$E$1:$F$200,2,FALSE)</f>
        <v>#N/A</v>
      </c>
      <c r="AY66" s="412"/>
      <c r="AZ66" s="412"/>
      <c r="BA66" s="412"/>
      <c r="BB66" s="412" t="e">
        <f>VLOOKUP($G66&amp;BB$60,'申込確認シート'!$E$1:$F$200,2,FALSE)</f>
        <v>#N/A</v>
      </c>
      <c r="BC66" s="412"/>
      <c r="BD66" s="412"/>
      <c r="BE66" s="412"/>
      <c r="BF66" s="412" t="e">
        <f>VLOOKUP($G66&amp;BF$60,'申込確認シート'!$E$1:$F$200,2,FALSE)</f>
        <v>#N/A</v>
      </c>
      <c r="BG66" s="412"/>
      <c r="BH66" s="412"/>
      <c r="BI66" s="412"/>
      <c r="BJ66" s="412" t="e">
        <f>VLOOKUP($G66&amp;BJ$60,'申込確認シート'!$E$1:$F$200,2,FALSE)</f>
        <v>#N/A</v>
      </c>
      <c r="BK66" s="412"/>
      <c r="BL66" s="412"/>
      <c r="BM66" s="412"/>
      <c r="BN66" s="412" t="e">
        <f>VLOOKUP($G66&amp;BN$60,'申込確認シート'!$E$1:$F$200,2,FALSE)</f>
        <v>#N/A</v>
      </c>
      <c r="BO66" s="412"/>
      <c r="BP66" s="412"/>
      <c r="BQ66" s="412"/>
      <c r="BR66" s="412" t="e">
        <f>VLOOKUP($G66&amp;BR$60,'申込確認シート'!$E$1:$F$200,2,FALSE)</f>
        <v>#N/A</v>
      </c>
      <c r="BS66" s="412"/>
      <c r="BT66" s="412"/>
      <c r="BU66" s="412"/>
      <c r="BV66" s="451" t="e">
        <f>VLOOKUP($G66&amp;BV$60,'申込確認シート'!$E$1:$F$200,2,FALSE)</f>
        <v>#N/A</v>
      </c>
      <c r="BW66" s="410"/>
      <c r="BX66" s="410"/>
      <c r="BY66" s="410"/>
      <c r="BZ66" s="452">
        <f>COUNTIF('申込確認シート'!$C$1:$C$200,G66)</f>
        <v>0</v>
      </c>
      <c r="CA66" s="452"/>
      <c r="CB66" s="452"/>
      <c r="CC66" s="452"/>
      <c r="CK66" s="44"/>
      <c r="CL66" s="89"/>
      <c r="CM66" s="89"/>
      <c r="CN66" s="89"/>
      <c r="CO66" s="89"/>
      <c r="CP66" s="89" t="s">
        <v>203</v>
      </c>
      <c r="CQ66" s="44"/>
      <c r="CR66" s="44"/>
      <c r="CS66" s="44"/>
      <c r="CT66" s="89" t="s">
        <v>401</v>
      </c>
      <c r="CU66" s="44"/>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row>
    <row r="67" spans="1:239" s="47" customFormat="1" ht="9.75" customHeight="1">
      <c r="A67" s="453"/>
      <c r="B67" s="453"/>
      <c r="C67" s="453"/>
      <c r="D67" s="409">
        <v>7</v>
      </c>
      <c r="E67" s="409"/>
      <c r="F67" s="409"/>
      <c r="G67" s="265" t="str">
        <f t="shared" si="20"/>
        <v>小学男子4年800m</v>
      </c>
      <c r="H67" s="266"/>
      <c r="I67" s="266"/>
      <c r="J67" s="266"/>
      <c r="K67" s="266"/>
      <c r="L67" s="266"/>
      <c r="M67" s="266"/>
      <c r="N67" s="266"/>
      <c r="O67" s="266"/>
      <c r="P67" s="266"/>
      <c r="Q67" s="267"/>
      <c r="R67" s="410" t="e">
        <f>VLOOKUP($G67&amp;R$60,'申込確認シート'!$E$1:$F$200,2,FALSE)</f>
        <v>#N/A</v>
      </c>
      <c r="S67" s="410"/>
      <c r="T67" s="410"/>
      <c r="U67" s="411"/>
      <c r="V67" s="412" t="e">
        <f>VLOOKUP($G67&amp;V$60,'申込確認シート'!$E$1:$F$200,2,FALSE)</f>
        <v>#N/A</v>
      </c>
      <c r="W67" s="412"/>
      <c r="X67" s="412"/>
      <c r="Y67" s="412"/>
      <c r="Z67" s="412" t="e">
        <f>VLOOKUP($G67&amp;Z$60,'申込確認シート'!$E$1:$F$200,2,FALSE)</f>
        <v>#N/A</v>
      </c>
      <c r="AA67" s="412"/>
      <c r="AB67" s="412"/>
      <c r="AC67" s="412"/>
      <c r="AD67" s="412" t="e">
        <f>VLOOKUP($G67&amp;AD$60,'申込確認シート'!$E$1:$F$200,2,FALSE)</f>
        <v>#N/A</v>
      </c>
      <c r="AE67" s="412"/>
      <c r="AF67" s="412"/>
      <c r="AG67" s="412"/>
      <c r="AH67" s="412" t="e">
        <f>VLOOKUP($G67&amp;AH$60,'申込確認シート'!$E$1:$F$200,2,FALSE)</f>
        <v>#N/A</v>
      </c>
      <c r="AI67" s="412"/>
      <c r="AJ67" s="412"/>
      <c r="AK67" s="412"/>
      <c r="AL67" s="412" t="e">
        <f>VLOOKUP($G67&amp;AL$60,'申込確認シート'!$E$1:$F$200,2,FALSE)</f>
        <v>#N/A</v>
      </c>
      <c r="AM67" s="412"/>
      <c r="AN67" s="412"/>
      <c r="AO67" s="412"/>
      <c r="AP67" s="412" t="e">
        <f>VLOOKUP($G67&amp;AP$60,'申込確認シート'!$E$1:$F$200,2,FALSE)</f>
        <v>#N/A</v>
      </c>
      <c r="AQ67" s="412"/>
      <c r="AR67" s="412"/>
      <c r="AS67" s="412"/>
      <c r="AT67" s="412" t="e">
        <f>VLOOKUP($G67&amp;AT$60,'申込確認シート'!$E$1:$F$200,2,FALSE)</f>
        <v>#N/A</v>
      </c>
      <c r="AU67" s="412"/>
      <c r="AV67" s="412"/>
      <c r="AW67" s="412"/>
      <c r="AX67" s="412" t="e">
        <f>VLOOKUP($G67&amp;AX$60,'申込確認シート'!$E$1:$F$200,2,FALSE)</f>
        <v>#N/A</v>
      </c>
      <c r="AY67" s="412"/>
      <c r="AZ67" s="412"/>
      <c r="BA67" s="412"/>
      <c r="BB67" s="412" t="e">
        <f>VLOOKUP($G67&amp;BB$60,'申込確認シート'!$E$1:$F$200,2,FALSE)</f>
        <v>#N/A</v>
      </c>
      <c r="BC67" s="412"/>
      <c r="BD67" s="412"/>
      <c r="BE67" s="412"/>
      <c r="BF67" s="412" t="e">
        <f>VLOOKUP($G67&amp;BF$60,'申込確認シート'!$E$1:$F$200,2,FALSE)</f>
        <v>#N/A</v>
      </c>
      <c r="BG67" s="412"/>
      <c r="BH67" s="412"/>
      <c r="BI67" s="412"/>
      <c r="BJ67" s="412" t="e">
        <f>VLOOKUP($G67&amp;BJ$60,'申込確認シート'!$E$1:$F$200,2,FALSE)</f>
        <v>#N/A</v>
      </c>
      <c r="BK67" s="412"/>
      <c r="BL67" s="412"/>
      <c r="BM67" s="412"/>
      <c r="BN67" s="412" t="e">
        <f>VLOOKUP($G67&amp;BN$60,'申込確認シート'!$E$1:$F$200,2,FALSE)</f>
        <v>#N/A</v>
      </c>
      <c r="BO67" s="412"/>
      <c r="BP67" s="412"/>
      <c r="BQ67" s="412"/>
      <c r="BR67" s="412" t="e">
        <f>VLOOKUP($G67&amp;BR$60,'申込確認シート'!$E$1:$F$200,2,FALSE)</f>
        <v>#N/A</v>
      </c>
      <c r="BS67" s="412"/>
      <c r="BT67" s="412"/>
      <c r="BU67" s="412"/>
      <c r="BV67" s="451" t="e">
        <f>VLOOKUP($G67&amp;BV$60,'申込確認シート'!$E$1:$F$200,2,FALSE)</f>
        <v>#N/A</v>
      </c>
      <c r="BW67" s="410"/>
      <c r="BX67" s="410"/>
      <c r="BY67" s="410"/>
      <c r="BZ67" s="452">
        <f>COUNTIF('申込確認シート'!$C$1:$C$200,G67)</f>
        <v>0</v>
      </c>
      <c r="CA67" s="452"/>
      <c r="CB67" s="452"/>
      <c r="CC67" s="452"/>
      <c r="CD67" s="50"/>
      <c r="CE67" s="40"/>
      <c r="CF67" s="44"/>
      <c r="CG67" s="44"/>
      <c r="CH67" s="44"/>
      <c r="CI67" s="44"/>
      <c r="CJ67" s="44"/>
      <c r="CK67" s="44"/>
      <c r="CL67" s="89"/>
      <c r="CM67" s="89"/>
      <c r="CN67" s="89"/>
      <c r="CO67" s="89"/>
      <c r="CP67" s="89" t="s">
        <v>358</v>
      </c>
      <c r="CQ67" s="44"/>
      <c r="CR67" s="44"/>
      <c r="CS67" s="44"/>
      <c r="CT67" s="89" t="s">
        <v>402</v>
      </c>
      <c r="CU67" s="44"/>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37"/>
      <c r="DU67" s="40"/>
      <c r="DV67" s="40"/>
      <c r="DW67" s="40"/>
      <c r="DX67" s="40"/>
      <c r="DY67" s="40"/>
      <c r="DZ67" s="40"/>
      <c r="EA67" s="40"/>
      <c r="EB67" s="40"/>
      <c r="EC67" s="40"/>
      <c r="ED67" s="40"/>
      <c r="EE67" s="4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row>
    <row r="68" spans="1:239" s="47" customFormat="1" ht="9.75" customHeight="1">
      <c r="A68" s="453"/>
      <c r="B68" s="453"/>
      <c r="C68" s="453"/>
      <c r="D68" s="409">
        <v>8</v>
      </c>
      <c r="E68" s="409"/>
      <c r="F68" s="409"/>
      <c r="G68" s="265" t="str">
        <f t="shared" si="20"/>
        <v>小学男子3年800m</v>
      </c>
      <c r="H68" s="266"/>
      <c r="I68" s="266"/>
      <c r="J68" s="266"/>
      <c r="K68" s="266"/>
      <c r="L68" s="266"/>
      <c r="M68" s="266"/>
      <c r="N68" s="266"/>
      <c r="O68" s="266"/>
      <c r="P68" s="266"/>
      <c r="Q68" s="267"/>
      <c r="R68" s="410" t="e">
        <f>VLOOKUP($G68&amp;R$60,'申込確認シート'!$E$1:$F$200,2,FALSE)</f>
        <v>#N/A</v>
      </c>
      <c r="S68" s="410"/>
      <c r="T68" s="410"/>
      <c r="U68" s="411"/>
      <c r="V68" s="412" t="e">
        <f>VLOOKUP($G68&amp;V$60,'申込確認シート'!$E$1:$F$200,2,FALSE)</f>
        <v>#N/A</v>
      </c>
      <c r="W68" s="412"/>
      <c r="X68" s="412"/>
      <c r="Y68" s="412"/>
      <c r="Z68" s="412" t="e">
        <f>VLOOKUP($G68&amp;Z$60,'申込確認シート'!$E$1:$F$200,2,FALSE)</f>
        <v>#N/A</v>
      </c>
      <c r="AA68" s="412"/>
      <c r="AB68" s="412"/>
      <c r="AC68" s="412"/>
      <c r="AD68" s="412" t="e">
        <f>VLOOKUP($G68&amp;AD$60,'申込確認シート'!$E$1:$F$200,2,FALSE)</f>
        <v>#N/A</v>
      </c>
      <c r="AE68" s="412"/>
      <c r="AF68" s="412"/>
      <c r="AG68" s="412"/>
      <c r="AH68" s="412" t="e">
        <f>VLOOKUP($G68&amp;AH$60,'申込確認シート'!$E$1:$F$200,2,FALSE)</f>
        <v>#N/A</v>
      </c>
      <c r="AI68" s="412"/>
      <c r="AJ68" s="412"/>
      <c r="AK68" s="412"/>
      <c r="AL68" s="412" t="e">
        <f>VLOOKUP($G68&amp;AL$60,'申込確認シート'!$E$1:$F$200,2,FALSE)</f>
        <v>#N/A</v>
      </c>
      <c r="AM68" s="412"/>
      <c r="AN68" s="412"/>
      <c r="AO68" s="412"/>
      <c r="AP68" s="412" t="e">
        <f>VLOOKUP($G68&amp;AP$60,'申込確認シート'!$E$1:$F$200,2,FALSE)</f>
        <v>#N/A</v>
      </c>
      <c r="AQ68" s="412"/>
      <c r="AR68" s="412"/>
      <c r="AS68" s="412"/>
      <c r="AT68" s="412" t="e">
        <f>VLOOKUP($G68&amp;AT$60,'申込確認シート'!$E$1:$F$200,2,FALSE)</f>
        <v>#N/A</v>
      </c>
      <c r="AU68" s="412"/>
      <c r="AV68" s="412"/>
      <c r="AW68" s="412"/>
      <c r="AX68" s="412" t="e">
        <f>VLOOKUP($G68&amp;AX$60,'申込確認シート'!$E$1:$F$200,2,FALSE)</f>
        <v>#N/A</v>
      </c>
      <c r="AY68" s="412"/>
      <c r="AZ68" s="412"/>
      <c r="BA68" s="412"/>
      <c r="BB68" s="412" t="e">
        <f>VLOOKUP($G68&amp;BB$60,'申込確認シート'!$E$1:$F$200,2,FALSE)</f>
        <v>#N/A</v>
      </c>
      <c r="BC68" s="412"/>
      <c r="BD68" s="412"/>
      <c r="BE68" s="412"/>
      <c r="BF68" s="412" t="e">
        <f>VLOOKUP($G68&amp;BF$60,'申込確認シート'!$E$1:$F$200,2,FALSE)</f>
        <v>#N/A</v>
      </c>
      <c r="BG68" s="412"/>
      <c r="BH68" s="412"/>
      <c r="BI68" s="412"/>
      <c r="BJ68" s="412" t="e">
        <f>VLOOKUP($G68&amp;BJ$60,'申込確認シート'!$E$1:$F$200,2,FALSE)</f>
        <v>#N/A</v>
      </c>
      <c r="BK68" s="412"/>
      <c r="BL68" s="412"/>
      <c r="BM68" s="412"/>
      <c r="BN68" s="412" t="e">
        <f>VLOOKUP($G68&amp;BN$60,'申込確認シート'!$E$1:$F$200,2,FALSE)</f>
        <v>#N/A</v>
      </c>
      <c r="BO68" s="412"/>
      <c r="BP68" s="412"/>
      <c r="BQ68" s="412"/>
      <c r="BR68" s="412" t="e">
        <f>VLOOKUP($G68&amp;BR$60,'申込確認シート'!$E$1:$F$200,2,FALSE)</f>
        <v>#N/A</v>
      </c>
      <c r="BS68" s="412"/>
      <c r="BT68" s="412"/>
      <c r="BU68" s="412"/>
      <c r="BV68" s="451" t="e">
        <f>VLOOKUP($G68&amp;BV$60,'申込確認シート'!$E$1:$F$200,2,FALSE)</f>
        <v>#N/A</v>
      </c>
      <c r="BW68" s="410"/>
      <c r="BX68" s="410"/>
      <c r="BY68" s="410"/>
      <c r="BZ68" s="452">
        <f>COUNTIF('申込確認シート'!$C$1:$C$200,G68)</f>
        <v>0</v>
      </c>
      <c r="CA68" s="452"/>
      <c r="CB68" s="452"/>
      <c r="CC68" s="452"/>
      <c r="CD68" s="50"/>
      <c r="CE68" s="40"/>
      <c r="CF68" s="44"/>
      <c r="CG68" s="44"/>
      <c r="CH68" s="44"/>
      <c r="CI68" s="44"/>
      <c r="CJ68" s="44"/>
      <c r="CK68" s="44"/>
      <c r="CL68" s="89"/>
      <c r="CM68" s="89"/>
      <c r="CN68" s="89"/>
      <c r="CO68" s="89"/>
      <c r="CP68" s="89" t="s">
        <v>313</v>
      </c>
      <c r="CQ68" s="44"/>
      <c r="CR68" s="44"/>
      <c r="CS68" s="44"/>
      <c r="CT68" s="89" t="s">
        <v>403</v>
      </c>
      <c r="CU68" s="44"/>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37"/>
      <c r="DU68" s="40"/>
      <c r="DV68" s="40"/>
      <c r="DW68" s="40"/>
      <c r="DX68" s="40"/>
      <c r="DY68" s="40"/>
      <c r="DZ68" s="40"/>
      <c r="EA68" s="40"/>
      <c r="EB68" s="40"/>
      <c r="EC68" s="40"/>
      <c r="ED68" s="40"/>
      <c r="EE68" s="4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row>
    <row r="69" spans="1:239" s="47" customFormat="1" ht="9.75" customHeight="1">
      <c r="A69" s="453"/>
      <c r="B69" s="453"/>
      <c r="C69" s="453"/>
      <c r="D69" s="409">
        <v>9</v>
      </c>
      <c r="E69" s="409"/>
      <c r="F69" s="409"/>
      <c r="G69" s="265" t="str">
        <f t="shared" si="20"/>
        <v>小学男子6年1500m</v>
      </c>
      <c r="H69" s="266"/>
      <c r="I69" s="266"/>
      <c r="J69" s="266"/>
      <c r="K69" s="266"/>
      <c r="L69" s="266"/>
      <c r="M69" s="266"/>
      <c r="N69" s="266"/>
      <c r="O69" s="266"/>
      <c r="P69" s="266"/>
      <c r="Q69" s="267"/>
      <c r="R69" s="410" t="e">
        <f>VLOOKUP($G69&amp;R$60,'申込確認シート'!$E$1:$F$200,2,FALSE)</f>
        <v>#N/A</v>
      </c>
      <c r="S69" s="410"/>
      <c r="T69" s="410"/>
      <c r="U69" s="411"/>
      <c r="V69" s="412" t="e">
        <f>VLOOKUP($G69&amp;V$60,'申込確認シート'!$E$1:$F$200,2,FALSE)</f>
        <v>#N/A</v>
      </c>
      <c r="W69" s="412"/>
      <c r="X69" s="412"/>
      <c r="Y69" s="412"/>
      <c r="Z69" s="412" t="e">
        <f>VLOOKUP($G69&amp;Z$60,'申込確認シート'!$E$1:$F$200,2,FALSE)</f>
        <v>#N/A</v>
      </c>
      <c r="AA69" s="412"/>
      <c r="AB69" s="412"/>
      <c r="AC69" s="412"/>
      <c r="AD69" s="412" t="e">
        <f>VLOOKUP($G69&amp;AD$60,'申込確認シート'!$E$1:$F$200,2,FALSE)</f>
        <v>#N/A</v>
      </c>
      <c r="AE69" s="412"/>
      <c r="AF69" s="412"/>
      <c r="AG69" s="412"/>
      <c r="AH69" s="412" t="e">
        <f>VLOOKUP($G69&amp;AH$60,'申込確認シート'!$E$1:$F$200,2,FALSE)</f>
        <v>#N/A</v>
      </c>
      <c r="AI69" s="412"/>
      <c r="AJ69" s="412"/>
      <c r="AK69" s="412"/>
      <c r="AL69" s="412" t="e">
        <f>VLOOKUP($G69&amp;AL$60,'申込確認シート'!$E$1:$F$200,2,FALSE)</f>
        <v>#N/A</v>
      </c>
      <c r="AM69" s="412"/>
      <c r="AN69" s="412"/>
      <c r="AO69" s="412"/>
      <c r="AP69" s="412" t="e">
        <f>VLOOKUP($G69&amp;AP$60,'申込確認シート'!$E$1:$F$200,2,FALSE)</f>
        <v>#N/A</v>
      </c>
      <c r="AQ69" s="412"/>
      <c r="AR69" s="412"/>
      <c r="AS69" s="412"/>
      <c r="AT69" s="412" t="e">
        <f>VLOOKUP($G69&amp;AT$60,'申込確認シート'!$E$1:$F$200,2,FALSE)</f>
        <v>#N/A</v>
      </c>
      <c r="AU69" s="412"/>
      <c r="AV69" s="412"/>
      <c r="AW69" s="412"/>
      <c r="AX69" s="412" t="e">
        <f>VLOOKUP($G69&amp;AX$60,'申込確認シート'!$E$1:$F$200,2,FALSE)</f>
        <v>#N/A</v>
      </c>
      <c r="AY69" s="412"/>
      <c r="AZ69" s="412"/>
      <c r="BA69" s="412"/>
      <c r="BB69" s="412" t="e">
        <f>VLOOKUP($G69&amp;BB$60,'申込確認シート'!$E$1:$F$200,2,FALSE)</f>
        <v>#N/A</v>
      </c>
      <c r="BC69" s="412"/>
      <c r="BD69" s="412"/>
      <c r="BE69" s="412"/>
      <c r="BF69" s="412" t="e">
        <f>VLOOKUP($G69&amp;BF$60,'申込確認シート'!$E$1:$F$200,2,FALSE)</f>
        <v>#N/A</v>
      </c>
      <c r="BG69" s="412"/>
      <c r="BH69" s="412"/>
      <c r="BI69" s="412"/>
      <c r="BJ69" s="412" t="e">
        <f>VLOOKUP($G69&amp;BJ$60,'申込確認シート'!$E$1:$F$200,2,FALSE)</f>
        <v>#N/A</v>
      </c>
      <c r="BK69" s="412"/>
      <c r="BL69" s="412"/>
      <c r="BM69" s="412"/>
      <c r="BN69" s="412" t="e">
        <f>VLOOKUP($G69&amp;BN$60,'申込確認シート'!$E$1:$F$200,2,FALSE)</f>
        <v>#N/A</v>
      </c>
      <c r="BO69" s="412"/>
      <c r="BP69" s="412"/>
      <c r="BQ69" s="412"/>
      <c r="BR69" s="412" t="e">
        <f>VLOOKUP($G69&amp;BR$60,'申込確認シート'!$E$1:$F$200,2,FALSE)</f>
        <v>#N/A</v>
      </c>
      <c r="BS69" s="412"/>
      <c r="BT69" s="412"/>
      <c r="BU69" s="412"/>
      <c r="BV69" s="451" t="e">
        <f>VLOOKUP($G69&amp;BV$60,'申込確認シート'!$E$1:$F$200,2,FALSE)</f>
        <v>#N/A</v>
      </c>
      <c r="BW69" s="410"/>
      <c r="BX69" s="410"/>
      <c r="BY69" s="410"/>
      <c r="BZ69" s="452">
        <f>COUNTIF('申込確認シート'!$C$1:$C$200,G69)</f>
        <v>0</v>
      </c>
      <c r="CA69" s="452"/>
      <c r="CB69" s="452"/>
      <c r="CC69" s="452"/>
      <c r="CD69" s="50"/>
      <c r="CE69" s="40"/>
      <c r="CF69" s="44"/>
      <c r="CG69" s="44"/>
      <c r="CH69" s="44"/>
      <c r="CI69" s="44"/>
      <c r="CJ69" s="44"/>
      <c r="CK69" s="44"/>
      <c r="CL69" s="89"/>
      <c r="CM69" s="89"/>
      <c r="CN69" s="89"/>
      <c r="CO69" s="89"/>
      <c r="CP69" s="89" t="s">
        <v>60</v>
      </c>
      <c r="CQ69" s="44"/>
      <c r="CR69" s="44"/>
      <c r="CS69" s="44"/>
      <c r="CT69" s="89" t="s">
        <v>404</v>
      </c>
      <c r="CU69" s="44"/>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37"/>
      <c r="DU69" s="40"/>
      <c r="DV69" s="40"/>
      <c r="DW69" s="40"/>
      <c r="DX69" s="40"/>
      <c r="DY69" s="40"/>
      <c r="DZ69" s="40"/>
      <c r="EA69" s="40"/>
      <c r="EB69" s="40"/>
      <c r="EC69" s="40"/>
      <c r="ED69" s="40"/>
      <c r="EE69" s="4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row>
    <row r="70" spans="1:239" s="47" customFormat="1" ht="9.75" customHeight="1">
      <c r="A70" s="453"/>
      <c r="B70" s="453"/>
      <c r="C70" s="453"/>
      <c r="D70" s="409">
        <v>10</v>
      </c>
      <c r="E70" s="409"/>
      <c r="F70" s="409"/>
      <c r="G70" s="265" t="str">
        <f t="shared" si="20"/>
        <v>小学男子5年1500m</v>
      </c>
      <c r="H70" s="266"/>
      <c r="I70" s="266"/>
      <c r="J70" s="266"/>
      <c r="K70" s="266"/>
      <c r="L70" s="266"/>
      <c r="M70" s="266"/>
      <c r="N70" s="266"/>
      <c r="O70" s="266"/>
      <c r="P70" s="266"/>
      <c r="Q70" s="267"/>
      <c r="R70" s="410" t="e">
        <f>VLOOKUP($G70&amp;R$60,'申込確認シート'!$E$1:$F$200,2,FALSE)</f>
        <v>#N/A</v>
      </c>
      <c r="S70" s="410"/>
      <c r="T70" s="410"/>
      <c r="U70" s="411"/>
      <c r="V70" s="412" t="e">
        <f>VLOOKUP($G70&amp;V$60,'申込確認シート'!$E$1:$F$200,2,FALSE)</f>
        <v>#N/A</v>
      </c>
      <c r="W70" s="412"/>
      <c r="X70" s="412"/>
      <c r="Y70" s="412"/>
      <c r="Z70" s="412" t="e">
        <f>VLOOKUP($G70&amp;Z$60,'申込確認シート'!$E$1:$F$200,2,FALSE)</f>
        <v>#N/A</v>
      </c>
      <c r="AA70" s="412"/>
      <c r="AB70" s="412"/>
      <c r="AC70" s="412"/>
      <c r="AD70" s="412" t="e">
        <f>VLOOKUP($G70&amp;AD$60,'申込確認シート'!$E$1:$F$200,2,FALSE)</f>
        <v>#N/A</v>
      </c>
      <c r="AE70" s="412"/>
      <c r="AF70" s="412"/>
      <c r="AG70" s="412"/>
      <c r="AH70" s="412" t="e">
        <f>VLOOKUP($G70&amp;AH$60,'申込確認シート'!$E$1:$F$200,2,FALSE)</f>
        <v>#N/A</v>
      </c>
      <c r="AI70" s="412"/>
      <c r="AJ70" s="412"/>
      <c r="AK70" s="412"/>
      <c r="AL70" s="412" t="e">
        <f>VLOOKUP($G70&amp;AL$60,'申込確認シート'!$E$1:$F$200,2,FALSE)</f>
        <v>#N/A</v>
      </c>
      <c r="AM70" s="412"/>
      <c r="AN70" s="412"/>
      <c r="AO70" s="412"/>
      <c r="AP70" s="412" t="e">
        <f>VLOOKUP($G70&amp;AP$60,'申込確認シート'!$E$1:$F$200,2,FALSE)</f>
        <v>#N/A</v>
      </c>
      <c r="AQ70" s="412"/>
      <c r="AR70" s="412"/>
      <c r="AS70" s="412"/>
      <c r="AT70" s="412" t="e">
        <f>VLOOKUP($G70&amp;AT$60,'申込確認シート'!$E$1:$F$200,2,FALSE)</f>
        <v>#N/A</v>
      </c>
      <c r="AU70" s="412"/>
      <c r="AV70" s="412"/>
      <c r="AW70" s="412"/>
      <c r="AX70" s="412" t="e">
        <f>VLOOKUP($G70&amp;AX$60,'申込確認シート'!$E$1:$F$200,2,FALSE)</f>
        <v>#N/A</v>
      </c>
      <c r="AY70" s="412"/>
      <c r="AZ70" s="412"/>
      <c r="BA70" s="412"/>
      <c r="BB70" s="412" t="e">
        <f>VLOOKUP($G70&amp;BB$60,'申込確認シート'!$E$1:$F$200,2,FALSE)</f>
        <v>#N/A</v>
      </c>
      <c r="BC70" s="412"/>
      <c r="BD70" s="412"/>
      <c r="BE70" s="412"/>
      <c r="BF70" s="412" t="e">
        <f>VLOOKUP($G70&amp;BF$60,'申込確認シート'!$E$1:$F$200,2,FALSE)</f>
        <v>#N/A</v>
      </c>
      <c r="BG70" s="412"/>
      <c r="BH70" s="412"/>
      <c r="BI70" s="412"/>
      <c r="BJ70" s="412" t="e">
        <f>VLOOKUP($G70&amp;BJ$60,'申込確認シート'!$E$1:$F$200,2,FALSE)</f>
        <v>#N/A</v>
      </c>
      <c r="BK70" s="412"/>
      <c r="BL70" s="412"/>
      <c r="BM70" s="412"/>
      <c r="BN70" s="412" t="e">
        <f>VLOOKUP($G70&amp;BN$60,'申込確認シート'!$E$1:$F$200,2,FALSE)</f>
        <v>#N/A</v>
      </c>
      <c r="BO70" s="412"/>
      <c r="BP70" s="412"/>
      <c r="BQ70" s="412"/>
      <c r="BR70" s="412" t="e">
        <f>VLOOKUP($G70&amp;BR$60,'申込確認シート'!$E$1:$F$200,2,FALSE)</f>
        <v>#N/A</v>
      </c>
      <c r="BS70" s="412"/>
      <c r="BT70" s="412"/>
      <c r="BU70" s="412"/>
      <c r="BV70" s="451" t="e">
        <f>VLOOKUP($G70&amp;BV$60,'申込確認シート'!$E$1:$F$200,2,FALSE)</f>
        <v>#N/A</v>
      </c>
      <c r="BW70" s="410"/>
      <c r="BX70" s="410"/>
      <c r="BY70" s="410"/>
      <c r="BZ70" s="452">
        <f>COUNTIF('申込確認シート'!$C$1:$C$200,G70)</f>
        <v>0</v>
      </c>
      <c r="CA70" s="452"/>
      <c r="CB70" s="452"/>
      <c r="CC70" s="452"/>
      <c r="CD70" s="50"/>
      <c r="CE70" s="40"/>
      <c r="CF70" s="44"/>
      <c r="CG70" s="44"/>
      <c r="CH70" s="44"/>
      <c r="CI70" s="44"/>
      <c r="CJ70" s="44"/>
      <c r="CK70" s="44"/>
      <c r="CL70" s="89"/>
      <c r="CM70" s="89"/>
      <c r="CN70" s="89"/>
      <c r="CO70" s="89"/>
      <c r="CP70" s="89" t="s">
        <v>205</v>
      </c>
      <c r="CQ70" s="44"/>
      <c r="CR70" s="44"/>
      <c r="CS70" s="44"/>
      <c r="CT70" s="89"/>
      <c r="CU70" s="44"/>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37"/>
      <c r="DU70" s="40"/>
      <c r="DV70" s="40"/>
      <c r="DW70" s="40"/>
      <c r="DX70" s="40"/>
      <c r="DY70" s="40"/>
      <c r="DZ70" s="40"/>
      <c r="EA70" s="40"/>
      <c r="EB70" s="40"/>
      <c r="EC70" s="40"/>
      <c r="ED70" s="40"/>
      <c r="EE70" s="4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row>
    <row r="71" spans="1:239" s="47" customFormat="1" ht="9.75" customHeight="1">
      <c r="A71" s="453"/>
      <c r="B71" s="453"/>
      <c r="C71" s="453"/>
      <c r="D71" s="409">
        <v>11</v>
      </c>
      <c r="E71" s="409"/>
      <c r="F71" s="409"/>
      <c r="G71" s="265" t="str">
        <f t="shared" si="20"/>
        <v>小学男子6年80mH</v>
      </c>
      <c r="H71" s="266"/>
      <c r="I71" s="266"/>
      <c r="J71" s="266"/>
      <c r="K71" s="266"/>
      <c r="L71" s="266"/>
      <c r="M71" s="266"/>
      <c r="N71" s="266"/>
      <c r="O71" s="266"/>
      <c r="P71" s="266"/>
      <c r="Q71" s="267"/>
      <c r="R71" s="410" t="e">
        <f>VLOOKUP($G71&amp;R$60,'申込確認シート'!$E$1:$F$200,2,FALSE)</f>
        <v>#N/A</v>
      </c>
      <c r="S71" s="410"/>
      <c r="T71" s="410"/>
      <c r="U71" s="411"/>
      <c r="V71" s="412" t="e">
        <f>VLOOKUP($G71&amp;V$60,'申込確認シート'!$E$1:$F$200,2,FALSE)</f>
        <v>#N/A</v>
      </c>
      <c r="W71" s="412"/>
      <c r="X71" s="412"/>
      <c r="Y71" s="412"/>
      <c r="Z71" s="412" t="e">
        <f>VLOOKUP($G71&amp;Z$60,'申込確認シート'!$E$1:$F$200,2,FALSE)</f>
        <v>#N/A</v>
      </c>
      <c r="AA71" s="412"/>
      <c r="AB71" s="412"/>
      <c r="AC71" s="412"/>
      <c r="AD71" s="412" t="e">
        <f>VLOOKUP($G71&amp;AD$60,'申込確認シート'!$E$1:$F$200,2,FALSE)</f>
        <v>#N/A</v>
      </c>
      <c r="AE71" s="412"/>
      <c r="AF71" s="412"/>
      <c r="AG71" s="412"/>
      <c r="AH71" s="412" t="e">
        <f>VLOOKUP($G71&amp;AH$60,'申込確認シート'!$E$1:$F$200,2,FALSE)</f>
        <v>#N/A</v>
      </c>
      <c r="AI71" s="412"/>
      <c r="AJ71" s="412"/>
      <c r="AK71" s="412"/>
      <c r="AL71" s="412" t="e">
        <f>VLOOKUP($G71&amp;AL$60,'申込確認シート'!$E$1:$F$200,2,FALSE)</f>
        <v>#N/A</v>
      </c>
      <c r="AM71" s="412"/>
      <c r="AN71" s="412"/>
      <c r="AO71" s="412"/>
      <c r="AP71" s="412" t="e">
        <f>VLOOKUP($G71&amp;AP$60,'申込確認シート'!$E$1:$F$200,2,FALSE)</f>
        <v>#N/A</v>
      </c>
      <c r="AQ71" s="412"/>
      <c r="AR71" s="412"/>
      <c r="AS71" s="412"/>
      <c r="AT71" s="412" t="e">
        <f>VLOOKUP($G71&amp;AT$60,'申込確認シート'!$E$1:$F$200,2,FALSE)</f>
        <v>#N/A</v>
      </c>
      <c r="AU71" s="412"/>
      <c r="AV71" s="412"/>
      <c r="AW71" s="412"/>
      <c r="AX71" s="412" t="e">
        <f>VLOOKUP($G71&amp;AX$60,'申込確認シート'!$E$1:$F$200,2,FALSE)</f>
        <v>#N/A</v>
      </c>
      <c r="AY71" s="412"/>
      <c r="AZ71" s="412"/>
      <c r="BA71" s="412"/>
      <c r="BB71" s="412" t="e">
        <f>VLOOKUP($G71&amp;BB$60,'申込確認シート'!$E$1:$F$200,2,FALSE)</f>
        <v>#N/A</v>
      </c>
      <c r="BC71" s="412"/>
      <c r="BD71" s="412"/>
      <c r="BE71" s="412"/>
      <c r="BF71" s="412" t="e">
        <f>VLOOKUP($G71&amp;BF$60,'申込確認シート'!$E$1:$F$200,2,FALSE)</f>
        <v>#N/A</v>
      </c>
      <c r="BG71" s="412"/>
      <c r="BH71" s="412"/>
      <c r="BI71" s="412"/>
      <c r="BJ71" s="412" t="e">
        <f>VLOOKUP($G71&amp;BJ$60,'申込確認シート'!$E$1:$F$200,2,FALSE)</f>
        <v>#N/A</v>
      </c>
      <c r="BK71" s="412"/>
      <c r="BL71" s="412"/>
      <c r="BM71" s="412"/>
      <c r="BN71" s="412" t="e">
        <f>VLOOKUP($G71&amp;BN$60,'申込確認シート'!$E$1:$F$200,2,FALSE)</f>
        <v>#N/A</v>
      </c>
      <c r="BO71" s="412"/>
      <c r="BP71" s="412"/>
      <c r="BQ71" s="412"/>
      <c r="BR71" s="412" t="e">
        <f>VLOOKUP($G71&amp;BR$60,'申込確認シート'!$E$1:$F$200,2,FALSE)</f>
        <v>#N/A</v>
      </c>
      <c r="BS71" s="412"/>
      <c r="BT71" s="412"/>
      <c r="BU71" s="412"/>
      <c r="BV71" s="451" t="e">
        <f>VLOOKUP($G71&amp;BV$60,'申込確認シート'!$E$1:$F$200,2,FALSE)</f>
        <v>#N/A</v>
      </c>
      <c r="BW71" s="410"/>
      <c r="BX71" s="410"/>
      <c r="BY71" s="410"/>
      <c r="BZ71" s="452">
        <f>COUNTIF('申込確認シート'!$C$1:$C$200,G71)</f>
        <v>0</v>
      </c>
      <c r="CA71" s="452"/>
      <c r="CB71" s="452"/>
      <c r="CC71" s="452"/>
      <c r="CD71" s="50"/>
      <c r="CE71" s="40"/>
      <c r="CF71" s="44"/>
      <c r="CG71" s="44"/>
      <c r="CH71" s="44"/>
      <c r="CI71" s="44"/>
      <c r="CJ71" s="44"/>
      <c r="CK71" s="44"/>
      <c r="CL71" s="89"/>
      <c r="CM71" s="89"/>
      <c r="CN71" s="89"/>
      <c r="CO71" s="89"/>
      <c r="CP71" s="89" t="s">
        <v>59</v>
      </c>
      <c r="CQ71" s="44"/>
      <c r="CR71" s="44"/>
      <c r="CS71" s="44"/>
      <c r="CT71" s="89"/>
      <c r="CU71" s="44"/>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37"/>
      <c r="DU71" s="40"/>
      <c r="DV71" s="40"/>
      <c r="DW71" s="40"/>
      <c r="DX71" s="40"/>
      <c r="DY71" s="40"/>
      <c r="DZ71" s="40"/>
      <c r="EA71" s="40"/>
      <c r="EB71" s="40"/>
      <c r="EC71" s="40"/>
      <c r="ED71" s="40"/>
      <c r="EE71" s="4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row>
    <row r="72" spans="1:239" s="47" customFormat="1" ht="9.75" customHeight="1">
      <c r="A72" s="453"/>
      <c r="B72" s="453"/>
      <c r="C72" s="453"/>
      <c r="D72" s="409">
        <v>12</v>
      </c>
      <c r="E72" s="409"/>
      <c r="F72" s="409"/>
      <c r="G72" s="265" t="str">
        <f t="shared" si="20"/>
        <v>小学男子5年80mH</v>
      </c>
      <c r="H72" s="266"/>
      <c r="I72" s="266"/>
      <c r="J72" s="266"/>
      <c r="K72" s="266"/>
      <c r="L72" s="266"/>
      <c r="M72" s="266"/>
      <c r="N72" s="266"/>
      <c r="O72" s="266"/>
      <c r="P72" s="266"/>
      <c r="Q72" s="267"/>
      <c r="R72" s="410" t="e">
        <f>VLOOKUP($G72&amp;R$60,'申込確認シート'!$E$1:$F$200,2,FALSE)</f>
        <v>#N/A</v>
      </c>
      <c r="S72" s="410"/>
      <c r="T72" s="410"/>
      <c r="U72" s="411"/>
      <c r="V72" s="412" t="e">
        <f>VLOOKUP($G72&amp;V$60,'申込確認シート'!$E$1:$F$200,2,FALSE)</f>
        <v>#N/A</v>
      </c>
      <c r="W72" s="412"/>
      <c r="X72" s="412"/>
      <c r="Y72" s="412"/>
      <c r="Z72" s="412" t="e">
        <f>VLOOKUP($G72&amp;Z$60,'申込確認シート'!$E$1:$F$200,2,FALSE)</f>
        <v>#N/A</v>
      </c>
      <c r="AA72" s="412"/>
      <c r="AB72" s="412"/>
      <c r="AC72" s="412"/>
      <c r="AD72" s="412" t="e">
        <f>VLOOKUP($G72&amp;AD$60,'申込確認シート'!$E$1:$F$200,2,FALSE)</f>
        <v>#N/A</v>
      </c>
      <c r="AE72" s="412"/>
      <c r="AF72" s="412"/>
      <c r="AG72" s="412"/>
      <c r="AH72" s="412" t="e">
        <f>VLOOKUP($G72&amp;AH$60,'申込確認シート'!$E$1:$F$200,2,FALSE)</f>
        <v>#N/A</v>
      </c>
      <c r="AI72" s="412"/>
      <c r="AJ72" s="412"/>
      <c r="AK72" s="412"/>
      <c r="AL72" s="412" t="e">
        <f>VLOOKUP($G72&amp;AL$60,'申込確認シート'!$E$1:$F$200,2,FALSE)</f>
        <v>#N/A</v>
      </c>
      <c r="AM72" s="412"/>
      <c r="AN72" s="412"/>
      <c r="AO72" s="412"/>
      <c r="AP72" s="412" t="e">
        <f>VLOOKUP($G72&amp;AP$60,'申込確認シート'!$E$1:$F$200,2,FALSE)</f>
        <v>#N/A</v>
      </c>
      <c r="AQ72" s="412"/>
      <c r="AR72" s="412"/>
      <c r="AS72" s="412"/>
      <c r="AT72" s="412" t="e">
        <f>VLOOKUP($G72&amp;AT$60,'申込確認シート'!$E$1:$F$200,2,FALSE)</f>
        <v>#N/A</v>
      </c>
      <c r="AU72" s="412"/>
      <c r="AV72" s="412"/>
      <c r="AW72" s="412"/>
      <c r="AX72" s="412" t="e">
        <f>VLOOKUP($G72&amp;AX$60,'申込確認シート'!$E$1:$F$200,2,FALSE)</f>
        <v>#N/A</v>
      </c>
      <c r="AY72" s="412"/>
      <c r="AZ72" s="412"/>
      <c r="BA72" s="412"/>
      <c r="BB72" s="412" t="e">
        <f>VLOOKUP($G72&amp;BB$60,'申込確認シート'!$E$1:$F$200,2,FALSE)</f>
        <v>#N/A</v>
      </c>
      <c r="BC72" s="412"/>
      <c r="BD72" s="412"/>
      <c r="BE72" s="412"/>
      <c r="BF72" s="412" t="e">
        <f>VLOOKUP($G72&amp;BF$60,'申込確認シート'!$E$1:$F$200,2,FALSE)</f>
        <v>#N/A</v>
      </c>
      <c r="BG72" s="412"/>
      <c r="BH72" s="412"/>
      <c r="BI72" s="412"/>
      <c r="BJ72" s="412" t="e">
        <f>VLOOKUP($G72&amp;BJ$60,'申込確認シート'!$E$1:$F$200,2,FALSE)</f>
        <v>#N/A</v>
      </c>
      <c r="BK72" s="412"/>
      <c r="BL72" s="412"/>
      <c r="BM72" s="412"/>
      <c r="BN72" s="412" t="e">
        <f>VLOOKUP($G72&amp;BN$60,'申込確認シート'!$E$1:$F$200,2,FALSE)</f>
        <v>#N/A</v>
      </c>
      <c r="BO72" s="412"/>
      <c r="BP72" s="412"/>
      <c r="BQ72" s="412"/>
      <c r="BR72" s="412" t="e">
        <f>VLOOKUP($G72&amp;BR$60,'申込確認シート'!$E$1:$F$200,2,FALSE)</f>
        <v>#N/A</v>
      </c>
      <c r="BS72" s="412"/>
      <c r="BT72" s="412"/>
      <c r="BU72" s="412"/>
      <c r="BV72" s="451" t="e">
        <f>VLOOKUP($G72&amp;BV$60,'申込確認シート'!$E$1:$F$200,2,FALSE)</f>
        <v>#N/A</v>
      </c>
      <c r="BW72" s="410"/>
      <c r="BX72" s="410"/>
      <c r="BY72" s="410"/>
      <c r="BZ72" s="452">
        <f>COUNTIF('申込確認シート'!$C$1:$C$200,G72)</f>
        <v>0</v>
      </c>
      <c r="CA72" s="452"/>
      <c r="CB72" s="452"/>
      <c r="CC72" s="452"/>
      <c r="CD72" s="50"/>
      <c r="CE72" s="40"/>
      <c r="CF72" s="44"/>
      <c r="CG72" s="44"/>
      <c r="CH72" s="44"/>
      <c r="CI72" s="44"/>
      <c r="CJ72" s="44"/>
      <c r="CK72" s="44"/>
      <c r="CL72" s="89"/>
      <c r="CM72" s="89"/>
      <c r="CN72" s="89"/>
      <c r="CO72" s="89"/>
      <c r="CP72" s="89" t="s">
        <v>359</v>
      </c>
      <c r="CQ72" s="44"/>
      <c r="CR72" s="44"/>
      <c r="CS72" s="44"/>
      <c r="CT72" s="89"/>
      <c r="CU72" s="44"/>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37"/>
      <c r="DU72" s="40"/>
      <c r="DV72" s="40"/>
      <c r="DW72" s="40"/>
      <c r="DX72" s="40"/>
      <c r="DY72" s="40"/>
      <c r="DZ72" s="40"/>
      <c r="EA72" s="40"/>
      <c r="EB72" s="40"/>
      <c r="EC72" s="40"/>
      <c r="ED72" s="40"/>
      <c r="EE72" s="4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row>
    <row r="73" spans="1:239" s="47" customFormat="1" ht="9.75" customHeight="1">
      <c r="A73" s="453"/>
      <c r="B73" s="453"/>
      <c r="C73" s="453"/>
      <c r="D73" s="409">
        <v>13</v>
      </c>
      <c r="E73" s="409"/>
      <c r="F73" s="409"/>
      <c r="G73" s="265" t="str">
        <f t="shared" si="20"/>
        <v>小学男子6年走高跳</v>
      </c>
      <c r="H73" s="266"/>
      <c r="I73" s="266"/>
      <c r="J73" s="266"/>
      <c r="K73" s="266"/>
      <c r="L73" s="266"/>
      <c r="M73" s="266"/>
      <c r="N73" s="266"/>
      <c r="O73" s="266"/>
      <c r="P73" s="266"/>
      <c r="Q73" s="267"/>
      <c r="R73" s="410" t="e">
        <f>VLOOKUP($G73&amp;R$60,'申込確認シート'!$E$1:$F$200,2,FALSE)</f>
        <v>#N/A</v>
      </c>
      <c r="S73" s="410"/>
      <c r="T73" s="410"/>
      <c r="U73" s="411"/>
      <c r="V73" s="412" t="e">
        <f>VLOOKUP($G73&amp;V$60,'申込確認シート'!$E$1:$F$200,2,FALSE)</f>
        <v>#N/A</v>
      </c>
      <c r="W73" s="412"/>
      <c r="X73" s="412"/>
      <c r="Y73" s="412"/>
      <c r="Z73" s="412" t="e">
        <f>VLOOKUP($G73&amp;Z$60,'申込確認シート'!$E$1:$F$200,2,FALSE)</f>
        <v>#N/A</v>
      </c>
      <c r="AA73" s="412"/>
      <c r="AB73" s="412"/>
      <c r="AC73" s="412"/>
      <c r="AD73" s="412" t="e">
        <f>VLOOKUP($G73&amp;AD$60,'申込確認シート'!$E$1:$F$200,2,FALSE)</f>
        <v>#N/A</v>
      </c>
      <c r="AE73" s="412"/>
      <c r="AF73" s="412"/>
      <c r="AG73" s="412"/>
      <c r="AH73" s="412" t="e">
        <f>VLOOKUP($G73&amp;AH$60,'申込確認シート'!$E$1:$F$200,2,FALSE)</f>
        <v>#N/A</v>
      </c>
      <c r="AI73" s="412"/>
      <c r="AJ73" s="412"/>
      <c r="AK73" s="412"/>
      <c r="AL73" s="412" t="e">
        <f>VLOOKUP($G73&amp;AL$60,'申込確認シート'!$E$1:$F$200,2,FALSE)</f>
        <v>#N/A</v>
      </c>
      <c r="AM73" s="412"/>
      <c r="AN73" s="412"/>
      <c r="AO73" s="412"/>
      <c r="AP73" s="412" t="e">
        <f>VLOOKUP($G73&amp;AP$60,'申込確認シート'!$E$1:$F$200,2,FALSE)</f>
        <v>#N/A</v>
      </c>
      <c r="AQ73" s="412"/>
      <c r="AR73" s="412"/>
      <c r="AS73" s="412"/>
      <c r="AT73" s="412" t="e">
        <f>VLOOKUP($G73&amp;AT$60,'申込確認シート'!$E$1:$F$200,2,FALSE)</f>
        <v>#N/A</v>
      </c>
      <c r="AU73" s="412"/>
      <c r="AV73" s="412"/>
      <c r="AW73" s="412"/>
      <c r="AX73" s="412" t="e">
        <f>VLOOKUP($G73&amp;AX$60,'申込確認シート'!$E$1:$F$200,2,FALSE)</f>
        <v>#N/A</v>
      </c>
      <c r="AY73" s="412"/>
      <c r="AZ73" s="412"/>
      <c r="BA73" s="412"/>
      <c r="BB73" s="412" t="e">
        <f>VLOOKUP($G73&amp;BB$60,'申込確認シート'!$E$1:$F$200,2,FALSE)</f>
        <v>#N/A</v>
      </c>
      <c r="BC73" s="412"/>
      <c r="BD73" s="412"/>
      <c r="BE73" s="412"/>
      <c r="BF73" s="412" t="e">
        <f>VLOOKUP($G73&amp;BF$60,'申込確認シート'!$E$1:$F$200,2,FALSE)</f>
        <v>#N/A</v>
      </c>
      <c r="BG73" s="412"/>
      <c r="BH73" s="412"/>
      <c r="BI73" s="412"/>
      <c r="BJ73" s="412" t="e">
        <f>VLOOKUP($G73&amp;BJ$60,'申込確認シート'!$E$1:$F$200,2,FALSE)</f>
        <v>#N/A</v>
      </c>
      <c r="BK73" s="412"/>
      <c r="BL73" s="412"/>
      <c r="BM73" s="412"/>
      <c r="BN73" s="412" t="e">
        <f>VLOOKUP($G73&amp;BN$60,'申込確認シート'!$E$1:$F$200,2,FALSE)</f>
        <v>#N/A</v>
      </c>
      <c r="BO73" s="412"/>
      <c r="BP73" s="412"/>
      <c r="BQ73" s="412"/>
      <c r="BR73" s="412" t="e">
        <f>VLOOKUP($G73&amp;BR$60,'申込確認シート'!$E$1:$F$200,2,FALSE)</f>
        <v>#N/A</v>
      </c>
      <c r="BS73" s="412"/>
      <c r="BT73" s="412"/>
      <c r="BU73" s="412"/>
      <c r="BV73" s="451" t="e">
        <f>VLOOKUP($G73&amp;BV$60,'申込確認シート'!$E$1:$F$200,2,FALSE)</f>
        <v>#N/A</v>
      </c>
      <c r="BW73" s="410"/>
      <c r="BX73" s="410"/>
      <c r="BY73" s="410"/>
      <c r="BZ73" s="452">
        <f>COUNTIF('申込確認シート'!$C$1:$C$200,G73)</f>
        <v>0</v>
      </c>
      <c r="CA73" s="452"/>
      <c r="CB73" s="452"/>
      <c r="CC73" s="452"/>
      <c r="CD73" s="50"/>
      <c r="CE73" s="40"/>
      <c r="CF73" s="44"/>
      <c r="CG73" s="44"/>
      <c r="CH73" s="44"/>
      <c r="CI73" s="44"/>
      <c r="CJ73" s="44"/>
      <c r="CK73" s="44"/>
      <c r="CL73" s="89"/>
      <c r="CM73" s="89"/>
      <c r="CN73" s="89"/>
      <c r="CO73" s="89"/>
      <c r="CP73" s="89"/>
      <c r="CQ73" s="44"/>
      <c r="CR73" s="44"/>
      <c r="CS73" s="44"/>
      <c r="CT73" s="89"/>
      <c r="CU73" s="44"/>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37"/>
      <c r="DU73" s="40"/>
      <c r="DV73" s="40"/>
      <c r="DW73" s="40"/>
      <c r="DX73" s="40"/>
      <c r="DY73" s="40"/>
      <c r="DZ73" s="40"/>
      <c r="EA73" s="40"/>
      <c r="EB73" s="40"/>
      <c r="EC73" s="40"/>
      <c r="ED73" s="40"/>
      <c r="EE73" s="4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row>
    <row r="74" spans="1:239" s="47" customFormat="1" ht="9.75" customHeight="1">
      <c r="A74" s="453"/>
      <c r="B74" s="453"/>
      <c r="C74" s="453"/>
      <c r="D74" s="409">
        <v>14</v>
      </c>
      <c r="E74" s="409"/>
      <c r="F74" s="409"/>
      <c r="G74" s="265" t="str">
        <f t="shared" si="20"/>
        <v>小学男子5年走高跳</v>
      </c>
      <c r="H74" s="266"/>
      <c r="I74" s="266"/>
      <c r="J74" s="266"/>
      <c r="K74" s="266"/>
      <c r="L74" s="266"/>
      <c r="M74" s="266"/>
      <c r="N74" s="266"/>
      <c r="O74" s="266"/>
      <c r="P74" s="266"/>
      <c r="Q74" s="267"/>
      <c r="R74" s="410" t="e">
        <f>VLOOKUP($G74&amp;R$60,'申込確認シート'!$E$1:$F$200,2,FALSE)</f>
        <v>#N/A</v>
      </c>
      <c r="S74" s="410"/>
      <c r="T74" s="410"/>
      <c r="U74" s="411"/>
      <c r="V74" s="412" t="e">
        <f>VLOOKUP($G74&amp;V$60,'申込確認シート'!$E$1:$F$200,2,FALSE)</f>
        <v>#N/A</v>
      </c>
      <c r="W74" s="412"/>
      <c r="X74" s="412"/>
      <c r="Y74" s="412"/>
      <c r="Z74" s="412" t="e">
        <f>VLOOKUP($G74&amp;Z$60,'申込確認シート'!$E$1:$F$200,2,FALSE)</f>
        <v>#N/A</v>
      </c>
      <c r="AA74" s="412"/>
      <c r="AB74" s="412"/>
      <c r="AC74" s="412"/>
      <c r="AD74" s="412" t="e">
        <f>VLOOKUP($G74&amp;AD$60,'申込確認シート'!$E$1:$F$200,2,FALSE)</f>
        <v>#N/A</v>
      </c>
      <c r="AE74" s="412"/>
      <c r="AF74" s="412"/>
      <c r="AG74" s="412"/>
      <c r="AH74" s="412" t="e">
        <f>VLOOKUP($G74&amp;AH$60,'申込確認シート'!$E$1:$F$200,2,FALSE)</f>
        <v>#N/A</v>
      </c>
      <c r="AI74" s="412"/>
      <c r="AJ74" s="412"/>
      <c r="AK74" s="412"/>
      <c r="AL74" s="412" t="e">
        <f>VLOOKUP($G74&amp;AL$60,'申込確認シート'!$E$1:$F$200,2,FALSE)</f>
        <v>#N/A</v>
      </c>
      <c r="AM74" s="412"/>
      <c r="AN74" s="412"/>
      <c r="AO74" s="412"/>
      <c r="AP74" s="412" t="e">
        <f>VLOOKUP($G74&amp;AP$60,'申込確認シート'!$E$1:$F$200,2,FALSE)</f>
        <v>#N/A</v>
      </c>
      <c r="AQ74" s="412"/>
      <c r="AR74" s="412"/>
      <c r="AS74" s="412"/>
      <c r="AT74" s="412" t="e">
        <f>VLOOKUP($G74&amp;AT$60,'申込確認シート'!$E$1:$F$200,2,FALSE)</f>
        <v>#N/A</v>
      </c>
      <c r="AU74" s="412"/>
      <c r="AV74" s="412"/>
      <c r="AW74" s="412"/>
      <c r="AX74" s="412" t="e">
        <f>VLOOKUP($G74&amp;AX$60,'申込確認シート'!$E$1:$F$200,2,FALSE)</f>
        <v>#N/A</v>
      </c>
      <c r="AY74" s="412"/>
      <c r="AZ74" s="412"/>
      <c r="BA74" s="412"/>
      <c r="BB74" s="412" t="e">
        <f>VLOOKUP($G74&amp;BB$60,'申込確認シート'!$E$1:$F$200,2,FALSE)</f>
        <v>#N/A</v>
      </c>
      <c r="BC74" s="412"/>
      <c r="BD74" s="412"/>
      <c r="BE74" s="412"/>
      <c r="BF74" s="412" t="e">
        <f>VLOOKUP($G74&amp;BF$60,'申込確認シート'!$E$1:$F$200,2,FALSE)</f>
        <v>#N/A</v>
      </c>
      <c r="BG74" s="412"/>
      <c r="BH74" s="412"/>
      <c r="BI74" s="412"/>
      <c r="BJ74" s="412" t="e">
        <f>VLOOKUP($G74&amp;BJ$60,'申込確認シート'!$E$1:$F$200,2,FALSE)</f>
        <v>#N/A</v>
      </c>
      <c r="BK74" s="412"/>
      <c r="BL74" s="412"/>
      <c r="BM74" s="412"/>
      <c r="BN74" s="412" t="e">
        <f>VLOOKUP($G74&amp;BN$60,'申込確認シート'!$E$1:$F$200,2,FALSE)</f>
        <v>#N/A</v>
      </c>
      <c r="BO74" s="412"/>
      <c r="BP74" s="412"/>
      <c r="BQ74" s="412"/>
      <c r="BR74" s="412" t="e">
        <f>VLOOKUP($G74&amp;BR$60,'申込確認シート'!$E$1:$F$200,2,FALSE)</f>
        <v>#N/A</v>
      </c>
      <c r="BS74" s="412"/>
      <c r="BT74" s="412"/>
      <c r="BU74" s="412"/>
      <c r="BV74" s="451" t="e">
        <f>VLOOKUP($G74&amp;BV$60,'申込確認シート'!$E$1:$F$200,2,FALSE)</f>
        <v>#N/A</v>
      </c>
      <c r="BW74" s="410"/>
      <c r="BX74" s="410"/>
      <c r="BY74" s="410"/>
      <c r="BZ74" s="452">
        <f>COUNTIF('申込確認シート'!$C$1:$C$200,G74)</f>
        <v>0</v>
      </c>
      <c r="CA74" s="452"/>
      <c r="CB74" s="452"/>
      <c r="CC74" s="452"/>
      <c r="CD74" s="50"/>
      <c r="CE74" s="40"/>
      <c r="CF74" s="44"/>
      <c r="CG74" s="44"/>
      <c r="CH74" s="44"/>
      <c r="CI74" s="44"/>
      <c r="CJ74" s="44"/>
      <c r="CK74" s="44"/>
      <c r="CL74" s="90"/>
      <c r="CM74" s="90"/>
      <c r="CN74" s="90"/>
      <c r="CO74" s="90"/>
      <c r="CP74" s="90"/>
      <c r="CQ74" s="44"/>
      <c r="CR74" s="44"/>
      <c r="CS74" s="44"/>
      <c r="CT74" s="89"/>
      <c r="CU74" s="44"/>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37"/>
      <c r="DU74" s="40"/>
      <c r="DV74" s="40"/>
      <c r="DW74" s="40"/>
      <c r="DX74" s="40"/>
      <c r="DY74" s="40"/>
      <c r="DZ74" s="40"/>
      <c r="EA74" s="40"/>
      <c r="EB74" s="40"/>
      <c r="EC74" s="40"/>
      <c r="ED74" s="40"/>
      <c r="EE74" s="4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row>
    <row r="75" spans="1:239" s="47" customFormat="1" ht="9.75" customHeight="1">
      <c r="A75" s="453"/>
      <c r="B75" s="453"/>
      <c r="C75" s="453"/>
      <c r="D75" s="409">
        <v>15</v>
      </c>
      <c r="E75" s="409"/>
      <c r="F75" s="409"/>
      <c r="G75" s="265" t="str">
        <f t="shared" si="20"/>
        <v>小学男子6年走幅跳</v>
      </c>
      <c r="H75" s="266"/>
      <c r="I75" s="266"/>
      <c r="J75" s="266"/>
      <c r="K75" s="266"/>
      <c r="L75" s="266"/>
      <c r="M75" s="266"/>
      <c r="N75" s="266"/>
      <c r="O75" s="266"/>
      <c r="P75" s="266"/>
      <c r="Q75" s="267"/>
      <c r="R75" s="410" t="e">
        <f>VLOOKUP($G75&amp;R$60,'申込確認シート'!$E$1:$F$200,2,FALSE)</f>
        <v>#N/A</v>
      </c>
      <c r="S75" s="410"/>
      <c r="T75" s="410"/>
      <c r="U75" s="411"/>
      <c r="V75" s="412" t="e">
        <f>VLOOKUP($G75&amp;V$60,'申込確認シート'!$E$1:$F$200,2,FALSE)</f>
        <v>#N/A</v>
      </c>
      <c r="W75" s="412"/>
      <c r="X75" s="412"/>
      <c r="Y75" s="412"/>
      <c r="Z75" s="412" t="e">
        <f>VLOOKUP($G75&amp;Z$60,'申込確認シート'!$E$1:$F$200,2,FALSE)</f>
        <v>#N/A</v>
      </c>
      <c r="AA75" s="412"/>
      <c r="AB75" s="412"/>
      <c r="AC75" s="412"/>
      <c r="AD75" s="412" t="e">
        <f>VLOOKUP($G75&amp;AD$60,'申込確認シート'!$E$1:$F$200,2,FALSE)</f>
        <v>#N/A</v>
      </c>
      <c r="AE75" s="412"/>
      <c r="AF75" s="412"/>
      <c r="AG75" s="412"/>
      <c r="AH75" s="412" t="e">
        <f>VLOOKUP($G75&amp;AH$60,'申込確認シート'!$E$1:$F$200,2,FALSE)</f>
        <v>#N/A</v>
      </c>
      <c r="AI75" s="412"/>
      <c r="AJ75" s="412"/>
      <c r="AK75" s="412"/>
      <c r="AL75" s="412" t="e">
        <f>VLOOKUP($G75&amp;AL$60,'申込確認シート'!$E$1:$F$200,2,FALSE)</f>
        <v>#N/A</v>
      </c>
      <c r="AM75" s="412"/>
      <c r="AN75" s="412"/>
      <c r="AO75" s="412"/>
      <c r="AP75" s="412" t="e">
        <f>VLOOKUP($G75&amp;AP$60,'申込確認シート'!$E$1:$F$200,2,FALSE)</f>
        <v>#N/A</v>
      </c>
      <c r="AQ75" s="412"/>
      <c r="AR75" s="412"/>
      <c r="AS75" s="412"/>
      <c r="AT75" s="412" t="e">
        <f>VLOOKUP($G75&amp;AT$60,'申込確認シート'!$E$1:$F$200,2,FALSE)</f>
        <v>#N/A</v>
      </c>
      <c r="AU75" s="412"/>
      <c r="AV75" s="412"/>
      <c r="AW75" s="412"/>
      <c r="AX75" s="412" t="e">
        <f>VLOOKUP($G75&amp;AX$60,'申込確認シート'!$E$1:$F$200,2,FALSE)</f>
        <v>#N/A</v>
      </c>
      <c r="AY75" s="412"/>
      <c r="AZ75" s="412"/>
      <c r="BA75" s="412"/>
      <c r="BB75" s="412" t="e">
        <f>VLOOKUP($G75&amp;BB$60,'申込確認シート'!$E$1:$F$200,2,FALSE)</f>
        <v>#N/A</v>
      </c>
      <c r="BC75" s="412"/>
      <c r="BD75" s="412"/>
      <c r="BE75" s="412"/>
      <c r="BF75" s="412" t="e">
        <f>VLOOKUP($G75&amp;BF$60,'申込確認シート'!$E$1:$F$200,2,FALSE)</f>
        <v>#N/A</v>
      </c>
      <c r="BG75" s="412"/>
      <c r="BH75" s="412"/>
      <c r="BI75" s="412"/>
      <c r="BJ75" s="412" t="e">
        <f>VLOOKUP($G75&amp;BJ$60,'申込確認シート'!$E$1:$F$200,2,FALSE)</f>
        <v>#N/A</v>
      </c>
      <c r="BK75" s="412"/>
      <c r="BL75" s="412"/>
      <c r="BM75" s="412"/>
      <c r="BN75" s="412" t="e">
        <f>VLOOKUP($G75&amp;BN$60,'申込確認シート'!$E$1:$F$200,2,FALSE)</f>
        <v>#N/A</v>
      </c>
      <c r="BO75" s="412"/>
      <c r="BP75" s="412"/>
      <c r="BQ75" s="412"/>
      <c r="BR75" s="412" t="e">
        <f>VLOOKUP($G75&amp;BR$60,'申込確認シート'!$E$1:$F$200,2,FALSE)</f>
        <v>#N/A</v>
      </c>
      <c r="BS75" s="412"/>
      <c r="BT75" s="412"/>
      <c r="BU75" s="412"/>
      <c r="BV75" s="451" t="e">
        <f>VLOOKUP($G75&amp;BV$60,'申込確認シート'!$E$1:$F$200,2,FALSE)</f>
        <v>#N/A</v>
      </c>
      <c r="BW75" s="410"/>
      <c r="BX75" s="410"/>
      <c r="BY75" s="410"/>
      <c r="BZ75" s="452">
        <f>COUNTIF('申込確認シート'!$C$1:$C$200,G75)</f>
        <v>0</v>
      </c>
      <c r="CA75" s="452"/>
      <c r="CB75" s="452"/>
      <c r="CC75" s="452"/>
      <c r="CD75" s="50"/>
      <c r="CE75" s="40"/>
      <c r="CF75" s="44"/>
      <c r="CG75" s="44"/>
      <c r="CH75" s="44"/>
      <c r="CI75" s="44"/>
      <c r="CJ75" s="44"/>
      <c r="CK75" s="44"/>
      <c r="CL75" s="44"/>
      <c r="CM75" s="44"/>
      <c r="CN75" s="44"/>
      <c r="CO75" s="44"/>
      <c r="CP75" s="44"/>
      <c r="CQ75" s="44"/>
      <c r="CR75" s="44"/>
      <c r="CS75" s="44"/>
      <c r="CT75" s="89"/>
      <c r="CU75" s="44"/>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37"/>
      <c r="DU75" s="40"/>
      <c r="DV75" s="40"/>
      <c r="DW75" s="40"/>
      <c r="DX75" s="40"/>
      <c r="DY75" s="40"/>
      <c r="DZ75" s="40"/>
      <c r="EA75" s="40"/>
      <c r="EB75" s="40"/>
      <c r="EC75" s="40"/>
      <c r="ED75" s="40"/>
      <c r="EE75" s="4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row>
    <row r="76" spans="1:239" s="47" customFormat="1" ht="9.75" customHeight="1">
      <c r="A76" s="453"/>
      <c r="B76" s="453"/>
      <c r="C76" s="453"/>
      <c r="D76" s="409">
        <v>16</v>
      </c>
      <c r="E76" s="409"/>
      <c r="F76" s="409"/>
      <c r="G76" s="265" t="str">
        <f t="shared" si="20"/>
        <v>小学男子5年走幅跳</v>
      </c>
      <c r="H76" s="266"/>
      <c r="I76" s="266"/>
      <c r="J76" s="266"/>
      <c r="K76" s="266"/>
      <c r="L76" s="266"/>
      <c r="M76" s="266"/>
      <c r="N76" s="266"/>
      <c r="O76" s="266"/>
      <c r="P76" s="266"/>
      <c r="Q76" s="267"/>
      <c r="R76" s="410" t="e">
        <f>VLOOKUP($G76&amp;R$60,'申込確認シート'!$E$1:$F$200,2,FALSE)</f>
        <v>#N/A</v>
      </c>
      <c r="S76" s="410"/>
      <c r="T76" s="410"/>
      <c r="U76" s="411"/>
      <c r="V76" s="412" t="e">
        <f>VLOOKUP($G76&amp;V$60,'申込確認シート'!$E$1:$F$200,2,FALSE)</f>
        <v>#N/A</v>
      </c>
      <c r="W76" s="412"/>
      <c r="X76" s="412"/>
      <c r="Y76" s="412"/>
      <c r="Z76" s="412" t="e">
        <f>VLOOKUP($G76&amp;Z$60,'申込確認シート'!$E$1:$F$200,2,FALSE)</f>
        <v>#N/A</v>
      </c>
      <c r="AA76" s="412"/>
      <c r="AB76" s="412"/>
      <c r="AC76" s="412"/>
      <c r="AD76" s="412" t="e">
        <f>VLOOKUP($G76&amp;AD$60,'申込確認シート'!$E$1:$F$200,2,FALSE)</f>
        <v>#N/A</v>
      </c>
      <c r="AE76" s="412"/>
      <c r="AF76" s="412"/>
      <c r="AG76" s="412"/>
      <c r="AH76" s="412" t="e">
        <f>VLOOKUP($G76&amp;AH$60,'申込確認シート'!$E$1:$F$200,2,FALSE)</f>
        <v>#N/A</v>
      </c>
      <c r="AI76" s="412"/>
      <c r="AJ76" s="412"/>
      <c r="AK76" s="412"/>
      <c r="AL76" s="412" t="e">
        <f>VLOOKUP($G76&amp;AL$60,'申込確認シート'!$E$1:$F$200,2,FALSE)</f>
        <v>#N/A</v>
      </c>
      <c r="AM76" s="412"/>
      <c r="AN76" s="412"/>
      <c r="AO76" s="412"/>
      <c r="AP76" s="412" t="e">
        <f>VLOOKUP($G76&amp;AP$60,'申込確認シート'!$E$1:$F$200,2,FALSE)</f>
        <v>#N/A</v>
      </c>
      <c r="AQ76" s="412"/>
      <c r="AR76" s="412"/>
      <c r="AS76" s="412"/>
      <c r="AT76" s="412" t="e">
        <f>VLOOKUP($G76&amp;AT$60,'申込確認シート'!$E$1:$F$200,2,FALSE)</f>
        <v>#N/A</v>
      </c>
      <c r="AU76" s="412"/>
      <c r="AV76" s="412"/>
      <c r="AW76" s="412"/>
      <c r="AX76" s="412" t="e">
        <f>VLOOKUP($G76&amp;AX$60,'申込確認シート'!$E$1:$F$200,2,FALSE)</f>
        <v>#N/A</v>
      </c>
      <c r="AY76" s="412"/>
      <c r="AZ76" s="412"/>
      <c r="BA76" s="412"/>
      <c r="BB76" s="412" t="e">
        <f>VLOOKUP($G76&amp;BB$60,'申込確認シート'!$E$1:$F$200,2,FALSE)</f>
        <v>#N/A</v>
      </c>
      <c r="BC76" s="412"/>
      <c r="BD76" s="412"/>
      <c r="BE76" s="412"/>
      <c r="BF76" s="412" t="e">
        <f>VLOOKUP($G76&amp;BF$60,'申込確認シート'!$E$1:$F$200,2,FALSE)</f>
        <v>#N/A</v>
      </c>
      <c r="BG76" s="412"/>
      <c r="BH76" s="412"/>
      <c r="BI76" s="412"/>
      <c r="BJ76" s="412" t="e">
        <f>VLOOKUP($G76&amp;BJ$60,'申込確認シート'!$E$1:$F$200,2,FALSE)</f>
        <v>#N/A</v>
      </c>
      <c r="BK76" s="412"/>
      <c r="BL76" s="412"/>
      <c r="BM76" s="412"/>
      <c r="BN76" s="412" t="e">
        <f>VLOOKUP($G76&amp;BN$60,'申込確認シート'!$E$1:$F$200,2,FALSE)</f>
        <v>#N/A</v>
      </c>
      <c r="BO76" s="412"/>
      <c r="BP76" s="412"/>
      <c r="BQ76" s="412"/>
      <c r="BR76" s="412" t="e">
        <f>VLOOKUP($G76&amp;BR$60,'申込確認シート'!$E$1:$F$200,2,FALSE)</f>
        <v>#N/A</v>
      </c>
      <c r="BS76" s="412"/>
      <c r="BT76" s="412"/>
      <c r="BU76" s="412"/>
      <c r="BV76" s="451" t="e">
        <f>VLOOKUP($G76&amp;BV$60,'申込確認シート'!$E$1:$F$200,2,FALSE)</f>
        <v>#N/A</v>
      </c>
      <c r="BW76" s="410"/>
      <c r="BX76" s="410"/>
      <c r="BY76" s="410"/>
      <c r="BZ76" s="452">
        <f>COUNTIF('申込確認シート'!$C$1:$C$200,G76)</f>
        <v>0</v>
      </c>
      <c r="CA76" s="452"/>
      <c r="CB76" s="452"/>
      <c r="CC76" s="452"/>
      <c r="CD76" s="50"/>
      <c r="CE76" s="40"/>
      <c r="CF76" s="44"/>
      <c r="CG76" s="44"/>
      <c r="CH76" s="44"/>
      <c r="CI76" s="44"/>
      <c r="CJ76" s="44"/>
      <c r="CK76" s="44"/>
      <c r="CL76" s="44"/>
      <c r="CM76" s="44"/>
      <c r="CN76" s="44"/>
      <c r="CO76" s="44"/>
      <c r="CP76" s="44"/>
      <c r="CQ76" s="44"/>
      <c r="CR76" s="44"/>
      <c r="CS76" s="44"/>
      <c r="CT76" s="89"/>
      <c r="CU76" s="44"/>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37"/>
      <c r="DU76" s="40"/>
      <c r="DV76" s="40"/>
      <c r="DW76" s="40"/>
      <c r="DX76" s="40"/>
      <c r="DY76" s="40"/>
      <c r="DZ76" s="40"/>
      <c r="EA76" s="40"/>
      <c r="EB76" s="40"/>
      <c r="EC76" s="40"/>
      <c r="ED76" s="40"/>
      <c r="EE76" s="4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row>
    <row r="77" spans="1:239" s="47" customFormat="1" ht="9.75" customHeight="1">
      <c r="A77" s="453"/>
      <c r="B77" s="453"/>
      <c r="C77" s="453"/>
      <c r="D77" s="409">
        <v>17</v>
      </c>
      <c r="E77" s="409"/>
      <c r="F77" s="409"/>
      <c r="G77" s="265" t="str">
        <f t="shared" si="20"/>
        <v>小学男子4年走幅跳</v>
      </c>
      <c r="H77" s="266"/>
      <c r="I77" s="266"/>
      <c r="J77" s="266"/>
      <c r="K77" s="266"/>
      <c r="L77" s="266"/>
      <c r="M77" s="266"/>
      <c r="N77" s="266"/>
      <c r="O77" s="266"/>
      <c r="P77" s="266"/>
      <c r="Q77" s="267"/>
      <c r="R77" s="410" t="e">
        <f>VLOOKUP($G77&amp;R$60,'申込確認シート'!$E$1:$F$200,2,FALSE)</f>
        <v>#N/A</v>
      </c>
      <c r="S77" s="410"/>
      <c r="T77" s="410"/>
      <c r="U77" s="411"/>
      <c r="V77" s="412" t="e">
        <f>VLOOKUP($G77&amp;V$60,'申込確認シート'!$E$1:$F$200,2,FALSE)</f>
        <v>#N/A</v>
      </c>
      <c r="W77" s="412"/>
      <c r="X77" s="412"/>
      <c r="Y77" s="412"/>
      <c r="Z77" s="412" t="e">
        <f>VLOOKUP($G77&amp;Z$60,'申込確認シート'!$E$1:$F$200,2,FALSE)</f>
        <v>#N/A</v>
      </c>
      <c r="AA77" s="412"/>
      <c r="AB77" s="412"/>
      <c r="AC77" s="412"/>
      <c r="AD77" s="412" t="e">
        <f>VLOOKUP($G77&amp;AD$60,'申込確認シート'!$E$1:$F$200,2,FALSE)</f>
        <v>#N/A</v>
      </c>
      <c r="AE77" s="412"/>
      <c r="AF77" s="412"/>
      <c r="AG77" s="412"/>
      <c r="AH77" s="412" t="e">
        <f>VLOOKUP($G77&amp;AH$60,'申込確認シート'!$E$1:$F$200,2,FALSE)</f>
        <v>#N/A</v>
      </c>
      <c r="AI77" s="412"/>
      <c r="AJ77" s="412"/>
      <c r="AK77" s="412"/>
      <c r="AL77" s="412" t="e">
        <f>VLOOKUP($G77&amp;AL$60,'申込確認シート'!$E$1:$F$200,2,FALSE)</f>
        <v>#N/A</v>
      </c>
      <c r="AM77" s="412"/>
      <c r="AN77" s="412"/>
      <c r="AO77" s="412"/>
      <c r="AP77" s="412" t="e">
        <f>VLOOKUP($G77&amp;AP$60,'申込確認シート'!$E$1:$F$200,2,FALSE)</f>
        <v>#N/A</v>
      </c>
      <c r="AQ77" s="412"/>
      <c r="AR77" s="412"/>
      <c r="AS77" s="412"/>
      <c r="AT77" s="412" t="e">
        <f>VLOOKUP($G77&amp;AT$60,'申込確認シート'!$E$1:$F$200,2,FALSE)</f>
        <v>#N/A</v>
      </c>
      <c r="AU77" s="412"/>
      <c r="AV77" s="412"/>
      <c r="AW77" s="412"/>
      <c r="AX77" s="412" t="e">
        <f>VLOOKUP($G77&amp;AX$60,'申込確認シート'!$E$1:$F$200,2,FALSE)</f>
        <v>#N/A</v>
      </c>
      <c r="AY77" s="412"/>
      <c r="AZ77" s="412"/>
      <c r="BA77" s="412"/>
      <c r="BB77" s="412" t="e">
        <f>VLOOKUP($G77&amp;BB$60,'申込確認シート'!$E$1:$F$200,2,FALSE)</f>
        <v>#N/A</v>
      </c>
      <c r="BC77" s="412"/>
      <c r="BD77" s="412"/>
      <c r="BE77" s="412"/>
      <c r="BF77" s="412" t="e">
        <f>VLOOKUP($G77&amp;BF$60,'申込確認シート'!$E$1:$F$200,2,FALSE)</f>
        <v>#N/A</v>
      </c>
      <c r="BG77" s="412"/>
      <c r="BH77" s="412"/>
      <c r="BI77" s="412"/>
      <c r="BJ77" s="412" t="e">
        <f>VLOOKUP($G77&amp;BJ$60,'申込確認シート'!$E$1:$F$200,2,FALSE)</f>
        <v>#N/A</v>
      </c>
      <c r="BK77" s="412"/>
      <c r="BL77" s="412"/>
      <c r="BM77" s="412"/>
      <c r="BN77" s="412" t="e">
        <f>VLOOKUP($G77&amp;BN$60,'申込確認シート'!$E$1:$F$200,2,FALSE)</f>
        <v>#N/A</v>
      </c>
      <c r="BO77" s="412"/>
      <c r="BP77" s="412"/>
      <c r="BQ77" s="412"/>
      <c r="BR77" s="412" t="e">
        <f>VLOOKUP($G77&amp;BR$60,'申込確認シート'!$E$1:$F$200,2,FALSE)</f>
        <v>#N/A</v>
      </c>
      <c r="BS77" s="412"/>
      <c r="BT77" s="412"/>
      <c r="BU77" s="412"/>
      <c r="BV77" s="451" t="e">
        <f>VLOOKUP($G77&amp;BV$60,'申込確認シート'!$E$1:$F$200,2,FALSE)</f>
        <v>#N/A</v>
      </c>
      <c r="BW77" s="410"/>
      <c r="BX77" s="410"/>
      <c r="BY77" s="410"/>
      <c r="BZ77" s="452">
        <f>COUNTIF('申込確認シート'!$C$1:$C$200,G77)</f>
        <v>0</v>
      </c>
      <c r="CA77" s="452"/>
      <c r="CB77" s="452"/>
      <c r="CC77" s="452"/>
      <c r="CD77" s="50"/>
      <c r="CE77" s="40"/>
      <c r="CF77" s="44"/>
      <c r="CG77" s="44"/>
      <c r="CH77" s="44"/>
      <c r="CI77" s="44"/>
      <c r="CJ77" s="44"/>
      <c r="CK77" s="44"/>
      <c r="CL77" s="44"/>
      <c r="CM77" s="44"/>
      <c r="CN77" s="44"/>
      <c r="CO77" s="44"/>
      <c r="CP77" s="44"/>
      <c r="CQ77" s="44"/>
      <c r="CR77" s="44"/>
      <c r="CS77" s="44"/>
      <c r="CT77" s="89"/>
      <c r="CU77" s="44"/>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37"/>
      <c r="DU77" s="40"/>
      <c r="DV77" s="40"/>
      <c r="DW77" s="40"/>
      <c r="DX77" s="40"/>
      <c r="DY77" s="40"/>
      <c r="DZ77" s="40"/>
      <c r="EA77" s="40"/>
      <c r="EB77" s="40"/>
      <c r="EC77" s="40"/>
      <c r="ED77" s="40"/>
      <c r="EE77" s="4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row>
    <row r="78" spans="1:239" s="47" customFormat="1" ht="9.75" customHeight="1">
      <c r="A78" s="453"/>
      <c r="B78" s="453"/>
      <c r="C78" s="453"/>
      <c r="D78" s="409">
        <v>18</v>
      </c>
      <c r="E78" s="409"/>
      <c r="F78" s="409"/>
      <c r="G78" s="265" t="str">
        <f t="shared" si="20"/>
        <v>小学男子6年砲丸投(2.721kg)</v>
      </c>
      <c r="H78" s="266"/>
      <c r="I78" s="266"/>
      <c r="J78" s="266"/>
      <c r="K78" s="266"/>
      <c r="L78" s="266"/>
      <c r="M78" s="266"/>
      <c r="N78" s="266"/>
      <c r="O78" s="266"/>
      <c r="P78" s="266"/>
      <c r="Q78" s="267"/>
      <c r="R78" s="410" t="e">
        <f>VLOOKUP($G78&amp;R$60,'申込確認シート'!$E$1:$F$200,2,FALSE)</f>
        <v>#N/A</v>
      </c>
      <c r="S78" s="410"/>
      <c r="T78" s="410"/>
      <c r="U78" s="411"/>
      <c r="V78" s="412" t="e">
        <f>VLOOKUP($G78&amp;V$60,'申込確認シート'!$E$1:$F$200,2,FALSE)</f>
        <v>#N/A</v>
      </c>
      <c r="W78" s="412"/>
      <c r="X78" s="412"/>
      <c r="Y78" s="412"/>
      <c r="Z78" s="412" t="e">
        <f>VLOOKUP($G78&amp;Z$60,'申込確認シート'!$E$1:$F$200,2,FALSE)</f>
        <v>#N/A</v>
      </c>
      <c r="AA78" s="412"/>
      <c r="AB78" s="412"/>
      <c r="AC78" s="412"/>
      <c r="AD78" s="412" t="e">
        <f>VLOOKUP($G78&amp;AD$60,'申込確認シート'!$E$1:$F$200,2,FALSE)</f>
        <v>#N/A</v>
      </c>
      <c r="AE78" s="412"/>
      <c r="AF78" s="412"/>
      <c r="AG78" s="412"/>
      <c r="AH78" s="412" t="e">
        <f>VLOOKUP($G78&amp;AH$60,'申込確認シート'!$E$1:$F$200,2,FALSE)</f>
        <v>#N/A</v>
      </c>
      <c r="AI78" s="412"/>
      <c r="AJ78" s="412"/>
      <c r="AK78" s="412"/>
      <c r="AL78" s="412" t="e">
        <f>VLOOKUP($G78&amp;AL$60,'申込確認シート'!$E$1:$F$200,2,FALSE)</f>
        <v>#N/A</v>
      </c>
      <c r="AM78" s="412"/>
      <c r="AN78" s="412"/>
      <c r="AO78" s="412"/>
      <c r="AP78" s="412" t="e">
        <f>VLOOKUP($G78&amp;AP$60,'申込確認シート'!$E$1:$F$200,2,FALSE)</f>
        <v>#N/A</v>
      </c>
      <c r="AQ78" s="412"/>
      <c r="AR78" s="412"/>
      <c r="AS78" s="412"/>
      <c r="AT78" s="412" t="e">
        <f>VLOOKUP($G78&amp;AT$60,'申込確認シート'!$E$1:$F$200,2,FALSE)</f>
        <v>#N/A</v>
      </c>
      <c r="AU78" s="412"/>
      <c r="AV78" s="412"/>
      <c r="AW78" s="412"/>
      <c r="AX78" s="412" t="e">
        <f>VLOOKUP($G78&amp;AX$60,'申込確認シート'!$E$1:$F$200,2,FALSE)</f>
        <v>#N/A</v>
      </c>
      <c r="AY78" s="412"/>
      <c r="AZ78" s="412"/>
      <c r="BA78" s="412"/>
      <c r="BB78" s="412" t="e">
        <f>VLOOKUP($G78&amp;BB$60,'申込確認シート'!$E$1:$F$200,2,FALSE)</f>
        <v>#N/A</v>
      </c>
      <c r="BC78" s="412"/>
      <c r="BD78" s="412"/>
      <c r="BE78" s="412"/>
      <c r="BF78" s="412" t="e">
        <f>VLOOKUP($G78&amp;BF$60,'申込確認シート'!$E$1:$F$200,2,FALSE)</f>
        <v>#N/A</v>
      </c>
      <c r="BG78" s="412"/>
      <c r="BH78" s="412"/>
      <c r="BI78" s="412"/>
      <c r="BJ78" s="412" t="e">
        <f>VLOOKUP($G78&amp;BJ$60,'申込確認シート'!$E$1:$F$200,2,FALSE)</f>
        <v>#N/A</v>
      </c>
      <c r="BK78" s="412"/>
      <c r="BL78" s="412"/>
      <c r="BM78" s="412"/>
      <c r="BN78" s="412" t="e">
        <f>VLOOKUP($G78&amp;BN$60,'申込確認シート'!$E$1:$F$200,2,FALSE)</f>
        <v>#N/A</v>
      </c>
      <c r="BO78" s="412"/>
      <c r="BP78" s="412"/>
      <c r="BQ78" s="412"/>
      <c r="BR78" s="412" t="e">
        <f>VLOOKUP($G78&amp;BR$60,'申込確認シート'!$E$1:$F$200,2,FALSE)</f>
        <v>#N/A</v>
      </c>
      <c r="BS78" s="412"/>
      <c r="BT78" s="412"/>
      <c r="BU78" s="412"/>
      <c r="BV78" s="451" t="e">
        <f>VLOOKUP($G78&amp;BV$60,'申込確認シート'!$E$1:$F$200,2,FALSE)</f>
        <v>#N/A</v>
      </c>
      <c r="BW78" s="410"/>
      <c r="BX78" s="410"/>
      <c r="BY78" s="410"/>
      <c r="BZ78" s="452">
        <f>COUNTIF('申込確認シート'!$C$1:$C$200,G78)</f>
        <v>0</v>
      </c>
      <c r="CA78" s="452"/>
      <c r="CB78" s="452"/>
      <c r="CC78" s="452"/>
      <c r="CD78" s="50"/>
      <c r="CE78" s="40"/>
      <c r="CF78" s="44"/>
      <c r="CG78" s="44"/>
      <c r="CH78" s="44"/>
      <c r="CI78" s="44"/>
      <c r="CJ78" s="44"/>
      <c r="CK78" s="44"/>
      <c r="CL78" s="44"/>
      <c r="CM78" s="44"/>
      <c r="CN78" s="44"/>
      <c r="CO78" s="44"/>
      <c r="CP78" s="44"/>
      <c r="CQ78" s="44"/>
      <c r="CR78" s="44"/>
      <c r="CS78" s="44"/>
      <c r="CT78" s="89"/>
      <c r="CU78" s="44"/>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37"/>
      <c r="DU78" s="40"/>
      <c r="DV78" s="40"/>
      <c r="DW78" s="40"/>
      <c r="DX78" s="40"/>
      <c r="DY78" s="40"/>
      <c r="DZ78" s="40"/>
      <c r="EA78" s="40"/>
      <c r="EB78" s="40"/>
      <c r="EC78" s="40"/>
      <c r="ED78" s="40"/>
      <c r="EE78" s="4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row>
    <row r="79" spans="1:239" s="47" customFormat="1" ht="9.75" customHeight="1">
      <c r="A79" s="453"/>
      <c r="B79" s="453"/>
      <c r="C79" s="453"/>
      <c r="D79" s="409">
        <v>19</v>
      </c>
      <c r="E79" s="409"/>
      <c r="F79" s="409"/>
      <c r="G79" s="265" t="str">
        <f t="shared" si="20"/>
        <v>小学男子6年ｼﾞｬﾍﾞﾘｯｸﾎﾞｰﾙｽﾛｰ</v>
      </c>
      <c r="H79" s="266"/>
      <c r="I79" s="266"/>
      <c r="J79" s="266"/>
      <c r="K79" s="266"/>
      <c r="L79" s="266"/>
      <c r="M79" s="266"/>
      <c r="N79" s="266"/>
      <c r="O79" s="266"/>
      <c r="P79" s="266"/>
      <c r="Q79" s="267"/>
      <c r="R79" s="410" t="e">
        <f>VLOOKUP($G79&amp;R$60,'申込確認シート'!$E$1:$F$200,2,FALSE)</f>
        <v>#N/A</v>
      </c>
      <c r="S79" s="410"/>
      <c r="T79" s="410"/>
      <c r="U79" s="411"/>
      <c r="V79" s="412" t="e">
        <f>VLOOKUP($G79&amp;V$60,'申込確認シート'!$E$1:$F$200,2,FALSE)</f>
        <v>#N/A</v>
      </c>
      <c r="W79" s="412"/>
      <c r="X79" s="412"/>
      <c r="Y79" s="412"/>
      <c r="Z79" s="412" t="e">
        <f>VLOOKUP($G79&amp;Z$60,'申込確認シート'!$E$1:$F$200,2,FALSE)</f>
        <v>#N/A</v>
      </c>
      <c r="AA79" s="412"/>
      <c r="AB79" s="412"/>
      <c r="AC79" s="412"/>
      <c r="AD79" s="412" t="e">
        <f>VLOOKUP($G79&amp;AD$60,'申込確認シート'!$E$1:$F$200,2,FALSE)</f>
        <v>#N/A</v>
      </c>
      <c r="AE79" s="412"/>
      <c r="AF79" s="412"/>
      <c r="AG79" s="412"/>
      <c r="AH79" s="412" t="e">
        <f>VLOOKUP($G79&amp;AH$60,'申込確認シート'!$E$1:$F$200,2,FALSE)</f>
        <v>#N/A</v>
      </c>
      <c r="AI79" s="412"/>
      <c r="AJ79" s="412"/>
      <c r="AK79" s="412"/>
      <c r="AL79" s="412" t="e">
        <f>VLOOKUP($G79&amp;AL$60,'申込確認シート'!$E$1:$F$200,2,FALSE)</f>
        <v>#N/A</v>
      </c>
      <c r="AM79" s="412"/>
      <c r="AN79" s="412"/>
      <c r="AO79" s="412"/>
      <c r="AP79" s="412" t="e">
        <f>VLOOKUP($G79&amp;AP$60,'申込確認シート'!$E$1:$F$200,2,FALSE)</f>
        <v>#N/A</v>
      </c>
      <c r="AQ79" s="412"/>
      <c r="AR79" s="412"/>
      <c r="AS79" s="412"/>
      <c r="AT79" s="412" t="e">
        <f>VLOOKUP($G79&amp;AT$60,'申込確認シート'!$E$1:$F$200,2,FALSE)</f>
        <v>#N/A</v>
      </c>
      <c r="AU79" s="412"/>
      <c r="AV79" s="412"/>
      <c r="AW79" s="412"/>
      <c r="AX79" s="412" t="e">
        <f>VLOOKUP($G79&amp;AX$60,'申込確認シート'!$E$1:$F$200,2,FALSE)</f>
        <v>#N/A</v>
      </c>
      <c r="AY79" s="412"/>
      <c r="AZ79" s="412"/>
      <c r="BA79" s="412"/>
      <c r="BB79" s="412" t="e">
        <f>VLOOKUP($G79&amp;BB$60,'申込確認シート'!$E$1:$F$200,2,FALSE)</f>
        <v>#N/A</v>
      </c>
      <c r="BC79" s="412"/>
      <c r="BD79" s="412"/>
      <c r="BE79" s="412"/>
      <c r="BF79" s="412" t="e">
        <f>VLOOKUP($G79&amp;BF$60,'申込確認シート'!$E$1:$F$200,2,FALSE)</f>
        <v>#N/A</v>
      </c>
      <c r="BG79" s="412"/>
      <c r="BH79" s="412"/>
      <c r="BI79" s="412"/>
      <c r="BJ79" s="412" t="e">
        <f>VLOOKUP($G79&amp;BJ$60,'申込確認シート'!$E$1:$F$200,2,FALSE)</f>
        <v>#N/A</v>
      </c>
      <c r="BK79" s="412"/>
      <c r="BL79" s="412"/>
      <c r="BM79" s="412"/>
      <c r="BN79" s="412" t="e">
        <f>VLOOKUP($G79&amp;BN$60,'申込確認シート'!$E$1:$F$200,2,FALSE)</f>
        <v>#N/A</v>
      </c>
      <c r="BO79" s="412"/>
      <c r="BP79" s="412"/>
      <c r="BQ79" s="412"/>
      <c r="BR79" s="412" t="e">
        <f>VLOOKUP($G79&amp;BR$60,'申込確認シート'!$E$1:$F$200,2,FALSE)</f>
        <v>#N/A</v>
      </c>
      <c r="BS79" s="412"/>
      <c r="BT79" s="412"/>
      <c r="BU79" s="412"/>
      <c r="BV79" s="451" t="e">
        <f>VLOOKUP($G79&amp;BV$60,'申込確認シート'!$E$1:$F$200,2,FALSE)</f>
        <v>#N/A</v>
      </c>
      <c r="BW79" s="410"/>
      <c r="BX79" s="410"/>
      <c r="BY79" s="410"/>
      <c r="BZ79" s="452">
        <f>COUNTIF('申込確認シート'!$C$1:$C$200,G79)</f>
        <v>0</v>
      </c>
      <c r="CA79" s="452"/>
      <c r="CB79" s="452"/>
      <c r="CC79" s="452"/>
      <c r="CD79" s="50"/>
      <c r="CE79" s="40"/>
      <c r="CF79" s="44"/>
      <c r="CG79" s="44"/>
      <c r="CH79" s="44"/>
      <c r="CI79" s="44"/>
      <c r="CJ79" s="44"/>
      <c r="CK79" s="44"/>
      <c r="CL79" s="44"/>
      <c r="CM79" s="44"/>
      <c r="CN79" s="44"/>
      <c r="CO79" s="44"/>
      <c r="CP79" s="44"/>
      <c r="CQ79" s="44"/>
      <c r="CR79" s="44"/>
      <c r="CS79" s="44"/>
      <c r="CT79" s="89"/>
      <c r="CU79" s="44"/>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37"/>
      <c r="DU79" s="40"/>
      <c r="DV79" s="40"/>
      <c r="DW79" s="40"/>
      <c r="DX79" s="40"/>
      <c r="DY79" s="40"/>
      <c r="DZ79" s="40"/>
      <c r="EA79" s="40"/>
      <c r="EB79" s="40"/>
      <c r="EC79" s="40"/>
      <c r="ED79" s="40"/>
      <c r="EE79" s="4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row>
    <row r="80" spans="1:239" s="47" customFormat="1" ht="9.75" customHeight="1">
      <c r="A80" s="453"/>
      <c r="B80" s="453"/>
      <c r="C80" s="453"/>
      <c r="D80" s="409">
        <v>20</v>
      </c>
      <c r="E80" s="409"/>
      <c r="F80" s="409"/>
      <c r="G80" s="265" t="str">
        <f t="shared" si="20"/>
        <v>小学男子5年ｼﾞｬﾍﾞﾘｯｸﾎﾞｰﾙｽﾛｰ</v>
      </c>
      <c r="H80" s="266"/>
      <c r="I80" s="266"/>
      <c r="J80" s="266"/>
      <c r="K80" s="266"/>
      <c r="L80" s="266"/>
      <c r="M80" s="266"/>
      <c r="N80" s="266"/>
      <c r="O80" s="266"/>
      <c r="P80" s="266"/>
      <c r="Q80" s="267"/>
      <c r="R80" s="410" t="e">
        <f>VLOOKUP($G80&amp;R$60,'申込確認シート'!$E$1:$F$200,2,FALSE)</f>
        <v>#N/A</v>
      </c>
      <c r="S80" s="410"/>
      <c r="T80" s="410"/>
      <c r="U80" s="411"/>
      <c r="V80" s="412" t="e">
        <f>VLOOKUP($G80&amp;V$60,'申込確認シート'!$E$1:$F$200,2,FALSE)</f>
        <v>#N/A</v>
      </c>
      <c r="W80" s="412"/>
      <c r="X80" s="412"/>
      <c r="Y80" s="412"/>
      <c r="Z80" s="412" t="e">
        <f>VLOOKUP($G80&amp;Z$60,'申込確認シート'!$E$1:$F$200,2,FALSE)</f>
        <v>#N/A</v>
      </c>
      <c r="AA80" s="412"/>
      <c r="AB80" s="412"/>
      <c r="AC80" s="412"/>
      <c r="AD80" s="412" t="e">
        <f>VLOOKUP($G80&amp;AD$60,'申込確認シート'!$E$1:$F$200,2,FALSE)</f>
        <v>#N/A</v>
      </c>
      <c r="AE80" s="412"/>
      <c r="AF80" s="412"/>
      <c r="AG80" s="412"/>
      <c r="AH80" s="412" t="e">
        <f>VLOOKUP($G80&amp;AH$60,'申込確認シート'!$E$1:$F$200,2,FALSE)</f>
        <v>#N/A</v>
      </c>
      <c r="AI80" s="412"/>
      <c r="AJ80" s="412"/>
      <c r="AK80" s="412"/>
      <c r="AL80" s="412" t="e">
        <f>VLOOKUP($G80&amp;AL$60,'申込確認シート'!$E$1:$F$200,2,FALSE)</f>
        <v>#N/A</v>
      </c>
      <c r="AM80" s="412"/>
      <c r="AN80" s="412"/>
      <c r="AO80" s="412"/>
      <c r="AP80" s="412" t="e">
        <f>VLOOKUP($G80&amp;AP$60,'申込確認シート'!$E$1:$F$200,2,FALSE)</f>
        <v>#N/A</v>
      </c>
      <c r="AQ80" s="412"/>
      <c r="AR80" s="412"/>
      <c r="AS80" s="412"/>
      <c r="AT80" s="412" t="e">
        <f>VLOOKUP($G80&amp;AT$60,'申込確認シート'!$E$1:$F$200,2,FALSE)</f>
        <v>#N/A</v>
      </c>
      <c r="AU80" s="412"/>
      <c r="AV80" s="412"/>
      <c r="AW80" s="412"/>
      <c r="AX80" s="412" t="e">
        <f>VLOOKUP($G80&amp;AX$60,'申込確認シート'!$E$1:$F$200,2,FALSE)</f>
        <v>#N/A</v>
      </c>
      <c r="AY80" s="412"/>
      <c r="AZ80" s="412"/>
      <c r="BA80" s="412"/>
      <c r="BB80" s="412" t="e">
        <f>VLOOKUP($G80&amp;BB$60,'申込確認シート'!$E$1:$F$200,2,FALSE)</f>
        <v>#N/A</v>
      </c>
      <c r="BC80" s="412"/>
      <c r="BD80" s="412"/>
      <c r="BE80" s="412"/>
      <c r="BF80" s="412" t="e">
        <f>VLOOKUP($G80&amp;BF$60,'申込確認シート'!$E$1:$F$200,2,FALSE)</f>
        <v>#N/A</v>
      </c>
      <c r="BG80" s="412"/>
      <c r="BH80" s="412"/>
      <c r="BI80" s="412"/>
      <c r="BJ80" s="412" t="e">
        <f>VLOOKUP($G80&amp;BJ$60,'申込確認シート'!$E$1:$F$200,2,FALSE)</f>
        <v>#N/A</v>
      </c>
      <c r="BK80" s="412"/>
      <c r="BL80" s="412"/>
      <c r="BM80" s="412"/>
      <c r="BN80" s="412" t="e">
        <f>VLOOKUP($G80&amp;BN$60,'申込確認シート'!$E$1:$F$200,2,FALSE)</f>
        <v>#N/A</v>
      </c>
      <c r="BO80" s="412"/>
      <c r="BP80" s="412"/>
      <c r="BQ80" s="412"/>
      <c r="BR80" s="412" t="e">
        <f>VLOOKUP($G80&amp;BR$60,'申込確認シート'!$E$1:$F$200,2,FALSE)</f>
        <v>#N/A</v>
      </c>
      <c r="BS80" s="412"/>
      <c r="BT80" s="412"/>
      <c r="BU80" s="412"/>
      <c r="BV80" s="451" t="e">
        <f>VLOOKUP($G80&amp;BV$60,'申込確認シート'!$E$1:$F$200,2,FALSE)</f>
        <v>#N/A</v>
      </c>
      <c r="BW80" s="410"/>
      <c r="BX80" s="410"/>
      <c r="BY80" s="410"/>
      <c r="BZ80" s="452">
        <f>COUNTIF('申込確認シート'!$C$1:$C$200,G80)</f>
        <v>0</v>
      </c>
      <c r="CA80" s="452"/>
      <c r="CB80" s="452"/>
      <c r="CC80" s="452"/>
      <c r="CD80" s="50"/>
      <c r="CE80" s="40"/>
      <c r="CF80" s="44"/>
      <c r="CG80" s="44"/>
      <c r="CH80" s="44"/>
      <c r="CI80" s="44"/>
      <c r="CJ80" s="44"/>
      <c r="CK80" s="44"/>
      <c r="CL80" s="44"/>
      <c r="CM80" s="44"/>
      <c r="CN80" s="44"/>
      <c r="CO80" s="44"/>
      <c r="CP80" s="44"/>
      <c r="CQ80" s="44"/>
      <c r="CR80" s="44"/>
      <c r="CS80" s="44"/>
      <c r="CT80" s="89"/>
      <c r="CU80" s="44"/>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37"/>
      <c r="DU80" s="40"/>
      <c r="DV80" s="40"/>
      <c r="DW80" s="40"/>
      <c r="DX80" s="40"/>
      <c r="DY80" s="40"/>
      <c r="DZ80" s="40"/>
      <c r="EA80" s="40"/>
      <c r="EB80" s="40"/>
      <c r="EC80" s="40"/>
      <c r="ED80" s="40"/>
      <c r="EE80" s="4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row>
    <row r="81" spans="1:239" s="47" customFormat="1" ht="9.75" customHeight="1">
      <c r="A81" s="453"/>
      <c r="B81" s="453"/>
      <c r="C81" s="453"/>
      <c r="D81" s="409">
        <v>21</v>
      </c>
      <c r="E81" s="409"/>
      <c r="F81" s="409"/>
      <c r="G81" s="265" t="str">
        <f t="shared" si="20"/>
        <v>小学男子4年ｼﾞｬﾍﾞﾘｯｸﾎﾞｰﾙｽﾛｰ</v>
      </c>
      <c r="H81" s="266"/>
      <c r="I81" s="266"/>
      <c r="J81" s="266"/>
      <c r="K81" s="266"/>
      <c r="L81" s="266"/>
      <c r="M81" s="266"/>
      <c r="N81" s="266"/>
      <c r="O81" s="266"/>
      <c r="P81" s="266"/>
      <c r="Q81" s="267"/>
      <c r="R81" s="410" t="e">
        <f>VLOOKUP($G81&amp;R$60,'申込確認シート'!$E$1:$F$200,2,FALSE)</f>
        <v>#N/A</v>
      </c>
      <c r="S81" s="410"/>
      <c r="T81" s="410"/>
      <c r="U81" s="411"/>
      <c r="V81" s="412" t="e">
        <f>VLOOKUP($G81&amp;V$60,'申込確認シート'!$E$1:$F$200,2,FALSE)</f>
        <v>#N/A</v>
      </c>
      <c r="W81" s="412"/>
      <c r="X81" s="412"/>
      <c r="Y81" s="412"/>
      <c r="Z81" s="412" t="e">
        <f>VLOOKUP($G81&amp;Z$60,'申込確認シート'!$E$1:$F$200,2,FALSE)</f>
        <v>#N/A</v>
      </c>
      <c r="AA81" s="412"/>
      <c r="AB81" s="412"/>
      <c r="AC81" s="412"/>
      <c r="AD81" s="412" t="e">
        <f>VLOOKUP($G81&amp;AD$60,'申込確認シート'!$E$1:$F$200,2,FALSE)</f>
        <v>#N/A</v>
      </c>
      <c r="AE81" s="412"/>
      <c r="AF81" s="412"/>
      <c r="AG81" s="412"/>
      <c r="AH81" s="412" t="e">
        <f>VLOOKUP($G81&amp;AH$60,'申込確認シート'!$E$1:$F$200,2,FALSE)</f>
        <v>#N/A</v>
      </c>
      <c r="AI81" s="412"/>
      <c r="AJ81" s="412"/>
      <c r="AK81" s="412"/>
      <c r="AL81" s="412" t="e">
        <f>VLOOKUP($G81&amp;AL$60,'申込確認シート'!$E$1:$F$200,2,FALSE)</f>
        <v>#N/A</v>
      </c>
      <c r="AM81" s="412"/>
      <c r="AN81" s="412"/>
      <c r="AO81" s="412"/>
      <c r="AP81" s="412" t="e">
        <f>VLOOKUP($G81&amp;AP$60,'申込確認シート'!$E$1:$F$200,2,FALSE)</f>
        <v>#N/A</v>
      </c>
      <c r="AQ81" s="412"/>
      <c r="AR81" s="412"/>
      <c r="AS81" s="412"/>
      <c r="AT81" s="412" t="e">
        <f>VLOOKUP($G81&amp;AT$60,'申込確認シート'!$E$1:$F$200,2,FALSE)</f>
        <v>#N/A</v>
      </c>
      <c r="AU81" s="412"/>
      <c r="AV81" s="412"/>
      <c r="AW81" s="412"/>
      <c r="AX81" s="412" t="e">
        <f>VLOOKUP($G81&amp;AX$60,'申込確認シート'!$E$1:$F$200,2,FALSE)</f>
        <v>#N/A</v>
      </c>
      <c r="AY81" s="412"/>
      <c r="AZ81" s="412"/>
      <c r="BA81" s="412"/>
      <c r="BB81" s="412" t="e">
        <f>VLOOKUP($G81&amp;BB$60,'申込確認シート'!$E$1:$F$200,2,FALSE)</f>
        <v>#N/A</v>
      </c>
      <c r="BC81" s="412"/>
      <c r="BD81" s="412"/>
      <c r="BE81" s="412"/>
      <c r="BF81" s="412" t="e">
        <f>VLOOKUP($G81&amp;BF$60,'申込確認シート'!$E$1:$F$200,2,FALSE)</f>
        <v>#N/A</v>
      </c>
      <c r="BG81" s="412"/>
      <c r="BH81" s="412"/>
      <c r="BI81" s="412"/>
      <c r="BJ81" s="412" t="e">
        <f>VLOOKUP($G81&amp;BJ$60,'申込確認シート'!$E$1:$F$200,2,FALSE)</f>
        <v>#N/A</v>
      </c>
      <c r="BK81" s="412"/>
      <c r="BL81" s="412"/>
      <c r="BM81" s="412"/>
      <c r="BN81" s="412" t="e">
        <f>VLOOKUP($G81&amp;BN$60,'申込確認シート'!$E$1:$F$200,2,FALSE)</f>
        <v>#N/A</v>
      </c>
      <c r="BO81" s="412"/>
      <c r="BP81" s="412"/>
      <c r="BQ81" s="412"/>
      <c r="BR81" s="412" t="e">
        <f>VLOOKUP($G81&amp;BR$60,'申込確認シート'!$E$1:$F$200,2,FALSE)</f>
        <v>#N/A</v>
      </c>
      <c r="BS81" s="412"/>
      <c r="BT81" s="412"/>
      <c r="BU81" s="412"/>
      <c r="BV81" s="451" t="e">
        <f>VLOOKUP($G81&amp;BV$60,'申込確認シート'!$E$1:$F$200,2,FALSE)</f>
        <v>#N/A</v>
      </c>
      <c r="BW81" s="410"/>
      <c r="BX81" s="410"/>
      <c r="BY81" s="410"/>
      <c r="BZ81" s="452">
        <f>COUNTIF('申込確認シート'!$C$1:$C$200,G81)</f>
        <v>0</v>
      </c>
      <c r="CA81" s="452"/>
      <c r="CB81" s="452"/>
      <c r="CC81" s="452"/>
      <c r="CD81" s="50"/>
      <c r="CE81" s="40"/>
      <c r="CF81" s="44"/>
      <c r="CG81" s="44"/>
      <c r="CH81" s="44"/>
      <c r="CI81" s="44"/>
      <c r="CJ81" s="44"/>
      <c r="CK81" s="44"/>
      <c r="CL81" s="44"/>
      <c r="CM81" s="44"/>
      <c r="CN81" s="44"/>
      <c r="CO81" s="44"/>
      <c r="CP81" s="44"/>
      <c r="CQ81" s="44"/>
      <c r="CR81" s="44"/>
      <c r="CS81" s="44"/>
      <c r="CT81" s="89"/>
      <c r="CU81" s="44"/>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37"/>
      <c r="DU81" s="40"/>
      <c r="DV81" s="40"/>
      <c r="DW81" s="40"/>
      <c r="DX81" s="40"/>
      <c r="DY81" s="40"/>
      <c r="DZ81" s="40"/>
      <c r="EA81" s="40"/>
      <c r="EB81" s="40"/>
      <c r="EC81" s="40"/>
      <c r="ED81" s="40"/>
      <c r="EE81" s="4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row>
    <row r="82" spans="1:239" s="47" customFormat="1" ht="9.75" customHeight="1">
      <c r="A82" s="453"/>
      <c r="B82" s="453"/>
      <c r="C82" s="453"/>
      <c r="D82" s="409">
        <v>22</v>
      </c>
      <c r="E82" s="409"/>
      <c r="F82" s="409"/>
      <c r="G82" s="265" t="str">
        <f t="shared" si="20"/>
        <v>小学男子3年ｼﾞｬﾍﾞﾘｯｸﾎﾞｰﾙｽﾛｰ</v>
      </c>
      <c r="H82" s="266"/>
      <c r="I82" s="266"/>
      <c r="J82" s="266"/>
      <c r="K82" s="266"/>
      <c r="L82" s="266"/>
      <c r="M82" s="266"/>
      <c r="N82" s="266"/>
      <c r="O82" s="266"/>
      <c r="P82" s="266"/>
      <c r="Q82" s="267"/>
      <c r="R82" s="410" t="e">
        <f>VLOOKUP($G82&amp;R$60,'申込確認シート'!$E$1:$F$200,2,FALSE)</f>
        <v>#N/A</v>
      </c>
      <c r="S82" s="410"/>
      <c r="T82" s="410"/>
      <c r="U82" s="411"/>
      <c r="V82" s="412" t="e">
        <f>VLOOKUP($G82&amp;V$60,'申込確認シート'!$E$1:$F$200,2,FALSE)</f>
        <v>#N/A</v>
      </c>
      <c r="W82" s="412"/>
      <c r="X82" s="412"/>
      <c r="Y82" s="412"/>
      <c r="Z82" s="412" t="e">
        <f>VLOOKUP($G82&amp;Z$60,'申込確認シート'!$E$1:$F$200,2,FALSE)</f>
        <v>#N/A</v>
      </c>
      <c r="AA82" s="412"/>
      <c r="AB82" s="412"/>
      <c r="AC82" s="412"/>
      <c r="AD82" s="412" t="e">
        <f>VLOOKUP($G82&amp;AD$60,'申込確認シート'!$E$1:$F$200,2,FALSE)</f>
        <v>#N/A</v>
      </c>
      <c r="AE82" s="412"/>
      <c r="AF82" s="412"/>
      <c r="AG82" s="412"/>
      <c r="AH82" s="412" t="e">
        <f>VLOOKUP($G82&amp;AH$60,'申込確認シート'!$E$1:$F$200,2,FALSE)</f>
        <v>#N/A</v>
      </c>
      <c r="AI82" s="412"/>
      <c r="AJ82" s="412"/>
      <c r="AK82" s="412"/>
      <c r="AL82" s="412" t="e">
        <f>VLOOKUP($G82&amp;AL$60,'申込確認シート'!$E$1:$F$200,2,FALSE)</f>
        <v>#N/A</v>
      </c>
      <c r="AM82" s="412"/>
      <c r="AN82" s="412"/>
      <c r="AO82" s="412"/>
      <c r="AP82" s="412" t="e">
        <f>VLOOKUP($G82&amp;AP$60,'申込確認シート'!$E$1:$F$200,2,FALSE)</f>
        <v>#N/A</v>
      </c>
      <c r="AQ82" s="412"/>
      <c r="AR82" s="412"/>
      <c r="AS82" s="412"/>
      <c r="AT82" s="412" t="e">
        <f>VLOOKUP($G82&amp;AT$60,'申込確認シート'!$E$1:$F$200,2,FALSE)</f>
        <v>#N/A</v>
      </c>
      <c r="AU82" s="412"/>
      <c r="AV82" s="412"/>
      <c r="AW82" s="412"/>
      <c r="AX82" s="412" t="e">
        <f>VLOOKUP($G82&amp;AX$60,'申込確認シート'!$E$1:$F$200,2,FALSE)</f>
        <v>#N/A</v>
      </c>
      <c r="AY82" s="412"/>
      <c r="AZ82" s="412"/>
      <c r="BA82" s="412"/>
      <c r="BB82" s="412" t="e">
        <f>VLOOKUP($G82&amp;BB$60,'申込確認シート'!$E$1:$F$200,2,FALSE)</f>
        <v>#N/A</v>
      </c>
      <c r="BC82" s="412"/>
      <c r="BD82" s="412"/>
      <c r="BE82" s="412"/>
      <c r="BF82" s="412" t="e">
        <f>VLOOKUP($G82&amp;BF$60,'申込確認シート'!$E$1:$F$200,2,FALSE)</f>
        <v>#N/A</v>
      </c>
      <c r="BG82" s="412"/>
      <c r="BH82" s="412"/>
      <c r="BI82" s="412"/>
      <c r="BJ82" s="412" t="e">
        <f>VLOOKUP($G82&amp;BJ$60,'申込確認シート'!$E$1:$F$200,2,FALSE)</f>
        <v>#N/A</v>
      </c>
      <c r="BK82" s="412"/>
      <c r="BL82" s="412"/>
      <c r="BM82" s="412"/>
      <c r="BN82" s="412" t="e">
        <f>VLOOKUP($G82&amp;BN$60,'申込確認シート'!$E$1:$F$200,2,FALSE)</f>
        <v>#N/A</v>
      </c>
      <c r="BO82" s="412"/>
      <c r="BP82" s="412"/>
      <c r="BQ82" s="412"/>
      <c r="BR82" s="412" t="e">
        <f>VLOOKUP($G82&amp;BR$60,'申込確認シート'!$E$1:$F$200,2,FALSE)</f>
        <v>#N/A</v>
      </c>
      <c r="BS82" s="412"/>
      <c r="BT82" s="412"/>
      <c r="BU82" s="412"/>
      <c r="BV82" s="451" t="e">
        <f>VLOOKUP($G82&amp;BV$60,'申込確認シート'!$E$1:$F$200,2,FALSE)</f>
        <v>#N/A</v>
      </c>
      <c r="BW82" s="410"/>
      <c r="BX82" s="410"/>
      <c r="BY82" s="410"/>
      <c r="BZ82" s="452">
        <f>COUNTIF('申込確認シート'!$C$1:$C$200,G82)</f>
        <v>0</v>
      </c>
      <c r="CA82" s="452"/>
      <c r="CB82" s="452"/>
      <c r="CC82" s="452"/>
      <c r="CD82" s="50"/>
      <c r="CE82" s="40"/>
      <c r="CF82" s="44"/>
      <c r="CG82" s="44"/>
      <c r="CH82" s="44"/>
      <c r="CI82" s="44"/>
      <c r="CJ82" s="44"/>
      <c r="CK82" s="44"/>
      <c r="CL82" s="44"/>
      <c r="CM82" s="44"/>
      <c r="CN82" s="44"/>
      <c r="CO82" s="44"/>
      <c r="CP82" s="44"/>
      <c r="CQ82" s="44"/>
      <c r="CR82" s="44"/>
      <c r="CS82" s="44"/>
      <c r="CT82" s="89"/>
      <c r="CU82" s="44"/>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37"/>
      <c r="DU82" s="40"/>
      <c r="DV82" s="40"/>
      <c r="DW82" s="40"/>
      <c r="DX82" s="40"/>
      <c r="DY82" s="40"/>
      <c r="DZ82" s="40"/>
      <c r="EA82" s="40"/>
      <c r="EB82" s="40"/>
      <c r="EC82" s="40"/>
      <c r="ED82" s="40"/>
      <c r="EE82" s="4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row>
    <row r="83" spans="1:239" s="47" customFormat="1" ht="9.75" customHeight="1">
      <c r="A83" s="453"/>
      <c r="B83" s="453"/>
      <c r="C83" s="453"/>
      <c r="D83" s="409">
        <v>23</v>
      </c>
      <c r="E83" s="409"/>
      <c r="F83" s="409"/>
      <c r="G83" s="265" t="str">
        <f t="shared" si="20"/>
        <v>小学男子ｺﾝﾊﾞｲﾝﾄﾞA</v>
      </c>
      <c r="H83" s="266"/>
      <c r="I83" s="266"/>
      <c r="J83" s="266"/>
      <c r="K83" s="266"/>
      <c r="L83" s="266"/>
      <c r="M83" s="266"/>
      <c r="N83" s="266"/>
      <c r="O83" s="266"/>
      <c r="P83" s="266"/>
      <c r="Q83" s="267"/>
      <c r="R83" s="410" t="e">
        <f>VLOOKUP($G83&amp;R$60,'申込確認シート'!$E$1:$F$200,2,FALSE)</f>
        <v>#N/A</v>
      </c>
      <c r="S83" s="410"/>
      <c r="T83" s="410"/>
      <c r="U83" s="411"/>
      <c r="V83" s="412" t="e">
        <f>VLOOKUP($G83&amp;V$60,'申込確認シート'!$E$1:$F$200,2,FALSE)</f>
        <v>#N/A</v>
      </c>
      <c r="W83" s="412"/>
      <c r="X83" s="412"/>
      <c r="Y83" s="412"/>
      <c r="Z83" s="412" t="e">
        <f>VLOOKUP($G83&amp;Z$60,'申込確認シート'!$E$1:$F$200,2,FALSE)</f>
        <v>#N/A</v>
      </c>
      <c r="AA83" s="412"/>
      <c r="AB83" s="412"/>
      <c r="AC83" s="412"/>
      <c r="AD83" s="412" t="e">
        <f>VLOOKUP($G83&amp;AD$60,'申込確認シート'!$E$1:$F$200,2,FALSE)</f>
        <v>#N/A</v>
      </c>
      <c r="AE83" s="412"/>
      <c r="AF83" s="412"/>
      <c r="AG83" s="412"/>
      <c r="AH83" s="412" t="e">
        <f>VLOOKUP($G83&amp;AH$60,'申込確認シート'!$E$1:$F$200,2,FALSE)</f>
        <v>#N/A</v>
      </c>
      <c r="AI83" s="412"/>
      <c r="AJ83" s="412"/>
      <c r="AK83" s="412"/>
      <c r="AL83" s="412" t="e">
        <f>VLOOKUP($G83&amp;AL$60,'申込確認シート'!$E$1:$F$200,2,FALSE)</f>
        <v>#N/A</v>
      </c>
      <c r="AM83" s="412"/>
      <c r="AN83" s="412"/>
      <c r="AO83" s="412"/>
      <c r="AP83" s="412" t="e">
        <f>VLOOKUP($G83&amp;AP$60,'申込確認シート'!$E$1:$F$200,2,FALSE)</f>
        <v>#N/A</v>
      </c>
      <c r="AQ83" s="412"/>
      <c r="AR83" s="412"/>
      <c r="AS83" s="412"/>
      <c r="AT83" s="412" t="e">
        <f>VLOOKUP($G83&amp;AT$60,'申込確認シート'!$E$1:$F$200,2,FALSE)</f>
        <v>#N/A</v>
      </c>
      <c r="AU83" s="412"/>
      <c r="AV83" s="412"/>
      <c r="AW83" s="412"/>
      <c r="AX83" s="412" t="e">
        <f>VLOOKUP($G83&amp;AX$60,'申込確認シート'!$E$1:$F$200,2,FALSE)</f>
        <v>#N/A</v>
      </c>
      <c r="AY83" s="412"/>
      <c r="AZ83" s="412"/>
      <c r="BA83" s="412"/>
      <c r="BB83" s="412" t="e">
        <f>VLOOKUP($G83&amp;BB$60,'申込確認シート'!$E$1:$F$200,2,FALSE)</f>
        <v>#N/A</v>
      </c>
      <c r="BC83" s="412"/>
      <c r="BD83" s="412"/>
      <c r="BE83" s="412"/>
      <c r="BF83" s="412" t="e">
        <f>VLOOKUP($G83&amp;BF$60,'申込確認シート'!$E$1:$F$200,2,FALSE)</f>
        <v>#N/A</v>
      </c>
      <c r="BG83" s="412"/>
      <c r="BH83" s="412"/>
      <c r="BI83" s="412"/>
      <c r="BJ83" s="412" t="e">
        <f>VLOOKUP($G83&amp;BJ$60,'申込確認シート'!$E$1:$F$200,2,FALSE)</f>
        <v>#N/A</v>
      </c>
      <c r="BK83" s="412"/>
      <c r="BL83" s="412"/>
      <c r="BM83" s="412"/>
      <c r="BN83" s="412" t="e">
        <f>VLOOKUP($G83&amp;BN$60,'申込確認シート'!$E$1:$F$200,2,FALSE)</f>
        <v>#N/A</v>
      </c>
      <c r="BO83" s="412"/>
      <c r="BP83" s="412"/>
      <c r="BQ83" s="412"/>
      <c r="BR83" s="412" t="e">
        <f>VLOOKUP($G83&amp;BR$60,'申込確認シート'!$E$1:$F$200,2,FALSE)</f>
        <v>#N/A</v>
      </c>
      <c r="BS83" s="412"/>
      <c r="BT83" s="412"/>
      <c r="BU83" s="412"/>
      <c r="BV83" s="451" t="e">
        <f>VLOOKUP($G83&amp;BV$60,'申込確認シート'!$E$1:$F$200,2,FALSE)</f>
        <v>#N/A</v>
      </c>
      <c r="BW83" s="410"/>
      <c r="BX83" s="410"/>
      <c r="BY83" s="410"/>
      <c r="BZ83" s="452">
        <f>COUNTIF('申込確認シート'!$C$1:$C$200,G83)</f>
        <v>0</v>
      </c>
      <c r="CA83" s="452"/>
      <c r="CB83" s="452"/>
      <c r="CC83" s="452"/>
      <c r="CD83" s="50"/>
      <c r="CE83" s="40"/>
      <c r="CF83" s="44"/>
      <c r="CG83" s="44"/>
      <c r="CH83" s="44"/>
      <c r="CI83" s="44"/>
      <c r="CJ83" s="44"/>
      <c r="CK83" s="44"/>
      <c r="CL83" s="44"/>
      <c r="CM83" s="44"/>
      <c r="CN83" s="44"/>
      <c r="CO83" s="44"/>
      <c r="CP83" s="44"/>
      <c r="CQ83" s="44"/>
      <c r="CR83" s="44"/>
      <c r="CS83" s="44"/>
      <c r="CT83" s="89"/>
      <c r="CU83" s="44"/>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37"/>
      <c r="DU83" s="40"/>
      <c r="DV83" s="40"/>
      <c r="DW83" s="40"/>
      <c r="DX83" s="40"/>
      <c r="DY83" s="40"/>
      <c r="DZ83" s="40"/>
      <c r="EA83" s="40"/>
      <c r="EB83" s="40"/>
      <c r="EC83" s="40"/>
      <c r="ED83" s="40"/>
      <c r="EE83" s="4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row>
    <row r="84" spans="1:239" s="47" customFormat="1" ht="9.75" customHeight="1" thickBot="1">
      <c r="A84" s="454"/>
      <c r="B84" s="454"/>
      <c r="C84" s="454"/>
      <c r="D84" s="457">
        <v>24</v>
      </c>
      <c r="E84" s="457"/>
      <c r="F84" s="457"/>
      <c r="G84" s="418" t="str">
        <f>IF(HLOOKUP($E$4&amp;"男選択リスト",$CW$11:$DL$38,D84+4,FALSE)="*","",$E$4&amp;"男子"&amp;HLOOKUP($E$4&amp;"男選択リスト",$CW$11:$DL$38,D84+4,FALSE))</f>
        <v>小学男子ｺﾝﾊﾞｲﾝﾄﾞB</v>
      </c>
      <c r="H84" s="419"/>
      <c r="I84" s="419"/>
      <c r="J84" s="419"/>
      <c r="K84" s="419"/>
      <c r="L84" s="419"/>
      <c r="M84" s="419"/>
      <c r="N84" s="419"/>
      <c r="O84" s="419"/>
      <c r="P84" s="419"/>
      <c r="Q84" s="420"/>
      <c r="R84" s="459" t="e">
        <f>VLOOKUP($G84&amp;R$60,'申込確認シート'!$E$1:$F$200,2,FALSE)</f>
        <v>#N/A</v>
      </c>
      <c r="S84" s="459"/>
      <c r="T84" s="459"/>
      <c r="U84" s="460"/>
      <c r="V84" s="461" t="e">
        <f>VLOOKUP($G84&amp;V$60,'申込確認シート'!$E$1:$F$200,2,FALSE)</f>
        <v>#N/A</v>
      </c>
      <c r="W84" s="461"/>
      <c r="X84" s="461"/>
      <c r="Y84" s="461"/>
      <c r="Z84" s="461" t="e">
        <f>VLOOKUP($G84&amp;Z$60,'申込確認シート'!$E$1:$F$200,2,FALSE)</f>
        <v>#N/A</v>
      </c>
      <c r="AA84" s="461"/>
      <c r="AB84" s="461"/>
      <c r="AC84" s="461"/>
      <c r="AD84" s="461" t="e">
        <f>VLOOKUP($G84&amp;AD$60,'申込確認シート'!$E$1:$F$200,2,FALSE)</f>
        <v>#N/A</v>
      </c>
      <c r="AE84" s="461"/>
      <c r="AF84" s="461"/>
      <c r="AG84" s="461"/>
      <c r="AH84" s="461" t="e">
        <f>VLOOKUP($G84&amp;AH$60,'申込確認シート'!$E$1:$F$200,2,FALSE)</f>
        <v>#N/A</v>
      </c>
      <c r="AI84" s="461"/>
      <c r="AJ84" s="461"/>
      <c r="AK84" s="461"/>
      <c r="AL84" s="461" t="e">
        <f>VLOOKUP($G84&amp;AL$60,'申込確認シート'!$E$1:$F$200,2,FALSE)</f>
        <v>#N/A</v>
      </c>
      <c r="AM84" s="461"/>
      <c r="AN84" s="461"/>
      <c r="AO84" s="461"/>
      <c r="AP84" s="461" t="e">
        <f>VLOOKUP($G84&amp;AP$60,'申込確認シート'!$E$1:$F$200,2,FALSE)</f>
        <v>#N/A</v>
      </c>
      <c r="AQ84" s="461"/>
      <c r="AR84" s="461"/>
      <c r="AS84" s="461"/>
      <c r="AT84" s="461" t="e">
        <f>VLOOKUP($G84&amp;AT$60,'申込確認シート'!$E$1:$F$200,2,FALSE)</f>
        <v>#N/A</v>
      </c>
      <c r="AU84" s="461"/>
      <c r="AV84" s="461"/>
      <c r="AW84" s="461"/>
      <c r="AX84" s="461" t="e">
        <f>VLOOKUP($G84&amp;AX$60,'申込確認シート'!$E$1:$F$200,2,FALSE)</f>
        <v>#N/A</v>
      </c>
      <c r="AY84" s="461"/>
      <c r="AZ84" s="461"/>
      <c r="BA84" s="461"/>
      <c r="BB84" s="461" t="e">
        <f>VLOOKUP($G84&amp;BB$60,'申込確認シート'!$E$1:$F$200,2,FALSE)</f>
        <v>#N/A</v>
      </c>
      <c r="BC84" s="461"/>
      <c r="BD84" s="461"/>
      <c r="BE84" s="461"/>
      <c r="BF84" s="461" t="e">
        <f>VLOOKUP($G84&amp;BF$60,'申込確認シート'!$E$1:$F$200,2,FALSE)</f>
        <v>#N/A</v>
      </c>
      <c r="BG84" s="461"/>
      <c r="BH84" s="461"/>
      <c r="BI84" s="461"/>
      <c r="BJ84" s="461" t="e">
        <f>VLOOKUP($G84&amp;BJ$60,'申込確認シート'!$E$1:$F$200,2,FALSE)</f>
        <v>#N/A</v>
      </c>
      <c r="BK84" s="461"/>
      <c r="BL84" s="461"/>
      <c r="BM84" s="461"/>
      <c r="BN84" s="461" t="e">
        <f>VLOOKUP($G84&amp;BN$60,'申込確認シート'!$E$1:$F$200,2,FALSE)</f>
        <v>#N/A</v>
      </c>
      <c r="BO84" s="461"/>
      <c r="BP84" s="461"/>
      <c r="BQ84" s="461"/>
      <c r="BR84" s="461" t="e">
        <f>VLOOKUP($G84&amp;BR$60,'申込確認シート'!$E$1:$F$200,2,FALSE)</f>
        <v>#N/A</v>
      </c>
      <c r="BS84" s="461"/>
      <c r="BT84" s="461"/>
      <c r="BU84" s="461"/>
      <c r="BV84" s="462" t="e">
        <f>VLOOKUP($G84&amp;BV$60,'申込確認シート'!$E$1:$F$200,2,FALSE)</f>
        <v>#N/A</v>
      </c>
      <c r="BW84" s="459"/>
      <c r="BX84" s="459"/>
      <c r="BY84" s="459"/>
      <c r="BZ84" s="463">
        <f>COUNTIF('申込確認シート'!$C$1:$C$200,G84)</f>
        <v>0</v>
      </c>
      <c r="CA84" s="463"/>
      <c r="CB84" s="463"/>
      <c r="CC84" s="463"/>
      <c r="CD84" s="50"/>
      <c r="CE84" s="40"/>
      <c r="CF84" s="44"/>
      <c r="CG84" s="44"/>
      <c r="CH84" s="44"/>
      <c r="CI84" s="44"/>
      <c r="CJ84" s="44"/>
      <c r="CK84" s="44"/>
      <c r="CL84" s="44"/>
      <c r="CM84" s="44"/>
      <c r="CN84" s="44"/>
      <c r="CO84" s="44"/>
      <c r="CP84" s="44"/>
      <c r="CQ84" s="44"/>
      <c r="CR84" s="44"/>
      <c r="CS84" s="44"/>
      <c r="CT84" s="89"/>
      <c r="CU84" s="44"/>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37"/>
      <c r="DU84" s="40"/>
      <c r="DV84" s="40"/>
      <c r="DW84" s="40"/>
      <c r="DX84" s="40"/>
      <c r="DY84" s="40"/>
      <c r="DZ84" s="40"/>
      <c r="EA84" s="40"/>
      <c r="EB84" s="40"/>
      <c r="EC84" s="40"/>
      <c r="ED84" s="40"/>
      <c r="EE84" s="4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row>
    <row r="85" spans="1:239" s="47" customFormat="1" ht="9.75" customHeight="1">
      <c r="A85" s="455" t="s">
        <v>3</v>
      </c>
      <c r="B85" s="455"/>
      <c r="C85" s="455"/>
      <c r="D85" s="458">
        <v>1</v>
      </c>
      <c r="E85" s="458"/>
      <c r="F85" s="458"/>
      <c r="G85" s="421" t="str">
        <f>IF(HLOOKUP($E$4&amp;"女選択リスト",$CW$11:$DL$38,D85+4,FALSE)="*","",$E$4&amp;"女子"&amp;HLOOKUP($E$4&amp;"女選択リスト",$CW$11:$DL$38,D85+4,FALSE))</f>
        <v>小学女子1年60m</v>
      </c>
      <c r="H85" s="422"/>
      <c r="I85" s="422"/>
      <c r="J85" s="422"/>
      <c r="K85" s="422"/>
      <c r="L85" s="422"/>
      <c r="M85" s="422"/>
      <c r="N85" s="422"/>
      <c r="O85" s="422"/>
      <c r="P85" s="422"/>
      <c r="Q85" s="423"/>
      <c r="R85" s="466" t="e">
        <f>VLOOKUP($G85&amp;R$60,'申込確認シート'!$E$1:$F$200,2,FALSE)</f>
        <v>#N/A</v>
      </c>
      <c r="S85" s="466"/>
      <c r="T85" s="466"/>
      <c r="U85" s="468"/>
      <c r="V85" s="464" t="e">
        <f>VLOOKUP($G85&amp;V$60,'申込確認シート'!$E$1:$F$200,2,FALSE)</f>
        <v>#N/A</v>
      </c>
      <c r="W85" s="464"/>
      <c r="X85" s="464"/>
      <c r="Y85" s="464"/>
      <c r="Z85" s="464" t="e">
        <f>VLOOKUP($G85&amp;Z$60,'申込確認シート'!$E$1:$F$200,2,FALSE)</f>
        <v>#N/A</v>
      </c>
      <c r="AA85" s="464"/>
      <c r="AB85" s="464"/>
      <c r="AC85" s="464"/>
      <c r="AD85" s="464" t="e">
        <f>VLOOKUP($G85&amp;AD$60,'申込確認シート'!$E$1:$F$200,2,FALSE)</f>
        <v>#N/A</v>
      </c>
      <c r="AE85" s="464"/>
      <c r="AF85" s="464"/>
      <c r="AG85" s="464"/>
      <c r="AH85" s="464" t="e">
        <f>VLOOKUP($G85&amp;AH$60,'申込確認シート'!$E$1:$F$200,2,FALSE)</f>
        <v>#N/A</v>
      </c>
      <c r="AI85" s="464"/>
      <c r="AJ85" s="464"/>
      <c r="AK85" s="464"/>
      <c r="AL85" s="464" t="e">
        <f>VLOOKUP($G85&amp;AL$60,'申込確認シート'!$E$1:$F$200,2,FALSE)</f>
        <v>#N/A</v>
      </c>
      <c r="AM85" s="464"/>
      <c r="AN85" s="464"/>
      <c r="AO85" s="464"/>
      <c r="AP85" s="464" t="e">
        <f>VLOOKUP($G85&amp;AP$60,'申込確認シート'!$E$1:$F$200,2,FALSE)</f>
        <v>#N/A</v>
      </c>
      <c r="AQ85" s="464"/>
      <c r="AR85" s="464"/>
      <c r="AS85" s="464"/>
      <c r="AT85" s="464" t="e">
        <f>VLOOKUP($G85&amp;AT$60,'申込確認シート'!$E$1:$F$200,2,FALSE)</f>
        <v>#N/A</v>
      </c>
      <c r="AU85" s="464"/>
      <c r="AV85" s="464"/>
      <c r="AW85" s="464"/>
      <c r="AX85" s="464" t="e">
        <f>VLOOKUP($G85&amp;AX$60,'申込確認シート'!$E$1:$F$200,2,FALSE)</f>
        <v>#N/A</v>
      </c>
      <c r="AY85" s="464"/>
      <c r="AZ85" s="464"/>
      <c r="BA85" s="464"/>
      <c r="BB85" s="464" t="e">
        <f>VLOOKUP($G85&amp;BB$60,'申込確認シート'!$E$1:$F$200,2,FALSE)</f>
        <v>#N/A</v>
      </c>
      <c r="BC85" s="464"/>
      <c r="BD85" s="464"/>
      <c r="BE85" s="464"/>
      <c r="BF85" s="464" t="e">
        <f>VLOOKUP($G85&amp;BF$60,'申込確認シート'!$E$1:$F$200,2,FALSE)</f>
        <v>#N/A</v>
      </c>
      <c r="BG85" s="464"/>
      <c r="BH85" s="464"/>
      <c r="BI85" s="464"/>
      <c r="BJ85" s="464" t="e">
        <f>VLOOKUP($G85&amp;BJ$60,'申込確認シート'!$E$1:$F$200,2,FALSE)</f>
        <v>#N/A</v>
      </c>
      <c r="BK85" s="464"/>
      <c r="BL85" s="464"/>
      <c r="BM85" s="464"/>
      <c r="BN85" s="464" t="e">
        <f>VLOOKUP($G85&amp;BN$60,'申込確認シート'!$E$1:$F$200,2,FALSE)</f>
        <v>#N/A</v>
      </c>
      <c r="BO85" s="464"/>
      <c r="BP85" s="464"/>
      <c r="BQ85" s="464"/>
      <c r="BR85" s="464" t="e">
        <f>VLOOKUP($G85&amp;BR$60,'申込確認シート'!$E$1:$F$200,2,FALSE)</f>
        <v>#N/A</v>
      </c>
      <c r="BS85" s="464"/>
      <c r="BT85" s="464"/>
      <c r="BU85" s="464"/>
      <c r="BV85" s="465" t="e">
        <f>VLOOKUP($G85&amp;BV$60,'申込確認シート'!$E$1:$F$200,2,FALSE)</f>
        <v>#N/A</v>
      </c>
      <c r="BW85" s="466"/>
      <c r="BX85" s="466"/>
      <c r="BY85" s="466"/>
      <c r="BZ85" s="467">
        <f>COUNTIF('申込確認シート'!$C$1:$C$200,G85)</f>
        <v>0</v>
      </c>
      <c r="CA85" s="467"/>
      <c r="CB85" s="467"/>
      <c r="CC85" s="467"/>
      <c r="CD85" s="50"/>
      <c r="CE85" s="40"/>
      <c r="CF85" s="44"/>
      <c r="CG85" s="44"/>
      <c r="CH85" s="44"/>
      <c r="CI85" s="44"/>
      <c r="CJ85" s="44"/>
      <c r="CK85" s="44"/>
      <c r="CL85" s="44"/>
      <c r="CM85" s="44"/>
      <c r="CN85" s="44"/>
      <c r="CO85" s="44"/>
      <c r="CP85" s="44"/>
      <c r="CQ85" s="44"/>
      <c r="CR85" s="44"/>
      <c r="CS85" s="44"/>
      <c r="CT85" s="89"/>
      <c r="CU85" s="44"/>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37"/>
      <c r="DU85" s="40"/>
      <c r="DV85" s="40"/>
      <c r="DW85" s="40"/>
      <c r="DX85" s="40"/>
      <c r="DY85" s="40"/>
      <c r="DZ85" s="40"/>
      <c r="EA85" s="40"/>
      <c r="EB85" s="40"/>
      <c r="EC85" s="40"/>
      <c r="ED85" s="40"/>
      <c r="EE85" s="4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row>
    <row r="86" spans="1:239" s="47" customFormat="1" ht="9.75" customHeight="1">
      <c r="A86" s="456"/>
      <c r="B86" s="456"/>
      <c r="C86" s="456"/>
      <c r="D86" s="442">
        <v>2</v>
      </c>
      <c r="E86" s="442"/>
      <c r="F86" s="442"/>
      <c r="G86" s="268" t="str">
        <f aca="true" t="shared" si="21" ref="G86:G108">IF(HLOOKUP($E$4&amp;"女選択リスト",$CW$11:$DL$38,D86+4,FALSE)="*","",$E$4&amp;"女子"&amp;HLOOKUP($E$4&amp;"女選択リスト",$CW$11:$DL$38,D86+4,FALSE))</f>
        <v>小学女子2年60m</v>
      </c>
      <c r="H86" s="269"/>
      <c r="I86" s="269"/>
      <c r="J86" s="269"/>
      <c r="K86" s="269"/>
      <c r="L86" s="269"/>
      <c r="M86" s="269"/>
      <c r="N86" s="269"/>
      <c r="O86" s="269"/>
      <c r="P86" s="269"/>
      <c r="Q86" s="270"/>
      <c r="R86" s="278" t="e">
        <f>VLOOKUP($G86&amp;R$60,'申込確認シート'!$E$1:$F$200,2,FALSE)</f>
        <v>#N/A</v>
      </c>
      <c r="S86" s="278"/>
      <c r="T86" s="278"/>
      <c r="U86" s="279"/>
      <c r="V86" s="280" t="e">
        <f>VLOOKUP($G86&amp;V$60,'申込確認シート'!$E$1:$F$200,2,FALSE)</f>
        <v>#N/A</v>
      </c>
      <c r="W86" s="280"/>
      <c r="X86" s="280"/>
      <c r="Y86" s="280"/>
      <c r="Z86" s="280" t="e">
        <f>VLOOKUP($G86&amp;Z$60,'申込確認シート'!$E$1:$F$200,2,FALSE)</f>
        <v>#N/A</v>
      </c>
      <c r="AA86" s="280"/>
      <c r="AB86" s="280"/>
      <c r="AC86" s="280"/>
      <c r="AD86" s="280" t="e">
        <f>VLOOKUP($G86&amp;AD$60,'申込確認シート'!$E$1:$F$200,2,FALSE)</f>
        <v>#N/A</v>
      </c>
      <c r="AE86" s="280"/>
      <c r="AF86" s="280"/>
      <c r="AG86" s="280"/>
      <c r="AH86" s="280" t="e">
        <f>VLOOKUP($G86&amp;AH$60,'申込確認シート'!$E$1:$F$200,2,FALSE)</f>
        <v>#N/A</v>
      </c>
      <c r="AI86" s="280"/>
      <c r="AJ86" s="280"/>
      <c r="AK86" s="280"/>
      <c r="AL86" s="280" t="e">
        <f>VLOOKUP($G86&amp;AL$60,'申込確認シート'!$E$1:$F$200,2,FALSE)</f>
        <v>#N/A</v>
      </c>
      <c r="AM86" s="280"/>
      <c r="AN86" s="280"/>
      <c r="AO86" s="280"/>
      <c r="AP86" s="280" t="e">
        <f>VLOOKUP($G86&amp;AP$60,'申込確認シート'!$E$1:$F$200,2,FALSE)</f>
        <v>#N/A</v>
      </c>
      <c r="AQ86" s="280"/>
      <c r="AR86" s="280"/>
      <c r="AS86" s="280"/>
      <c r="AT86" s="280" t="e">
        <f>VLOOKUP($G86&amp;AT$60,'申込確認シート'!$E$1:$F$200,2,FALSE)</f>
        <v>#N/A</v>
      </c>
      <c r="AU86" s="280"/>
      <c r="AV86" s="280"/>
      <c r="AW86" s="280"/>
      <c r="AX86" s="280" t="e">
        <f>VLOOKUP($G86&amp;AX$60,'申込確認シート'!$E$1:$F$200,2,FALSE)</f>
        <v>#N/A</v>
      </c>
      <c r="AY86" s="280"/>
      <c r="AZ86" s="280"/>
      <c r="BA86" s="280"/>
      <c r="BB86" s="280" t="e">
        <f>VLOOKUP($G86&amp;BB$60,'申込確認シート'!$E$1:$F$200,2,FALSE)</f>
        <v>#N/A</v>
      </c>
      <c r="BC86" s="280"/>
      <c r="BD86" s="280"/>
      <c r="BE86" s="280"/>
      <c r="BF86" s="280" t="e">
        <f>VLOOKUP($G86&amp;BF$60,'申込確認シート'!$E$1:$F$200,2,FALSE)</f>
        <v>#N/A</v>
      </c>
      <c r="BG86" s="280"/>
      <c r="BH86" s="280"/>
      <c r="BI86" s="280"/>
      <c r="BJ86" s="280" t="e">
        <f>VLOOKUP($G86&amp;BJ$60,'申込確認シート'!$E$1:$F$200,2,FALSE)</f>
        <v>#N/A</v>
      </c>
      <c r="BK86" s="280"/>
      <c r="BL86" s="280"/>
      <c r="BM86" s="280"/>
      <c r="BN86" s="280" t="e">
        <f>VLOOKUP($G86&amp;BN$60,'申込確認シート'!$E$1:$F$200,2,FALSE)</f>
        <v>#N/A</v>
      </c>
      <c r="BO86" s="280"/>
      <c r="BP86" s="280"/>
      <c r="BQ86" s="280"/>
      <c r="BR86" s="280" t="e">
        <f>VLOOKUP($G86&amp;BR$60,'申込確認シート'!$E$1:$F$200,2,FALSE)</f>
        <v>#N/A</v>
      </c>
      <c r="BS86" s="280"/>
      <c r="BT86" s="280"/>
      <c r="BU86" s="280"/>
      <c r="BV86" s="281" t="e">
        <f>VLOOKUP($G86&amp;BV$60,'申込確認シート'!$E$1:$F$200,2,FALSE)</f>
        <v>#N/A</v>
      </c>
      <c r="BW86" s="278"/>
      <c r="BX86" s="278"/>
      <c r="BY86" s="278"/>
      <c r="BZ86" s="282">
        <f>COUNTIF('申込確認シート'!$C$1:$C$200,G86)</f>
        <v>0</v>
      </c>
      <c r="CA86" s="282"/>
      <c r="CB86" s="282"/>
      <c r="CC86" s="282"/>
      <c r="CD86" s="50"/>
      <c r="CE86" s="40"/>
      <c r="CF86" s="44"/>
      <c r="CG86" s="44"/>
      <c r="CH86" s="44"/>
      <c r="CI86" s="44"/>
      <c r="CJ86" s="44"/>
      <c r="CK86" s="44"/>
      <c r="CL86" s="44"/>
      <c r="CM86" s="44"/>
      <c r="CN86" s="44"/>
      <c r="CO86" s="44"/>
      <c r="CP86" s="44"/>
      <c r="CQ86" s="44"/>
      <c r="CR86" s="44"/>
      <c r="CS86" s="44"/>
      <c r="CT86" s="89"/>
      <c r="CU86" s="44"/>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37"/>
      <c r="DU86" s="40"/>
      <c r="DV86" s="40"/>
      <c r="DW86" s="40"/>
      <c r="DX86" s="40"/>
      <c r="DY86" s="40"/>
      <c r="DZ86" s="40"/>
      <c r="EA86" s="40"/>
      <c r="EB86" s="40"/>
      <c r="EC86" s="40"/>
      <c r="ED86" s="40"/>
      <c r="EE86" s="4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row>
    <row r="87" spans="1:239" s="47" customFormat="1" ht="9.75" customHeight="1">
      <c r="A87" s="456"/>
      <c r="B87" s="456"/>
      <c r="C87" s="456"/>
      <c r="D87" s="442">
        <v>3</v>
      </c>
      <c r="E87" s="442"/>
      <c r="F87" s="442"/>
      <c r="G87" s="268" t="str">
        <f t="shared" si="21"/>
        <v>小学女子6年100m</v>
      </c>
      <c r="H87" s="269"/>
      <c r="I87" s="269"/>
      <c r="J87" s="269"/>
      <c r="K87" s="269"/>
      <c r="L87" s="269"/>
      <c r="M87" s="269"/>
      <c r="N87" s="269"/>
      <c r="O87" s="269"/>
      <c r="P87" s="269"/>
      <c r="Q87" s="270"/>
      <c r="R87" s="278" t="e">
        <f>VLOOKUP($G87&amp;R$60,'申込確認シート'!$E$1:$F$200,2,FALSE)</f>
        <v>#N/A</v>
      </c>
      <c r="S87" s="278"/>
      <c r="T87" s="278"/>
      <c r="U87" s="279"/>
      <c r="V87" s="280" t="e">
        <f>VLOOKUP($G87&amp;V$60,'申込確認シート'!$E$1:$F$200,2,FALSE)</f>
        <v>#N/A</v>
      </c>
      <c r="W87" s="280"/>
      <c r="X87" s="280"/>
      <c r="Y87" s="280"/>
      <c r="Z87" s="280" t="e">
        <f>VLOOKUP($G87&amp;Z$60,'申込確認シート'!$E$1:$F$200,2,FALSE)</f>
        <v>#N/A</v>
      </c>
      <c r="AA87" s="280"/>
      <c r="AB87" s="280"/>
      <c r="AC87" s="280"/>
      <c r="AD87" s="280" t="e">
        <f>VLOOKUP($G87&amp;AD$60,'申込確認シート'!$E$1:$F$200,2,FALSE)</f>
        <v>#N/A</v>
      </c>
      <c r="AE87" s="280"/>
      <c r="AF87" s="280"/>
      <c r="AG87" s="280"/>
      <c r="AH87" s="280" t="e">
        <f>VLOOKUP($G87&amp;AH$60,'申込確認シート'!$E$1:$F$200,2,FALSE)</f>
        <v>#N/A</v>
      </c>
      <c r="AI87" s="280"/>
      <c r="AJ87" s="280"/>
      <c r="AK87" s="280"/>
      <c r="AL87" s="280" t="e">
        <f>VLOOKUP($G87&amp;AL$60,'申込確認シート'!$E$1:$F$200,2,FALSE)</f>
        <v>#N/A</v>
      </c>
      <c r="AM87" s="280"/>
      <c r="AN87" s="280"/>
      <c r="AO87" s="280"/>
      <c r="AP87" s="280" t="e">
        <f>VLOOKUP($G87&amp;AP$60,'申込確認シート'!$E$1:$F$200,2,FALSE)</f>
        <v>#N/A</v>
      </c>
      <c r="AQ87" s="280"/>
      <c r="AR87" s="280"/>
      <c r="AS87" s="280"/>
      <c r="AT87" s="280" t="e">
        <f>VLOOKUP($G87&amp;AT$60,'申込確認シート'!$E$1:$F$200,2,FALSE)</f>
        <v>#N/A</v>
      </c>
      <c r="AU87" s="280"/>
      <c r="AV87" s="280"/>
      <c r="AW87" s="280"/>
      <c r="AX87" s="280" t="e">
        <f>VLOOKUP($G87&amp;AX$60,'申込確認シート'!$E$1:$F$200,2,FALSE)</f>
        <v>#N/A</v>
      </c>
      <c r="AY87" s="280"/>
      <c r="AZ87" s="280"/>
      <c r="BA87" s="280"/>
      <c r="BB87" s="280" t="e">
        <f>VLOOKUP($G87&amp;BB$60,'申込確認シート'!$E$1:$F$200,2,FALSE)</f>
        <v>#N/A</v>
      </c>
      <c r="BC87" s="280"/>
      <c r="BD87" s="280"/>
      <c r="BE87" s="280"/>
      <c r="BF87" s="280" t="e">
        <f>VLOOKUP($G87&amp;BF$60,'申込確認シート'!$E$1:$F$200,2,FALSE)</f>
        <v>#N/A</v>
      </c>
      <c r="BG87" s="280"/>
      <c r="BH87" s="280"/>
      <c r="BI87" s="280"/>
      <c r="BJ87" s="280" t="e">
        <f>VLOOKUP($G87&amp;BJ$60,'申込確認シート'!$E$1:$F$200,2,FALSE)</f>
        <v>#N/A</v>
      </c>
      <c r="BK87" s="280"/>
      <c r="BL87" s="280"/>
      <c r="BM87" s="280"/>
      <c r="BN87" s="280" t="e">
        <f>VLOOKUP($G87&amp;BN$60,'申込確認シート'!$E$1:$F$200,2,FALSE)</f>
        <v>#N/A</v>
      </c>
      <c r="BO87" s="280"/>
      <c r="BP87" s="280"/>
      <c r="BQ87" s="280"/>
      <c r="BR87" s="280" t="e">
        <f>VLOOKUP($G87&amp;BR$60,'申込確認シート'!$E$1:$F$200,2,FALSE)</f>
        <v>#N/A</v>
      </c>
      <c r="BS87" s="280"/>
      <c r="BT87" s="280"/>
      <c r="BU87" s="280"/>
      <c r="BV87" s="281" t="e">
        <f>VLOOKUP($G87&amp;BV$60,'申込確認シート'!$E$1:$F$200,2,FALSE)</f>
        <v>#N/A</v>
      </c>
      <c r="BW87" s="278"/>
      <c r="BX87" s="278"/>
      <c r="BY87" s="278"/>
      <c r="BZ87" s="282">
        <f>COUNTIF('申込確認シート'!$C$1:$C$200,G87)</f>
        <v>0</v>
      </c>
      <c r="CA87" s="282"/>
      <c r="CB87" s="282"/>
      <c r="CC87" s="282"/>
      <c r="CD87" s="50"/>
      <c r="CE87" s="40"/>
      <c r="CF87" s="44"/>
      <c r="CG87" s="44"/>
      <c r="CH87" s="44"/>
      <c r="CI87" s="44"/>
      <c r="CJ87" s="44"/>
      <c r="CK87" s="44"/>
      <c r="CL87" s="44"/>
      <c r="CM87" s="44"/>
      <c r="CN87" s="44"/>
      <c r="CO87" s="44"/>
      <c r="CP87" s="44"/>
      <c r="CQ87" s="44"/>
      <c r="CR87" s="44"/>
      <c r="CS87" s="44"/>
      <c r="CT87" s="89"/>
      <c r="CU87" s="44"/>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37"/>
      <c r="DU87" s="40"/>
      <c r="DV87" s="40"/>
      <c r="DW87" s="40"/>
      <c r="DX87" s="40"/>
      <c r="DY87" s="40"/>
      <c r="DZ87" s="40"/>
      <c r="EA87" s="40"/>
      <c r="EB87" s="40"/>
      <c r="EC87" s="40"/>
      <c r="ED87" s="40"/>
      <c r="EE87" s="4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row>
    <row r="88" spans="1:239" s="47" customFormat="1" ht="9.75" customHeight="1">
      <c r="A88" s="456"/>
      <c r="B88" s="456"/>
      <c r="C88" s="456"/>
      <c r="D88" s="442">
        <v>4</v>
      </c>
      <c r="E88" s="442"/>
      <c r="F88" s="442"/>
      <c r="G88" s="268" t="str">
        <f t="shared" si="21"/>
        <v>小学女子5年100m</v>
      </c>
      <c r="H88" s="269"/>
      <c r="I88" s="269"/>
      <c r="J88" s="269"/>
      <c r="K88" s="269"/>
      <c r="L88" s="269"/>
      <c r="M88" s="269"/>
      <c r="N88" s="269"/>
      <c r="O88" s="269"/>
      <c r="P88" s="269"/>
      <c r="Q88" s="270"/>
      <c r="R88" s="278" t="e">
        <f>VLOOKUP($G88&amp;R$60,'申込確認シート'!$E$1:$F$200,2,FALSE)</f>
        <v>#N/A</v>
      </c>
      <c r="S88" s="278"/>
      <c r="T88" s="278"/>
      <c r="U88" s="279"/>
      <c r="V88" s="280" t="e">
        <f>VLOOKUP($G88&amp;V$60,'申込確認シート'!$E$1:$F$200,2,FALSE)</f>
        <v>#N/A</v>
      </c>
      <c r="W88" s="280"/>
      <c r="X88" s="280"/>
      <c r="Y88" s="280"/>
      <c r="Z88" s="280" t="e">
        <f>VLOOKUP($G88&amp;Z$60,'申込確認シート'!$E$1:$F$200,2,FALSE)</f>
        <v>#N/A</v>
      </c>
      <c r="AA88" s="280"/>
      <c r="AB88" s="280"/>
      <c r="AC88" s="280"/>
      <c r="AD88" s="280" t="e">
        <f>VLOOKUP($G88&amp;AD$60,'申込確認シート'!$E$1:$F$200,2,FALSE)</f>
        <v>#N/A</v>
      </c>
      <c r="AE88" s="280"/>
      <c r="AF88" s="280"/>
      <c r="AG88" s="280"/>
      <c r="AH88" s="280" t="e">
        <f>VLOOKUP($G88&amp;AH$60,'申込確認シート'!$E$1:$F$200,2,FALSE)</f>
        <v>#N/A</v>
      </c>
      <c r="AI88" s="280"/>
      <c r="AJ88" s="280"/>
      <c r="AK88" s="280"/>
      <c r="AL88" s="280" t="e">
        <f>VLOOKUP($G88&amp;AL$60,'申込確認シート'!$E$1:$F$200,2,FALSE)</f>
        <v>#N/A</v>
      </c>
      <c r="AM88" s="280"/>
      <c r="AN88" s="280"/>
      <c r="AO88" s="280"/>
      <c r="AP88" s="280" t="e">
        <f>VLOOKUP($G88&amp;AP$60,'申込確認シート'!$E$1:$F$200,2,FALSE)</f>
        <v>#N/A</v>
      </c>
      <c r="AQ88" s="280"/>
      <c r="AR88" s="280"/>
      <c r="AS88" s="280"/>
      <c r="AT88" s="280" t="e">
        <f>VLOOKUP($G88&amp;AT$60,'申込確認シート'!$E$1:$F$200,2,FALSE)</f>
        <v>#N/A</v>
      </c>
      <c r="AU88" s="280"/>
      <c r="AV88" s="280"/>
      <c r="AW88" s="280"/>
      <c r="AX88" s="280" t="e">
        <f>VLOOKUP($G88&amp;AX$60,'申込確認シート'!$E$1:$F$200,2,FALSE)</f>
        <v>#N/A</v>
      </c>
      <c r="AY88" s="280"/>
      <c r="AZ88" s="280"/>
      <c r="BA88" s="280"/>
      <c r="BB88" s="280" t="e">
        <f>VLOOKUP($G88&amp;BB$60,'申込確認シート'!$E$1:$F$200,2,FALSE)</f>
        <v>#N/A</v>
      </c>
      <c r="BC88" s="280"/>
      <c r="BD88" s="280"/>
      <c r="BE88" s="280"/>
      <c r="BF88" s="280" t="e">
        <f>VLOOKUP($G88&amp;BF$60,'申込確認シート'!$E$1:$F$200,2,FALSE)</f>
        <v>#N/A</v>
      </c>
      <c r="BG88" s="280"/>
      <c r="BH88" s="280"/>
      <c r="BI88" s="280"/>
      <c r="BJ88" s="280" t="e">
        <f>VLOOKUP($G88&amp;BJ$60,'申込確認シート'!$E$1:$F$200,2,FALSE)</f>
        <v>#N/A</v>
      </c>
      <c r="BK88" s="280"/>
      <c r="BL88" s="280"/>
      <c r="BM88" s="280"/>
      <c r="BN88" s="280" t="e">
        <f>VLOOKUP($G88&amp;BN$60,'申込確認シート'!$E$1:$F$200,2,FALSE)</f>
        <v>#N/A</v>
      </c>
      <c r="BO88" s="280"/>
      <c r="BP88" s="280"/>
      <c r="BQ88" s="280"/>
      <c r="BR88" s="280" t="e">
        <f>VLOOKUP($G88&amp;BR$60,'申込確認シート'!$E$1:$F$200,2,FALSE)</f>
        <v>#N/A</v>
      </c>
      <c r="BS88" s="280"/>
      <c r="BT88" s="280"/>
      <c r="BU88" s="280"/>
      <c r="BV88" s="281" t="e">
        <f>VLOOKUP($G88&amp;BV$60,'申込確認シート'!$E$1:$F$200,2,FALSE)</f>
        <v>#N/A</v>
      </c>
      <c r="BW88" s="278"/>
      <c r="BX88" s="278"/>
      <c r="BY88" s="278"/>
      <c r="BZ88" s="282">
        <f>COUNTIF('申込確認シート'!$C$1:$C$200,G88)</f>
        <v>0</v>
      </c>
      <c r="CA88" s="282"/>
      <c r="CB88" s="282"/>
      <c r="CC88" s="282"/>
      <c r="CD88" s="50"/>
      <c r="CE88" s="40"/>
      <c r="CF88" s="44"/>
      <c r="CG88" s="44"/>
      <c r="CH88" s="44"/>
      <c r="CI88" s="44"/>
      <c r="CJ88" s="44"/>
      <c r="CK88" s="44"/>
      <c r="CL88" s="44"/>
      <c r="CM88" s="44"/>
      <c r="CN88" s="44"/>
      <c r="CO88" s="44"/>
      <c r="CP88" s="44"/>
      <c r="CQ88" s="44"/>
      <c r="CR88" s="44"/>
      <c r="CS88" s="44"/>
      <c r="CT88" s="89"/>
      <c r="CU88" s="44"/>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37"/>
      <c r="DU88" s="40"/>
      <c r="DV88" s="40"/>
      <c r="DW88" s="40"/>
      <c r="DX88" s="40"/>
      <c r="DY88" s="40"/>
      <c r="DZ88" s="40"/>
      <c r="EA88" s="40"/>
      <c r="EB88" s="40"/>
      <c r="EC88" s="40"/>
      <c r="ED88" s="40"/>
      <c r="EE88" s="4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row>
    <row r="89" spans="1:239" s="47" customFormat="1" ht="9.75" customHeight="1">
      <c r="A89" s="456"/>
      <c r="B89" s="456"/>
      <c r="C89" s="456"/>
      <c r="D89" s="442">
        <v>5</v>
      </c>
      <c r="E89" s="442"/>
      <c r="F89" s="442"/>
      <c r="G89" s="268" t="str">
        <f t="shared" si="21"/>
        <v>小学女子4年100m</v>
      </c>
      <c r="H89" s="269"/>
      <c r="I89" s="269"/>
      <c r="J89" s="269"/>
      <c r="K89" s="269"/>
      <c r="L89" s="269"/>
      <c r="M89" s="269"/>
      <c r="N89" s="269"/>
      <c r="O89" s="269"/>
      <c r="P89" s="269"/>
      <c r="Q89" s="270"/>
      <c r="R89" s="278" t="e">
        <f>VLOOKUP($G89&amp;R$60,'申込確認シート'!$E$1:$F$200,2,FALSE)</f>
        <v>#N/A</v>
      </c>
      <c r="S89" s="278"/>
      <c r="T89" s="278"/>
      <c r="U89" s="279"/>
      <c r="V89" s="280" t="e">
        <f>VLOOKUP($G89&amp;V$60,'申込確認シート'!$E$1:$F$200,2,FALSE)</f>
        <v>#N/A</v>
      </c>
      <c r="W89" s="280"/>
      <c r="X89" s="280"/>
      <c r="Y89" s="280"/>
      <c r="Z89" s="280" t="e">
        <f>VLOOKUP($G89&amp;Z$60,'申込確認シート'!$E$1:$F$200,2,FALSE)</f>
        <v>#N/A</v>
      </c>
      <c r="AA89" s="280"/>
      <c r="AB89" s="280"/>
      <c r="AC89" s="280"/>
      <c r="AD89" s="280" t="e">
        <f>VLOOKUP($G89&amp;AD$60,'申込確認シート'!$E$1:$F$200,2,FALSE)</f>
        <v>#N/A</v>
      </c>
      <c r="AE89" s="280"/>
      <c r="AF89" s="280"/>
      <c r="AG89" s="280"/>
      <c r="AH89" s="280" t="e">
        <f>VLOOKUP($G89&amp;AH$60,'申込確認シート'!$E$1:$F$200,2,FALSE)</f>
        <v>#N/A</v>
      </c>
      <c r="AI89" s="280"/>
      <c r="AJ89" s="280"/>
      <c r="AK89" s="280"/>
      <c r="AL89" s="280" t="e">
        <f>VLOOKUP($G89&amp;AL$60,'申込確認シート'!$E$1:$F$200,2,FALSE)</f>
        <v>#N/A</v>
      </c>
      <c r="AM89" s="280"/>
      <c r="AN89" s="280"/>
      <c r="AO89" s="280"/>
      <c r="AP89" s="280" t="e">
        <f>VLOOKUP($G89&amp;AP$60,'申込確認シート'!$E$1:$F$200,2,FALSE)</f>
        <v>#N/A</v>
      </c>
      <c r="AQ89" s="280"/>
      <c r="AR89" s="280"/>
      <c r="AS89" s="280"/>
      <c r="AT89" s="280" t="e">
        <f>VLOOKUP($G89&amp;AT$60,'申込確認シート'!$E$1:$F$200,2,FALSE)</f>
        <v>#N/A</v>
      </c>
      <c r="AU89" s="280"/>
      <c r="AV89" s="280"/>
      <c r="AW89" s="280"/>
      <c r="AX89" s="280" t="e">
        <f>VLOOKUP($G89&amp;AX$60,'申込確認シート'!$E$1:$F$200,2,FALSE)</f>
        <v>#N/A</v>
      </c>
      <c r="AY89" s="280"/>
      <c r="AZ89" s="280"/>
      <c r="BA89" s="280"/>
      <c r="BB89" s="280" t="e">
        <f>VLOOKUP($G89&amp;BB$60,'申込確認シート'!$E$1:$F$200,2,FALSE)</f>
        <v>#N/A</v>
      </c>
      <c r="BC89" s="280"/>
      <c r="BD89" s="280"/>
      <c r="BE89" s="280"/>
      <c r="BF89" s="280" t="e">
        <f>VLOOKUP($G89&amp;BF$60,'申込確認シート'!$E$1:$F$200,2,FALSE)</f>
        <v>#N/A</v>
      </c>
      <c r="BG89" s="280"/>
      <c r="BH89" s="280"/>
      <c r="BI89" s="280"/>
      <c r="BJ89" s="280" t="e">
        <f>VLOOKUP($G89&amp;BJ$60,'申込確認シート'!$E$1:$F$200,2,FALSE)</f>
        <v>#N/A</v>
      </c>
      <c r="BK89" s="280"/>
      <c r="BL89" s="280"/>
      <c r="BM89" s="280"/>
      <c r="BN89" s="280" t="e">
        <f>VLOOKUP($G89&amp;BN$60,'申込確認シート'!$E$1:$F$200,2,FALSE)</f>
        <v>#N/A</v>
      </c>
      <c r="BO89" s="280"/>
      <c r="BP89" s="280"/>
      <c r="BQ89" s="280"/>
      <c r="BR89" s="280" t="e">
        <f>VLOOKUP($G89&amp;BR$60,'申込確認シート'!$E$1:$F$200,2,FALSE)</f>
        <v>#N/A</v>
      </c>
      <c r="BS89" s="280"/>
      <c r="BT89" s="280"/>
      <c r="BU89" s="280"/>
      <c r="BV89" s="281" t="e">
        <f>VLOOKUP($G89&amp;BV$60,'申込確認シート'!$E$1:$F$200,2,FALSE)</f>
        <v>#N/A</v>
      </c>
      <c r="BW89" s="278"/>
      <c r="BX89" s="278"/>
      <c r="BY89" s="278"/>
      <c r="BZ89" s="282">
        <f>COUNTIF('申込確認シート'!$C$1:$C$200,G89)</f>
        <v>0</v>
      </c>
      <c r="CA89" s="282"/>
      <c r="CB89" s="282"/>
      <c r="CC89" s="282"/>
      <c r="CD89" s="50"/>
      <c r="CE89" s="40"/>
      <c r="CF89" s="44"/>
      <c r="CG89" s="44"/>
      <c r="CH89" s="44"/>
      <c r="CI89" s="44"/>
      <c r="CJ89" s="44"/>
      <c r="CK89" s="44"/>
      <c r="CL89" s="44"/>
      <c r="CM89" s="44"/>
      <c r="CN89" s="44"/>
      <c r="CO89" s="44"/>
      <c r="CP89" s="44"/>
      <c r="CQ89" s="44"/>
      <c r="CR89" s="44"/>
      <c r="CS89" s="44"/>
      <c r="CT89" s="89"/>
      <c r="CU89" s="44"/>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37"/>
      <c r="DU89" s="40"/>
      <c r="DV89" s="40"/>
      <c r="DW89" s="40"/>
      <c r="DX89" s="40"/>
      <c r="DY89" s="40"/>
      <c r="DZ89" s="40"/>
      <c r="EA89" s="40"/>
      <c r="EB89" s="40"/>
      <c r="EC89" s="40"/>
      <c r="ED89" s="40"/>
      <c r="EE89" s="4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row>
    <row r="90" spans="1:239" s="47" customFormat="1" ht="9.75" customHeight="1">
      <c r="A90" s="456"/>
      <c r="B90" s="456"/>
      <c r="C90" s="456"/>
      <c r="D90" s="442">
        <v>6</v>
      </c>
      <c r="E90" s="442"/>
      <c r="F90" s="442"/>
      <c r="G90" s="268" t="str">
        <f t="shared" si="21"/>
        <v>小学女子3年100m</v>
      </c>
      <c r="H90" s="269"/>
      <c r="I90" s="269"/>
      <c r="J90" s="269"/>
      <c r="K90" s="269"/>
      <c r="L90" s="269"/>
      <c r="M90" s="269"/>
      <c r="N90" s="269"/>
      <c r="O90" s="269"/>
      <c r="P90" s="269"/>
      <c r="Q90" s="270"/>
      <c r="R90" s="278" t="e">
        <f>VLOOKUP($G90&amp;R$60,'申込確認シート'!$E$1:$F$200,2,FALSE)</f>
        <v>#N/A</v>
      </c>
      <c r="S90" s="278"/>
      <c r="T90" s="278"/>
      <c r="U90" s="279"/>
      <c r="V90" s="280" t="e">
        <f>VLOOKUP($G90&amp;V$60,'申込確認シート'!$E$1:$F$200,2,FALSE)</f>
        <v>#N/A</v>
      </c>
      <c r="W90" s="280"/>
      <c r="X90" s="280"/>
      <c r="Y90" s="280"/>
      <c r="Z90" s="280" t="e">
        <f>VLOOKUP($G90&amp;Z$60,'申込確認シート'!$E$1:$F$200,2,FALSE)</f>
        <v>#N/A</v>
      </c>
      <c r="AA90" s="280"/>
      <c r="AB90" s="280"/>
      <c r="AC90" s="280"/>
      <c r="AD90" s="280" t="e">
        <f>VLOOKUP($G90&amp;AD$60,'申込確認シート'!$E$1:$F$200,2,FALSE)</f>
        <v>#N/A</v>
      </c>
      <c r="AE90" s="280"/>
      <c r="AF90" s="280"/>
      <c r="AG90" s="280"/>
      <c r="AH90" s="280" t="e">
        <f>VLOOKUP($G90&amp;AH$60,'申込確認シート'!$E$1:$F$200,2,FALSE)</f>
        <v>#N/A</v>
      </c>
      <c r="AI90" s="280"/>
      <c r="AJ90" s="280"/>
      <c r="AK90" s="280"/>
      <c r="AL90" s="280" t="e">
        <f>VLOOKUP($G90&amp;AL$60,'申込確認シート'!$E$1:$F$200,2,FALSE)</f>
        <v>#N/A</v>
      </c>
      <c r="AM90" s="280"/>
      <c r="AN90" s="280"/>
      <c r="AO90" s="280"/>
      <c r="AP90" s="280" t="e">
        <f>VLOOKUP($G90&amp;AP$60,'申込確認シート'!$E$1:$F$200,2,FALSE)</f>
        <v>#N/A</v>
      </c>
      <c r="AQ90" s="280"/>
      <c r="AR90" s="280"/>
      <c r="AS90" s="280"/>
      <c r="AT90" s="280" t="e">
        <f>VLOOKUP($G90&amp;AT$60,'申込確認シート'!$E$1:$F$200,2,FALSE)</f>
        <v>#N/A</v>
      </c>
      <c r="AU90" s="280"/>
      <c r="AV90" s="280"/>
      <c r="AW90" s="280"/>
      <c r="AX90" s="280" t="e">
        <f>VLOOKUP($G90&amp;AX$60,'申込確認シート'!$E$1:$F$200,2,FALSE)</f>
        <v>#N/A</v>
      </c>
      <c r="AY90" s="280"/>
      <c r="AZ90" s="280"/>
      <c r="BA90" s="280"/>
      <c r="BB90" s="280" t="e">
        <f>VLOOKUP($G90&amp;BB$60,'申込確認シート'!$E$1:$F$200,2,FALSE)</f>
        <v>#N/A</v>
      </c>
      <c r="BC90" s="280"/>
      <c r="BD90" s="280"/>
      <c r="BE90" s="280"/>
      <c r="BF90" s="280" t="e">
        <f>VLOOKUP($G90&amp;BF$60,'申込確認シート'!$E$1:$F$200,2,FALSE)</f>
        <v>#N/A</v>
      </c>
      <c r="BG90" s="280"/>
      <c r="BH90" s="280"/>
      <c r="BI90" s="280"/>
      <c r="BJ90" s="280" t="e">
        <f>VLOOKUP($G90&amp;BJ$60,'申込確認シート'!$E$1:$F$200,2,FALSE)</f>
        <v>#N/A</v>
      </c>
      <c r="BK90" s="280"/>
      <c r="BL90" s="280"/>
      <c r="BM90" s="280"/>
      <c r="BN90" s="280" t="e">
        <f>VLOOKUP($G90&amp;BN$60,'申込確認シート'!$E$1:$F$200,2,FALSE)</f>
        <v>#N/A</v>
      </c>
      <c r="BO90" s="280"/>
      <c r="BP90" s="280"/>
      <c r="BQ90" s="280"/>
      <c r="BR90" s="280" t="e">
        <f>VLOOKUP($G90&amp;BR$60,'申込確認シート'!$E$1:$F$200,2,FALSE)</f>
        <v>#N/A</v>
      </c>
      <c r="BS90" s="280"/>
      <c r="BT90" s="280"/>
      <c r="BU90" s="280"/>
      <c r="BV90" s="281" t="e">
        <f>VLOOKUP($G90&amp;BV$60,'申込確認シート'!$E$1:$F$200,2,FALSE)</f>
        <v>#N/A</v>
      </c>
      <c r="BW90" s="278"/>
      <c r="BX90" s="278"/>
      <c r="BY90" s="278"/>
      <c r="BZ90" s="282">
        <f>COUNTIF('申込確認シート'!$C$1:$C$200,G90)</f>
        <v>0</v>
      </c>
      <c r="CA90" s="282"/>
      <c r="CB90" s="282"/>
      <c r="CC90" s="282"/>
      <c r="CD90" s="50"/>
      <c r="CE90" s="40"/>
      <c r="CF90" s="44"/>
      <c r="CG90" s="44"/>
      <c r="CH90" s="44"/>
      <c r="CI90" s="44"/>
      <c r="CJ90" s="44"/>
      <c r="CK90" s="44"/>
      <c r="CL90" s="44"/>
      <c r="CM90" s="44"/>
      <c r="CN90" s="44"/>
      <c r="CO90" s="44"/>
      <c r="CP90" s="44"/>
      <c r="CQ90" s="44"/>
      <c r="CR90" s="44"/>
      <c r="CS90" s="44"/>
      <c r="CT90" s="89"/>
      <c r="CU90" s="44"/>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37"/>
      <c r="DU90" s="40"/>
      <c r="DV90" s="40"/>
      <c r="DW90" s="40"/>
      <c r="DX90" s="40"/>
      <c r="DY90" s="40"/>
      <c r="DZ90" s="40"/>
      <c r="EA90" s="40"/>
      <c r="EB90" s="40"/>
      <c r="EC90" s="40"/>
      <c r="ED90" s="40"/>
      <c r="EE90" s="4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row>
    <row r="91" spans="1:239" s="47" customFormat="1" ht="9.75" customHeight="1">
      <c r="A91" s="456"/>
      <c r="B91" s="456"/>
      <c r="C91" s="456"/>
      <c r="D91" s="442">
        <v>7</v>
      </c>
      <c r="E91" s="442"/>
      <c r="F91" s="442"/>
      <c r="G91" s="268" t="str">
        <f t="shared" si="21"/>
        <v>小学女子6年800m</v>
      </c>
      <c r="H91" s="269"/>
      <c r="I91" s="269"/>
      <c r="J91" s="269"/>
      <c r="K91" s="269"/>
      <c r="L91" s="269"/>
      <c r="M91" s="269"/>
      <c r="N91" s="269"/>
      <c r="O91" s="269"/>
      <c r="P91" s="269"/>
      <c r="Q91" s="270"/>
      <c r="R91" s="278" t="e">
        <f>VLOOKUP($G91&amp;R$60,'申込確認シート'!$E$1:$F$200,2,FALSE)</f>
        <v>#N/A</v>
      </c>
      <c r="S91" s="278"/>
      <c r="T91" s="278"/>
      <c r="U91" s="279"/>
      <c r="V91" s="280" t="e">
        <f>VLOOKUP($G91&amp;V$60,'申込確認シート'!$E$1:$F$200,2,FALSE)</f>
        <v>#N/A</v>
      </c>
      <c r="W91" s="280"/>
      <c r="X91" s="280"/>
      <c r="Y91" s="280"/>
      <c r="Z91" s="280" t="e">
        <f>VLOOKUP($G91&amp;Z$60,'申込確認シート'!$E$1:$F$200,2,FALSE)</f>
        <v>#N/A</v>
      </c>
      <c r="AA91" s="280"/>
      <c r="AB91" s="280"/>
      <c r="AC91" s="280"/>
      <c r="AD91" s="280" t="e">
        <f>VLOOKUP($G91&amp;AD$60,'申込確認シート'!$E$1:$F$200,2,FALSE)</f>
        <v>#N/A</v>
      </c>
      <c r="AE91" s="280"/>
      <c r="AF91" s="280"/>
      <c r="AG91" s="280"/>
      <c r="AH91" s="280" t="e">
        <f>VLOOKUP($G91&amp;AH$60,'申込確認シート'!$E$1:$F$200,2,FALSE)</f>
        <v>#N/A</v>
      </c>
      <c r="AI91" s="280"/>
      <c r="AJ91" s="280"/>
      <c r="AK91" s="280"/>
      <c r="AL91" s="280" t="e">
        <f>VLOOKUP($G91&amp;AL$60,'申込確認シート'!$E$1:$F$200,2,FALSE)</f>
        <v>#N/A</v>
      </c>
      <c r="AM91" s="280"/>
      <c r="AN91" s="280"/>
      <c r="AO91" s="280"/>
      <c r="AP91" s="280" t="e">
        <f>VLOOKUP($G91&amp;AP$60,'申込確認シート'!$E$1:$F$200,2,FALSE)</f>
        <v>#N/A</v>
      </c>
      <c r="AQ91" s="280"/>
      <c r="AR91" s="280"/>
      <c r="AS91" s="280"/>
      <c r="AT91" s="280" t="e">
        <f>VLOOKUP($G91&amp;AT$60,'申込確認シート'!$E$1:$F$200,2,FALSE)</f>
        <v>#N/A</v>
      </c>
      <c r="AU91" s="280"/>
      <c r="AV91" s="280"/>
      <c r="AW91" s="280"/>
      <c r="AX91" s="280" t="e">
        <f>VLOOKUP($G91&amp;AX$60,'申込確認シート'!$E$1:$F$200,2,FALSE)</f>
        <v>#N/A</v>
      </c>
      <c r="AY91" s="280"/>
      <c r="AZ91" s="280"/>
      <c r="BA91" s="280"/>
      <c r="BB91" s="280" t="e">
        <f>VLOOKUP($G91&amp;BB$60,'申込確認シート'!$E$1:$F$200,2,FALSE)</f>
        <v>#N/A</v>
      </c>
      <c r="BC91" s="280"/>
      <c r="BD91" s="280"/>
      <c r="BE91" s="280"/>
      <c r="BF91" s="280" t="e">
        <f>VLOOKUP($G91&amp;BF$60,'申込確認シート'!$E$1:$F$200,2,FALSE)</f>
        <v>#N/A</v>
      </c>
      <c r="BG91" s="280"/>
      <c r="BH91" s="280"/>
      <c r="BI91" s="280"/>
      <c r="BJ91" s="280" t="e">
        <f>VLOOKUP($G91&amp;BJ$60,'申込確認シート'!$E$1:$F$200,2,FALSE)</f>
        <v>#N/A</v>
      </c>
      <c r="BK91" s="280"/>
      <c r="BL91" s="280"/>
      <c r="BM91" s="280"/>
      <c r="BN91" s="280" t="e">
        <f>VLOOKUP($G91&amp;BN$60,'申込確認シート'!$E$1:$F$200,2,FALSE)</f>
        <v>#N/A</v>
      </c>
      <c r="BO91" s="280"/>
      <c r="BP91" s="280"/>
      <c r="BQ91" s="280"/>
      <c r="BR91" s="280" t="e">
        <f>VLOOKUP($G91&amp;BR$60,'申込確認シート'!$E$1:$F$200,2,FALSE)</f>
        <v>#N/A</v>
      </c>
      <c r="BS91" s="280"/>
      <c r="BT91" s="280"/>
      <c r="BU91" s="280"/>
      <c r="BV91" s="281" t="e">
        <f>VLOOKUP($G91&amp;BV$60,'申込確認シート'!$E$1:$F$200,2,FALSE)</f>
        <v>#N/A</v>
      </c>
      <c r="BW91" s="278"/>
      <c r="BX91" s="278"/>
      <c r="BY91" s="278"/>
      <c r="BZ91" s="282">
        <f>COUNTIF('申込確認シート'!$C$1:$C$200,G91)</f>
        <v>0</v>
      </c>
      <c r="CA91" s="282"/>
      <c r="CB91" s="282"/>
      <c r="CC91" s="282"/>
      <c r="CD91" s="50"/>
      <c r="CE91" s="40"/>
      <c r="CF91" s="44"/>
      <c r="CG91" s="44"/>
      <c r="CH91" s="44"/>
      <c r="CI91" s="44"/>
      <c r="CJ91" s="44"/>
      <c r="CK91" s="44"/>
      <c r="CL91" s="44"/>
      <c r="CM91" s="44"/>
      <c r="CN91" s="44"/>
      <c r="CO91" s="44"/>
      <c r="CP91" s="44"/>
      <c r="CQ91" s="44"/>
      <c r="CR91" s="44"/>
      <c r="CS91" s="44"/>
      <c r="CT91" s="89"/>
      <c r="CU91" s="44"/>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37"/>
      <c r="DU91" s="40"/>
      <c r="DV91" s="40"/>
      <c r="DW91" s="40"/>
      <c r="DX91" s="40"/>
      <c r="DY91" s="40"/>
      <c r="DZ91" s="40"/>
      <c r="EA91" s="40"/>
      <c r="EB91" s="40"/>
      <c r="EC91" s="40"/>
      <c r="ED91" s="40"/>
      <c r="EE91" s="4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row>
    <row r="92" spans="1:239" s="47" customFormat="1" ht="9.75" customHeight="1">
      <c r="A92" s="456"/>
      <c r="B92" s="456"/>
      <c r="C92" s="456"/>
      <c r="D92" s="442">
        <v>8</v>
      </c>
      <c r="E92" s="442"/>
      <c r="F92" s="442"/>
      <c r="G92" s="268" t="str">
        <f t="shared" si="21"/>
        <v>小学女子5年800m</v>
      </c>
      <c r="H92" s="269"/>
      <c r="I92" s="269"/>
      <c r="J92" s="269"/>
      <c r="K92" s="269"/>
      <c r="L92" s="269"/>
      <c r="M92" s="269"/>
      <c r="N92" s="269"/>
      <c r="O92" s="269"/>
      <c r="P92" s="269"/>
      <c r="Q92" s="270"/>
      <c r="R92" s="278" t="e">
        <f>VLOOKUP($G92&amp;R$60,'申込確認シート'!$E$1:$F$200,2,FALSE)</f>
        <v>#N/A</v>
      </c>
      <c r="S92" s="278"/>
      <c r="T92" s="278"/>
      <c r="U92" s="279"/>
      <c r="V92" s="280" t="e">
        <f>VLOOKUP($G92&amp;V$60,'申込確認シート'!$E$1:$F$200,2,FALSE)</f>
        <v>#N/A</v>
      </c>
      <c r="W92" s="280"/>
      <c r="X92" s="280"/>
      <c r="Y92" s="280"/>
      <c r="Z92" s="280" t="e">
        <f>VLOOKUP($G92&amp;Z$60,'申込確認シート'!$E$1:$F$200,2,FALSE)</f>
        <v>#N/A</v>
      </c>
      <c r="AA92" s="280"/>
      <c r="AB92" s="280"/>
      <c r="AC92" s="280"/>
      <c r="AD92" s="280" t="e">
        <f>VLOOKUP($G92&amp;AD$60,'申込確認シート'!$E$1:$F$200,2,FALSE)</f>
        <v>#N/A</v>
      </c>
      <c r="AE92" s="280"/>
      <c r="AF92" s="280"/>
      <c r="AG92" s="280"/>
      <c r="AH92" s="280" t="e">
        <f>VLOOKUP($G92&amp;AH$60,'申込確認シート'!$E$1:$F$200,2,FALSE)</f>
        <v>#N/A</v>
      </c>
      <c r="AI92" s="280"/>
      <c r="AJ92" s="280"/>
      <c r="AK92" s="280"/>
      <c r="AL92" s="280" t="e">
        <f>VLOOKUP($G92&amp;AL$60,'申込確認シート'!$E$1:$F$200,2,FALSE)</f>
        <v>#N/A</v>
      </c>
      <c r="AM92" s="280"/>
      <c r="AN92" s="280"/>
      <c r="AO92" s="280"/>
      <c r="AP92" s="280" t="e">
        <f>VLOOKUP($G92&amp;AP$60,'申込確認シート'!$E$1:$F$200,2,FALSE)</f>
        <v>#N/A</v>
      </c>
      <c r="AQ92" s="280"/>
      <c r="AR92" s="280"/>
      <c r="AS92" s="280"/>
      <c r="AT92" s="280" t="e">
        <f>VLOOKUP($G92&amp;AT$60,'申込確認シート'!$E$1:$F$200,2,FALSE)</f>
        <v>#N/A</v>
      </c>
      <c r="AU92" s="280"/>
      <c r="AV92" s="280"/>
      <c r="AW92" s="280"/>
      <c r="AX92" s="280" t="e">
        <f>VLOOKUP($G92&amp;AX$60,'申込確認シート'!$E$1:$F$200,2,FALSE)</f>
        <v>#N/A</v>
      </c>
      <c r="AY92" s="280"/>
      <c r="AZ92" s="280"/>
      <c r="BA92" s="280"/>
      <c r="BB92" s="280" t="e">
        <f>VLOOKUP($G92&amp;BB$60,'申込確認シート'!$E$1:$F$200,2,FALSE)</f>
        <v>#N/A</v>
      </c>
      <c r="BC92" s="280"/>
      <c r="BD92" s="280"/>
      <c r="BE92" s="280"/>
      <c r="BF92" s="280" t="e">
        <f>VLOOKUP($G92&amp;BF$60,'申込確認シート'!$E$1:$F$200,2,FALSE)</f>
        <v>#N/A</v>
      </c>
      <c r="BG92" s="280"/>
      <c r="BH92" s="280"/>
      <c r="BI92" s="280"/>
      <c r="BJ92" s="280" t="e">
        <f>VLOOKUP($G92&amp;BJ$60,'申込確認シート'!$E$1:$F$200,2,FALSE)</f>
        <v>#N/A</v>
      </c>
      <c r="BK92" s="280"/>
      <c r="BL92" s="280"/>
      <c r="BM92" s="280"/>
      <c r="BN92" s="280" t="e">
        <f>VLOOKUP($G92&amp;BN$60,'申込確認シート'!$E$1:$F$200,2,FALSE)</f>
        <v>#N/A</v>
      </c>
      <c r="BO92" s="280"/>
      <c r="BP92" s="280"/>
      <c r="BQ92" s="280"/>
      <c r="BR92" s="280" t="e">
        <f>VLOOKUP($G92&amp;BR$60,'申込確認シート'!$E$1:$F$200,2,FALSE)</f>
        <v>#N/A</v>
      </c>
      <c r="BS92" s="280"/>
      <c r="BT92" s="280"/>
      <c r="BU92" s="280"/>
      <c r="BV92" s="281" t="e">
        <f>VLOOKUP($G92&amp;BV$60,'申込確認シート'!$E$1:$F$200,2,FALSE)</f>
        <v>#N/A</v>
      </c>
      <c r="BW92" s="278"/>
      <c r="BX92" s="278"/>
      <c r="BY92" s="278"/>
      <c r="BZ92" s="282">
        <f>COUNTIF('申込確認シート'!$C$1:$C$200,G92)</f>
        <v>0</v>
      </c>
      <c r="CA92" s="282"/>
      <c r="CB92" s="282"/>
      <c r="CC92" s="282"/>
      <c r="CD92" s="50"/>
      <c r="CE92" s="40"/>
      <c r="CF92" s="44"/>
      <c r="CG92" s="44"/>
      <c r="CH92" s="44"/>
      <c r="CI92" s="44"/>
      <c r="CJ92" s="44"/>
      <c r="CK92" s="44"/>
      <c r="CL92" s="44"/>
      <c r="CM92" s="44"/>
      <c r="CN92" s="44"/>
      <c r="CO92" s="44"/>
      <c r="CP92" s="44"/>
      <c r="CQ92" s="44"/>
      <c r="CR92" s="44"/>
      <c r="CS92" s="44"/>
      <c r="CT92" s="89"/>
      <c r="CU92" s="44"/>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37"/>
      <c r="DU92" s="40"/>
      <c r="DV92" s="40"/>
      <c r="DW92" s="40"/>
      <c r="DX92" s="40"/>
      <c r="DY92" s="40"/>
      <c r="DZ92" s="40"/>
      <c r="EA92" s="40"/>
      <c r="EB92" s="40"/>
      <c r="EC92" s="40"/>
      <c r="ED92" s="40"/>
      <c r="EE92" s="4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row>
    <row r="93" spans="1:239" s="47" customFormat="1" ht="9.75" customHeight="1">
      <c r="A93" s="456"/>
      <c r="B93" s="456"/>
      <c r="C93" s="456"/>
      <c r="D93" s="442">
        <v>9</v>
      </c>
      <c r="E93" s="442"/>
      <c r="F93" s="442"/>
      <c r="G93" s="268" t="str">
        <f t="shared" si="21"/>
        <v>小学女子4年800m</v>
      </c>
      <c r="H93" s="269"/>
      <c r="I93" s="269"/>
      <c r="J93" s="269"/>
      <c r="K93" s="269"/>
      <c r="L93" s="269"/>
      <c r="M93" s="269"/>
      <c r="N93" s="269"/>
      <c r="O93" s="269"/>
      <c r="P93" s="269"/>
      <c r="Q93" s="270"/>
      <c r="R93" s="278" t="e">
        <f>VLOOKUP($G93&amp;R$60,'申込確認シート'!$E$1:$F$200,2,FALSE)</f>
        <v>#N/A</v>
      </c>
      <c r="S93" s="278"/>
      <c r="T93" s="278"/>
      <c r="U93" s="279"/>
      <c r="V93" s="280" t="e">
        <f>VLOOKUP($G93&amp;V$60,'申込確認シート'!$E$1:$F$200,2,FALSE)</f>
        <v>#N/A</v>
      </c>
      <c r="W93" s="280"/>
      <c r="X93" s="280"/>
      <c r="Y93" s="280"/>
      <c r="Z93" s="280" t="e">
        <f>VLOOKUP($G93&amp;Z$60,'申込確認シート'!$E$1:$F$200,2,FALSE)</f>
        <v>#N/A</v>
      </c>
      <c r="AA93" s="280"/>
      <c r="AB93" s="280"/>
      <c r="AC93" s="280"/>
      <c r="AD93" s="280" t="e">
        <f>VLOOKUP($G93&amp;AD$60,'申込確認シート'!$E$1:$F$200,2,FALSE)</f>
        <v>#N/A</v>
      </c>
      <c r="AE93" s="280"/>
      <c r="AF93" s="280"/>
      <c r="AG93" s="280"/>
      <c r="AH93" s="280" t="e">
        <f>VLOOKUP($G93&amp;AH$60,'申込確認シート'!$E$1:$F$200,2,FALSE)</f>
        <v>#N/A</v>
      </c>
      <c r="AI93" s="280"/>
      <c r="AJ93" s="280"/>
      <c r="AK93" s="280"/>
      <c r="AL93" s="280" t="e">
        <f>VLOOKUP($G93&amp;AL$60,'申込確認シート'!$E$1:$F$200,2,FALSE)</f>
        <v>#N/A</v>
      </c>
      <c r="AM93" s="280"/>
      <c r="AN93" s="280"/>
      <c r="AO93" s="280"/>
      <c r="AP93" s="280" t="e">
        <f>VLOOKUP($G93&amp;AP$60,'申込確認シート'!$E$1:$F$200,2,FALSE)</f>
        <v>#N/A</v>
      </c>
      <c r="AQ93" s="280"/>
      <c r="AR93" s="280"/>
      <c r="AS93" s="280"/>
      <c r="AT93" s="280" t="e">
        <f>VLOOKUP($G93&amp;AT$60,'申込確認シート'!$E$1:$F$200,2,FALSE)</f>
        <v>#N/A</v>
      </c>
      <c r="AU93" s="280"/>
      <c r="AV93" s="280"/>
      <c r="AW93" s="280"/>
      <c r="AX93" s="280" t="e">
        <f>VLOOKUP($G93&amp;AX$60,'申込確認シート'!$E$1:$F$200,2,FALSE)</f>
        <v>#N/A</v>
      </c>
      <c r="AY93" s="280"/>
      <c r="AZ93" s="280"/>
      <c r="BA93" s="280"/>
      <c r="BB93" s="280" t="e">
        <f>VLOOKUP($G93&amp;BB$60,'申込確認シート'!$E$1:$F$200,2,FALSE)</f>
        <v>#N/A</v>
      </c>
      <c r="BC93" s="280"/>
      <c r="BD93" s="280"/>
      <c r="BE93" s="280"/>
      <c r="BF93" s="280" t="e">
        <f>VLOOKUP($G93&amp;BF$60,'申込確認シート'!$E$1:$F$200,2,FALSE)</f>
        <v>#N/A</v>
      </c>
      <c r="BG93" s="280"/>
      <c r="BH93" s="280"/>
      <c r="BI93" s="280"/>
      <c r="BJ93" s="280" t="e">
        <f>VLOOKUP($G93&amp;BJ$60,'申込確認シート'!$E$1:$F$200,2,FALSE)</f>
        <v>#N/A</v>
      </c>
      <c r="BK93" s="280"/>
      <c r="BL93" s="280"/>
      <c r="BM93" s="280"/>
      <c r="BN93" s="280" t="e">
        <f>VLOOKUP($G93&amp;BN$60,'申込確認シート'!$E$1:$F$200,2,FALSE)</f>
        <v>#N/A</v>
      </c>
      <c r="BO93" s="280"/>
      <c r="BP93" s="280"/>
      <c r="BQ93" s="280"/>
      <c r="BR93" s="280" t="e">
        <f>VLOOKUP($G93&amp;BR$60,'申込確認シート'!$E$1:$F$200,2,FALSE)</f>
        <v>#N/A</v>
      </c>
      <c r="BS93" s="280"/>
      <c r="BT93" s="280"/>
      <c r="BU93" s="280"/>
      <c r="BV93" s="281" t="e">
        <f>VLOOKUP($G93&amp;BV$60,'申込確認シート'!$E$1:$F$200,2,FALSE)</f>
        <v>#N/A</v>
      </c>
      <c r="BW93" s="278"/>
      <c r="BX93" s="278"/>
      <c r="BY93" s="278"/>
      <c r="BZ93" s="282">
        <f>COUNTIF('申込確認シート'!$C$1:$C$200,G93)</f>
        <v>0</v>
      </c>
      <c r="CA93" s="282"/>
      <c r="CB93" s="282"/>
      <c r="CC93" s="282"/>
      <c r="CD93" s="50"/>
      <c r="CE93" s="40"/>
      <c r="CF93" s="44"/>
      <c r="CG93" s="44"/>
      <c r="CH93" s="44"/>
      <c r="CI93" s="44"/>
      <c r="CJ93" s="44"/>
      <c r="CK93" s="44"/>
      <c r="CL93" s="44"/>
      <c r="CM93" s="44"/>
      <c r="CN93" s="44"/>
      <c r="CO93" s="44"/>
      <c r="CP93" s="44"/>
      <c r="CQ93" s="44"/>
      <c r="CR93" s="44"/>
      <c r="CS93" s="44"/>
      <c r="CT93" s="89"/>
      <c r="CU93" s="44"/>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37"/>
      <c r="DU93" s="40"/>
      <c r="DV93" s="40"/>
      <c r="DW93" s="40"/>
      <c r="DX93" s="40"/>
      <c r="DY93" s="40"/>
      <c r="DZ93" s="40"/>
      <c r="EA93" s="40"/>
      <c r="EB93" s="40"/>
      <c r="EC93" s="40"/>
      <c r="ED93" s="40"/>
      <c r="EE93" s="4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row>
    <row r="94" spans="1:239" s="47" customFormat="1" ht="9.75" customHeight="1">
      <c r="A94" s="456"/>
      <c r="B94" s="456"/>
      <c r="C94" s="456"/>
      <c r="D94" s="442">
        <v>10</v>
      </c>
      <c r="E94" s="442"/>
      <c r="F94" s="442"/>
      <c r="G94" s="268" t="str">
        <f t="shared" si="21"/>
        <v>小学女子3年800m</v>
      </c>
      <c r="H94" s="269"/>
      <c r="I94" s="269"/>
      <c r="J94" s="269"/>
      <c r="K94" s="269"/>
      <c r="L94" s="269"/>
      <c r="M94" s="269"/>
      <c r="N94" s="269"/>
      <c r="O94" s="269"/>
      <c r="P94" s="269"/>
      <c r="Q94" s="270"/>
      <c r="R94" s="278" t="e">
        <f>VLOOKUP($G94&amp;R$60,'申込確認シート'!$E$1:$F$200,2,FALSE)</f>
        <v>#N/A</v>
      </c>
      <c r="S94" s="278"/>
      <c r="T94" s="278"/>
      <c r="U94" s="279"/>
      <c r="V94" s="280" t="e">
        <f>VLOOKUP($G94&amp;V$60,'申込確認シート'!$E$1:$F$200,2,FALSE)</f>
        <v>#N/A</v>
      </c>
      <c r="W94" s="280"/>
      <c r="X94" s="280"/>
      <c r="Y94" s="280"/>
      <c r="Z94" s="280" t="e">
        <f>VLOOKUP($G94&amp;Z$60,'申込確認シート'!$E$1:$F$200,2,FALSE)</f>
        <v>#N/A</v>
      </c>
      <c r="AA94" s="280"/>
      <c r="AB94" s="280"/>
      <c r="AC94" s="280"/>
      <c r="AD94" s="280" t="e">
        <f>VLOOKUP($G94&amp;AD$60,'申込確認シート'!$E$1:$F$200,2,FALSE)</f>
        <v>#N/A</v>
      </c>
      <c r="AE94" s="280"/>
      <c r="AF94" s="280"/>
      <c r="AG94" s="280"/>
      <c r="AH94" s="280" t="e">
        <f>VLOOKUP($G94&amp;AH$60,'申込確認シート'!$E$1:$F$200,2,FALSE)</f>
        <v>#N/A</v>
      </c>
      <c r="AI94" s="280"/>
      <c r="AJ94" s="280"/>
      <c r="AK94" s="280"/>
      <c r="AL94" s="280" t="e">
        <f>VLOOKUP($G94&amp;AL$60,'申込確認シート'!$E$1:$F$200,2,FALSE)</f>
        <v>#N/A</v>
      </c>
      <c r="AM94" s="280"/>
      <c r="AN94" s="280"/>
      <c r="AO94" s="280"/>
      <c r="AP94" s="280" t="e">
        <f>VLOOKUP($G94&amp;AP$60,'申込確認シート'!$E$1:$F$200,2,FALSE)</f>
        <v>#N/A</v>
      </c>
      <c r="AQ94" s="280"/>
      <c r="AR94" s="280"/>
      <c r="AS94" s="280"/>
      <c r="AT94" s="280" t="e">
        <f>VLOOKUP($G94&amp;AT$60,'申込確認シート'!$E$1:$F$200,2,FALSE)</f>
        <v>#N/A</v>
      </c>
      <c r="AU94" s="280"/>
      <c r="AV94" s="280"/>
      <c r="AW94" s="280"/>
      <c r="AX94" s="280" t="e">
        <f>VLOOKUP($G94&amp;AX$60,'申込確認シート'!$E$1:$F$200,2,FALSE)</f>
        <v>#N/A</v>
      </c>
      <c r="AY94" s="280"/>
      <c r="AZ94" s="280"/>
      <c r="BA94" s="280"/>
      <c r="BB94" s="280" t="e">
        <f>VLOOKUP($G94&amp;BB$60,'申込確認シート'!$E$1:$F$200,2,FALSE)</f>
        <v>#N/A</v>
      </c>
      <c r="BC94" s="280"/>
      <c r="BD94" s="280"/>
      <c r="BE94" s="280"/>
      <c r="BF94" s="280" t="e">
        <f>VLOOKUP($G94&amp;BF$60,'申込確認シート'!$E$1:$F$200,2,FALSE)</f>
        <v>#N/A</v>
      </c>
      <c r="BG94" s="280"/>
      <c r="BH94" s="280"/>
      <c r="BI94" s="280"/>
      <c r="BJ94" s="280" t="e">
        <f>VLOOKUP($G94&amp;BJ$60,'申込確認シート'!$E$1:$F$200,2,FALSE)</f>
        <v>#N/A</v>
      </c>
      <c r="BK94" s="280"/>
      <c r="BL94" s="280"/>
      <c r="BM94" s="280"/>
      <c r="BN94" s="280" t="e">
        <f>VLOOKUP($G94&amp;BN$60,'申込確認シート'!$E$1:$F$200,2,FALSE)</f>
        <v>#N/A</v>
      </c>
      <c r="BO94" s="280"/>
      <c r="BP94" s="280"/>
      <c r="BQ94" s="280"/>
      <c r="BR94" s="280" t="e">
        <f>VLOOKUP($G94&amp;BR$60,'申込確認シート'!$E$1:$F$200,2,FALSE)</f>
        <v>#N/A</v>
      </c>
      <c r="BS94" s="280"/>
      <c r="BT94" s="280"/>
      <c r="BU94" s="280"/>
      <c r="BV94" s="281" t="e">
        <f>VLOOKUP($G94&amp;BV$60,'申込確認シート'!$E$1:$F$200,2,FALSE)</f>
        <v>#N/A</v>
      </c>
      <c r="BW94" s="278"/>
      <c r="BX94" s="278"/>
      <c r="BY94" s="278"/>
      <c r="BZ94" s="282">
        <f>COUNTIF('申込確認シート'!$C$1:$C$200,G94)</f>
        <v>0</v>
      </c>
      <c r="CA94" s="282"/>
      <c r="CB94" s="282"/>
      <c r="CC94" s="282"/>
      <c r="CD94" s="50"/>
      <c r="CE94" s="40"/>
      <c r="CF94" s="44"/>
      <c r="CG94" s="44"/>
      <c r="CH94" s="44"/>
      <c r="CI94" s="44"/>
      <c r="CJ94" s="44"/>
      <c r="CK94" s="44"/>
      <c r="CL94" s="44"/>
      <c r="CM94" s="44"/>
      <c r="CN94" s="44"/>
      <c r="CO94" s="44"/>
      <c r="CP94" s="44"/>
      <c r="CQ94" s="44"/>
      <c r="CR94" s="44"/>
      <c r="CS94" s="44"/>
      <c r="CT94" s="89"/>
      <c r="CU94" s="44"/>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37"/>
      <c r="DU94" s="40"/>
      <c r="DV94" s="40"/>
      <c r="DW94" s="40"/>
      <c r="DX94" s="40"/>
      <c r="DY94" s="40"/>
      <c r="DZ94" s="40"/>
      <c r="EA94" s="40"/>
      <c r="EB94" s="40"/>
      <c r="EC94" s="40"/>
      <c r="ED94" s="40"/>
      <c r="EE94" s="4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row>
    <row r="95" spans="1:239" s="47" customFormat="1" ht="9.75" customHeight="1">
      <c r="A95" s="456"/>
      <c r="B95" s="456"/>
      <c r="C95" s="456"/>
      <c r="D95" s="442">
        <v>11</v>
      </c>
      <c r="E95" s="442"/>
      <c r="F95" s="442"/>
      <c r="G95" s="268" t="str">
        <f t="shared" si="21"/>
        <v>小学女子6年80mH</v>
      </c>
      <c r="H95" s="269"/>
      <c r="I95" s="269"/>
      <c r="J95" s="269"/>
      <c r="K95" s="269"/>
      <c r="L95" s="269"/>
      <c r="M95" s="269"/>
      <c r="N95" s="269"/>
      <c r="O95" s="269"/>
      <c r="P95" s="269"/>
      <c r="Q95" s="270"/>
      <c r="R95" s="278" t="e">
        <f>VLOOKUP($G95&amp;R$60,'申込確認シート'!$E$1:$F$200,2,FALSE)</f>
        <v>#N/A</v>
      </c>
      <c r="S95" s="278"/>
      <c r="T95" s="278"/>
      <c r="U95" s="279"/>
      <c r="V95" s="280" t="e">
        <f>VLOOKUP($G95&amp;V$60,'申込確認シート'!$E$1:$F$200,2,FALSE)</f>
        <v>#N/A</v>
      </c>
      <c r="W95" s="280"/>
      <c r="X95" s="280"/>
      <c r="Y95" s="280"/>
      <c r="Z95" s="280" t="e">
        <f>VLOOKUP($G95&amp;Z$60,'申込確認シート'!$E$1:$F$200,2,FALSE)</f>
        <v>#N/A</v>
      </c>
      <c r="AA95" s="280"/>
      <c r="AB95" s="280"/>
      <c r="AC95" s="280"/>
      <c r="AD95" s="280" t="e">
        <f>VLOOKUP($G95&amp;AD$60,'申込確認シート'!$E$1:$F$200,2,FALSE)</f>
        <v>#N/A</v>
      </c>
      <c r="AE95" s="280"/>
      <c r="AF95" s="280"/>
      <c r="AG95" s="280"/>
      <c r="AH95" s="280" t="e">
        <f>VLOOKUP($G95&amp;AH$60,'申込確認シート'!$E$1:$F$200,2,FALSE)</f>
        <v>#N/A</v>
      </c>
      <c r="AI95" s="280"/>
      <c r="AJ95" s="280"/>
      <c r="AK95" s="280"/>
      <c r="AL95" s="280" t="e">
        <f>VLOOKUP($G95&amp;AL$60,'申込確認シート'!$E$1:$F$200,2,FALSE)</f>
        <v>#N/A</v>
      </c>
      <c r="AM95" s="280"/>
      <c r="AN95" s="280"/>
      <c r="AO95" s="280"/>
      <c r="AP95" s="280" t="e">
        <f>VLOOKUP($G95&amp;AP$60,'申込確認シート'!$E$1:$F$200,2,FALSE)</f>
        <v>#N/A</v>
      </c>
      <c r="AQ95" s="280"/>
      <c r="AR95" s="280"/>
      <c r="AS95" s="280"/>
      <c r="AT95" s="280" t="e">
        <f>VLOOKUP($G95&amp;AT$60,'申込確認シート'!$E$1:$F$200,2,FALSE)</f>
        <v>#N/A</v>
      </c>
      <c r="AU95" s="280"/>
      <c r="AV95" s="280"/>
      <c r="AW95" s="280"/>
      <c r="AX95" s="280" t="e">
        <f>VLOOKUP($G95&amp;AX$60,'申込確認シート'!$E$1:$F$200,2,FALSE)</f>
        <v>#N/A</v>
      </c>
      <c r="AY95" s="280"/>
      <c r="AZ95" s="280"/>
      <c r="BA95" s="280"/>
      <c r="BB95" s="280" t="e">
        <f>VLOOKUP($G95&amp;BB$60,'申込確認シート'!$E$1:$F$200,2,FALSE)</f>
        <v>#N/A</v>
      </c>
      <c r="BC95" s="280"/>
      <c r="BD95" s="280"/>
      <c r="BE95" s="280"/>
      <c r="BF95" s="280" t="e">
        <f>VLOOKUP($G95&amp;BF$60,'申込確認シート'!$E$1:$F$200,2,FALSE)</f>
        <v>#N/A</v>
      </c>
      <c r="BG95" s="280"/>
      <c r="BH95" s="280"/>
      <c r="BI95" s="280"/>
      <c r="BJ95" s="280" t="e">
        <f>VLOOKUP($G95&amp;BJ$60,'申込確認シート'!$E$1:$F$200,2,FALSE)</f>
        <v>#N/A</v>
      </c>
      <c r="BK95" s="280"/>
      <c r="BL95" s="280"/>
      <c r="BM95" s="280"/>
      <c r="BN95" s="280" t="e">
        <f>VLOOKUP($G95&amp;BN$60,'申込確認シート'!$E$1:$F$200,2,FALSE)</f>
        <v>#N/A</v>
      </c>
      <c r="BO95" s="280"/>
      <c r="BP95" s="280"/>
      <c r="BQ95" s="280"/>
      <c r="BR95" s="280" t="e">
        <f>VLOOKUP($G95&amp;BR$60,'申込確認シート'!$E$1:$F$200,2,FALSE)</f>
        <v>#N/A</v>
      </c>
      <c r="BS95" s="280"/>
      <c r="BT95" s="280"/>
      <c r="BU95" s="280"/>
      <c r="BV95" s="281" t="e">
        <f>VLOOKUP($G95&amp;BV$60,'申込確認シート'!$E$1:$F$200,2,FALSE)</f>
        <v>#N/A</v>
      </c>
      <c r="BW95" s="278"/>
      <c r="BX95" s="278"/>
      <c r="BY95" s="278"/>
      <c r="BZ95" s="282">
        <f>COUNTIF('申込確認シート'!$C$1:$C$200,G95)</f>
        <v>0</v>
      </c>
      <c r="CA95" s="282"/>
      <c r="CB95" s="282"/>
      <c r="CC95" s="282"/>
      <c r="CD95" s="50"/>
      <c r="CE95" s="40"/>
      <c r="CF95" s="44"/>
      <c r="CG95" s="44"/>
      <c r="CH95" s="44"/>
      <c r="CI95" s="44"/>
      <c r="CJ95" s="44"/>
      <c r="CK95" s="44"/>
      <c r="CL95" s="44"/>
      <c r="CM95" s="44"/>
      <c r="CN95" s="44"/>
      <c r="CO95" s="44"/>
      <c r="CP95" s="44"/>
      <c r="CQ95" s="44"/>
      <c r="CR95" s="44"/>
      <c r="CS95" s="44"/>
      <c r="CT95" s="89"/>
      <c r="CU95" s="44"/>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37"/>
      <c r="DU95" s="40"/>
      <c r="DV95" s="40"/>
      <c r="DW95" s="40"/>
      <c r="DX95" s="40"/>
      <c r="DY95" s="40"/>
      <c r="DZ95" s="40"/>
      <c r="EA95" s="40"/>
      <c r="EB95" s="40"/>
      <c r="EC95" s="40"/>
      <c r="ED95" s="40"/>
      <c r="EE95" s="4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row>
    <row r="96" spans="1:239" s="47" customFormat="1" ht="9.75" customHeight="1">
      <c r="A96" s="456"/>
      <c r="B96" s="456"/>
      <c r="C96" s="456"/>
      <c r="D96" s="442">
        <v>12</v>
      </c>
      <c r="E96" s="442"/>
      <c r="F96" s="442"/>
      <c r="G96" s="268" t="str">
        <f t="shared" si="21"/>
        <v>小学女子5年80mH</v>
      </c>
      <c r="H96" s="269"/>
      <c r="I96" s="269"/>
      <c r="J96" s="269"/>
      <c r="K96" s="269"/>
      <c r="L96" s="269"/>
      <c r="M96" s="269"/>
      <c r="N96" s="269"/>
      <c r="O96" s="269"/>
      <c r="P96" s="269"/>
      <c r="Q96" s="270"/>
      <c r="R96" s="278" t="e">
        <f>VLOOKUP($G96&amp;R$60,'申込確認シート'!$E$1:$F$200,2,FALSE)</f>
        <v>#N/A</v>
      </c>
      <c r="S96" s="278"/>
      <c r="T96" s="278"/>
      <c r="U96" s="279"/>
      <c r="V96" s="280" t="e">
        <f>VLOOKUP($G96&amp;V$60,'申込確認シート'!$E$1:$F$200,2,FALSE)</f>
        <v>#N/A</v>
      </c>
      <c r="W96" s="280"/>
      <c r="X96" s="280"/>
      <c r="Y96" s="280"/>
      <c r="Z96" s="280" t="e">
        <f>VLOOKUP($G96&amp;Z$60,'申込確認シート'!$E$1:$F$200,2,FALSE)</f>
        <v>#N/A</v>
      </c>
      <c r="AA96" s="280"/>
      <c r="AB96" s="280"/>
      <c r="AC96" s="280"/>
      <c r="AD96" s="280" t="e">
        <f>VLOOKUP($G96&amp;AD$60,'申込確認シート'!$E$1:$F$200,2,FALSE)</f>
        <v>#N/A</v>
      </c>
      <c r="AE96" s="280"/>
      <c r="AF96" s="280"/>
      <c r="AG96" s="280"/>
      <c r="AH96" s="280" t="e">
        <f>VLOOKUP($G96&amp;AH$60,'申込確認シート'!$E$1:$F$200,2,FALSE)</f>
        <v>#N/A</v>
      </c>
      <c r="AI96" s="280"/>
      <c r="AJ96" s="280"/>
      <c r="AK96" s="280"/>
      <c r="AL96" s="280" t="e">
        <f>VLOOKUP($G96&amp;AL$60,'申込確認シート'!$E$1:$F$200,2,FALSE)</f>
        <v>#N/A</v>
      </c>
      <c r="AM96" s="280"/>
      <c r="AN96" s="280"/>
      <c r="AO96" s="280"/>
      <c r="AP96" s="280" t="e">
        <f>VLOOKUP($G96&amp;AP$60,'申込確認シート'!$E$1:$F$200,2,FALSE)</f>
        <v>#N/A</v>
      </c>
      <c r="AQ96" s="280"/>
      <c r="AR96" s="280"/>
      <c r="AS96" s="280"/>
      <c r="AT96" s="280" t="e">
        <f>VLOOKUP($G96&amp;AT$60,'申込確認シート'!$E$1:$F$200,2,FALSE)</f>
        <v>#N/A</v>
      </c>
      <c r="AU96" s="280"/>
      <c r="AV96" s="280"/>
      <c r="AW96" s="280"/>
      <c r="AX96" s="280" t="e">
        <f>VLOOKUP($G96&amp;AX$60,'申込確認シート'!$E$1:$F$200,2,FALSE)</f>
        <v>#N/A</v>
      </c>
      <c r="AY96" s="280"/>
      <c r="AZ96" s="280"/>
      <c r="BA96" s="280"/>
      <c r="BB96" s="280" t="e">
        <f>VLOOKUP($G96&amp;BB$60,'申込確認シート'!$E$1:$F$200,2,FALSE)</f>
        <v>#N/A</v>
      </c>
      <c r="BC96" s="280"/>
      <c r="BD96" s="280"/>
      <c r="BE96" s="280"/>
      <c r="BF96" s="280" t="e">
        <f>VLOOKUP($G96&amp;BF$60,'申込確認シート'!$E$1:$F$200,2,FALSE)</f>
        <v>#N/A</v>
      </c>
      <c r="BG96" s="280"/>
      <c r="BH96" s="280"/>
      <c r="BI96" s="280"/>
      <c r="BJ96" s="280" t="e">
        <f>VLOOKUP($G96&amp;BJ$60,'申込確認シート'!$E$1:$F$200,2,FALSE)</f>
        <v>#N/A</v>
      </c>
      <c r="BK96" s="280"/>
      <c r="BL96" s="280"/>
      <c r="BM96" s="280"/>
      <c r="BN96" s="280" t="e">
        <f>VLOOKUP($G96&amp;BN$60,'申込確認シート'!$E$1:$F$200,2,FALSE)</f>
        <v>#N/A</v>
      </c>
      <c r="BO96" s="280"/>
      <c r="BP96" s="280"/>
      <c r="BQ96" s="280"/>
      <c r="BR96" s="280" t="e">
        <f>VLOOKUP($G96&amp;BR$60,'申込確認シート'!$E$1:$F$200,2,FALSE)</f>
        <v>#N/A</v>
      </c>
      <c r="BS96" s="280"/>
      <c r="BT96" s="280"/>
      <c r="BU96" s="280"/>
      <c r="BV96" s="281" t="e">
        <f>VLOOKUP($G96&amp;BV$60,'申込確認シート'!$E$1:$F$200,2,FALSE)</f>
        <v>#N/A</v>
      </c>
      <c r="BW96" s="278"/>
      <c r="BX96" s="278"/>
      <c r="BY96" s="278"/>
      <c r="BZ96" s="282">
        <f>COUNTIF('申込確認シート'!$C$1:$C$200,G96)</f>
        <v>0</v>
      </c>
      <c r="CA96" s="282"/>
      <c r="CB96" s="282"/>
      <c r="CC96" s="282"/>
      <c r="CD96" s="50"/>
      <c r="CE96" s="40"/>
      <c r="CF96" s="44"/>
      <c r="CG96" s="44"/>
      <c r="CH96" s="44"/>
      <c r="CI96" s="44"/>
      <c r="CJ96" s="44"/>
      <c r="CK96" s="44"/>
      <c r="CL96" s="44"/>
      <c r="CM96" s="44"/>
      <c r="CN96" s="44"/>
      <c r="CO96" s="44"/>
      <c r="CP96" s="44"/>
      <c r="CQ96" s="44"/>
      <c r="CR96" s="44"/>
      <c r="CS96" s="44"/>
      <c r="CT96" s="90"/>
      <c r="CU96" s="44"/>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37"/>
      <c r="DU96" s="40"/>
      <c r="DV96" s="40"/>
      <c r="DW96" s="40"/>
      <c r="DX96" s="40"/>
      <c r="DY96" s="40"/>
      <c r="DZ96" s="40"/>
      <c r="EA96" s="40"/>
      <c r="EB96" s="40"/>
      <c r="EC96" s="40"/>
      <c r="ED96" s="40"/>
      <c r="EE96" s="4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row>
    <row r="97" spans="1:239" s="47" customFormat="1" ht="9.75" customHeight="1">
      <c r="A97" s="456"/>
      <c r="B97" s="456"/>
      <c r="C97" s="456"/>
      <c r="D97" s="442">
        <v>13</v>
      </c>
      <c r="E97" s="442"/>
      <c r="F97" s="442"/>
      <c r="G97" s="268" t="str">
        <f t="shared" si="21"/>
        <v>小学女子6年走高跳</v>
      </c>
      <c r="H97" s="269"/>
      <c r="I97" s="269"/>
      <c r="J97" s="269"/>
      <c r="K97" s="269"/>
      <c r="L97" s="269"/>
      <c r="M97" s="269"/>
      <c r="N97" s="269"/>
      <c r="O97" s="269"/>
      <c r="P97" s="269"/>
      <c r="Q97" s="270"/>
      <c r="R97" s="278" t="e">
        <f>VLOOKUP($G97&amp;R$60,'申込確認シート'!$E$1:$F$200,2,FALSE)</f>
        <v>#N/A</v>
      </c>
      <c r="S97" s="278"/>
      <c r="T97" s="278"/>
      <c r="U97" s="279"/>
      <c r="V97" s="280" t="e">
        <f>VLOOKUP($G97&amp;V$60,'申込確認シート'!$E$1:$F$200,2,FALSE)</f>
        <v>#N/A</v>
      </c>
      <c r="W97" s="280"/>
      <c r="X97" s="280"/>
      <c r="Y97" s="280"/>
      <c r="Z97" s="280" t="e">
        <f>VLOOKUP($G97&amp;Z$60,'申込確認シート'!$E$1:$F$200,2,FALSE)</f>
        <v>#N/A</v>
      </c>
      <c r="AA97" s="280"/>
      <c r="AB97" s="280"/>
      <c r="AC97" s="280"/>
      <c r="AD97" s="280" t="e">
        <f>VLOOKUP($G97&amp;AD$60,'申込確認シート'!$E$1:$F$200,2,FALSE)</f>
        <v>#N/A</v>
      </c>
      <c r="AE97" s="280"/>
      <c r="AF97" s="280"/>
      <c r="AG97" s="280"/>
      <c r="AH97" s="280" t="e">
        <f>VLOOKUP($G97&amp;AH$60,'申込確認シート'!$E$1:$F$200,2,FALSE)</f>
        <v>#N/A</v>
      </c>
      <c r="AI97" s="280"/>
      <c r="AJ97" s="280"/>
      <c r="AK97" s="280"/>
      <c r="AL97" s="280" t="e">
        <f>VLOOKUP($G97&amp;AL$60,'申込確認シート'!$E$1:$F$200,2,FALSE)</f>
        <v>#N/A</v>
      </c>
      <c r="AM97" s="280"/>
      <c r="AN97" s="280"/>
      <c r="AO97" s="280"/>
      <c r="AP97" s="280" t="e">
        <f>VLOOKUP($G97&amp;AP$60,'申込確認シート'!$E$1:$F$200,2,FALSE)</f>
        <v>#N/A</v>
      </c>
      <c r="AQ97" s="280"/>
      <c r="AR97" s="280"/>
      <c r="AS97" s="280"/>
      <c r="AT97" s="280" t="e">
        <f>VLOOKUP($G97&amp;AT$60,'申込確認シート'!$E$1:$F$200,2,FALSE)</f>
        <v>#N/A</v>
      </c>
      <c r="AU97" s="280"/>
      <c r="AV97" s="280"/>
      <c r="AW97" s="280"/>
      <c r="AX97" s="280" t="e">
        <f>VLOOKUP($G97&amp;AX$60,'申込確認シート'!$E$1:$F$200,2,FALSE)</f>
        <v>#N/A</v>
      </c>
      <c r="AY97" s="280"/>
      <c r="AZ97" s="280"/>
      <c r="BA97" s="280"/>
      <c r="BB97" s="280" t="e">
        <f>VLOOKUP($G97&amp;BB$60,'申込確認シート'!$E$1:$F$200,2,FALSE)</f>
        <v>#N/A</v>
      </c>
      <c r="BC97" s="280"/>
      <c r="BD97" s="280"/>
      <c r="BE97" s="280"/>
      <c r="BF97" s="280" t="e">
        <f>VLOOKUP($G97&amp;BF$60,'申込確認シート'!$E$1:$F$200,2,FALSE)</f>
        <v>#N/A</v>
      </c>
      <c r="BG97" s="280"/>
      <c r="BH97" s="280"/>
      <c r="BI97" s="280"/>
      <c r="BJ97" s="280" t="e">
        <f>VLOOKUP($G97&amp;BJ$60,'申込確認シート'!$E$1:$F$200,2,FALSE)</f>
        <v>#N/A</v>
      </c>
      <c r="BK97" s="280"/>
      <c r="BL97" s="280"/>
      <c r="BM97" s="280"/>
      <c r="BN97" s="280" t="e">
        <f>VLOOKUP($G97&amp;BN$60,'申込確認シート'!$E$1:$F$200,2,FALSE)</f>
        <v>#N/A</v>
      </c>
      <c r="BO97" s="280"/>
      <c r="BP97" s="280"/>
      <c r="BQ97" s="280"/>
      <c r="BR97" s="280" t="e">
        <f>VLOOKUP($G97&amp;BR$60,'申込確認シート'!$E$1:$F$200,2,FALSE)</f>
        <v>#N/A</v>
      </c>
      <c r="BS97" s="280"/>
      <c r="BT97" s="280"/>
      <c r="BU97" s="280"/>
      <c r="BV97" s="281" t="e">
        <f>VLOOKUP($G97&amp;BV$60,'申込確認シート'!$E$1:$F$200,2,FALSE)</f>
        <v>#N/A</v>
      </c>
      <c r="BW97" s="278"/>
      <c r="BX97" s="278"/>
      <c r="BY97" s="278"/>
      <c r="BZ97" s="282">
        <f>COUNTIF('申込確認シート'!$C$1:$C$200,G97)</f>
        <v>0</v>
      </c>
      <c r="CA97" s="282"/>
      <c r="CB97" s="282"/>
      <c r="CC97" s="282"/>
      <c r="CD97" s="50"/>
      <c r="CE97" s="40"/>
      <c r="CF97" s="44"/>
      <c r="CG97" s="44"/>
      <c r="CH97" s="44"/>
      <c r="CI97" s="44"/>
      <c r="CJ97" s="44"/>
      <c r="CK97" s="44"/>
      <c r="CL97" s="44"/>
      <c r="CM97" s="44"/>
      <c r="CN97" s="44"/>
      <c r="CO97" s="44"/>
      <c r="CP97" s="44"/>
      <c r="CQ97" s="44"/>
      <c r="CR97" s="44"/>
      <c r="CS97" s="44"/>
      <c r="CT97" s="44"/>
      <c r="CU97" s="44"/>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37"/>
      <c r="DU97" s="40"/>
      <c r="DV97" s="40"/>
      <c r="DW97" s="40"/>
      <c r="DX97" s="40"/>
      <c r="DY97" s="40"/>
      <c r="DZ97" s="40"/>
      <c r="EA97" s="40"/>
      <c r="EB97" s="40"/>
      <c r="EC97" s="40"/>
      <c r="ED97" s="40"/>
      <c r="EE97" s="4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row>
    <row r="98" spans="1:239" s="47" customFormat="1" ht="9.75" customHeight="1">
      <c r="A98" s="456"/>
      <c r="B98" s="456"/>
      <c r="C98" s="456"/>
      <c r="D98" s="442">
        <v>14</v>
      </c>
      <c r="E98" s="442"/>
      <c r="F98" s="442"/>
      <c r="G98" s="268" t="str">
        <f t="shared" si="21"/>
        <v>小学女子5年走高跳</v>
      </c>
      <c r="H98" s="269"/>
      <c r="I98" s="269"/>
      <c r="J98" s="269"/>
      <c r="K98" s="269"/>
      <c r="L98" s="269"/>
      <c r="M98" s="269"/>
      <c r="N98" s="269"/>
      <c r="O98" s="269"/>
      <c r="P98" s="269"/>
      <c r="Q98" s="270"/>
      <c r="R98" s="278" t="e">
        <f>VLOOKUP($G98&amp;R$60,'申込確認シート'!$E$1:$F$200,2,FALSE)</f>
        <v>#N/A</v>
      </c>
      <c r="S98" s="278"/>
      <c r="T98" s="278"/>
      <c r="U98" s="279"/>
      <c r="V98" s="280" t="e">
        <f>VLOOKUP($G98&amp;V$60,'申込確認シート'!$E$1:$F$200,2,FALSE)</f>
        <v>#N/A</v>
      </c>
      <c r="W98" s="280"/>
      <c r="X98" s="280"/>
      <c r="Y98" s="280"/>
      <c r="Z98" s="280" t="e">
        <f>VLOOKUP($G98&amp;Z$60,'申込確認シート'!$E$1:$F$200,2,FALSE)</f>
        <v>#N/A</v>
      </c>
      <c r="AA98" s="280"/>
      <c r="AB98" s="280"/>
      <c r="AC98" s="280"/>
      <c r="AD98" s="280" t="e">
        <f>VLOOKUP($G98&amp;AD$60,'申込確認シート'!$E$1:$F$200,2,FALSE)</f>
        <v>#N/A</v>
      </c>
      <c r="AE98" s="280"/>
      <c r="AF98" s="280"/>
      <c r="AG98" s="280"/>
      <c r="AH98" s="280" t="e">
        <f>VLOOKUP($G98&amp;AH$60,'申込確認シート'!$E$1:$F$200,2,FALSE)</f>
        <v>#N/A</v>
      </c>
      <c r="AI98" s="280"/>
      <c r="AJ98" s="280"/>
      <c r="AK98" s="280"/>
      <c r="AL98" s="280" t="e">
        <f>VLOOKUP($G98&amp;AL$60,'申込確認シート'!$E$1:$F$200,2,FALSE)</f>
        <v>#N/A</v>
      </c>
      <c r="AM98" s="280"/>
      <c r="AN98" s="280"/>
      <c r="AO98" s="280"/>
      <c r="AP98" s="280" t="e">
        <f>VLOOKUP($G98&amp;AP$60,'申込確認シート'!$E$1:$F$200,2,FALSE)</f>
        <v>#N/A</v>
      </c>
      <c r="AQ98" s="280"/>
      <c r="AR98" s="280"/>
      <c r="AS98" s="280"/>
      <c r="AT98" s="280" t="e">
        <f>VLOOKUP($G98&amp;AT$60,'申込確認シート'!$E$1:$F$200,2,FALSE)</f>
        <v>#N/A</v>
      </c>
      <c r="AU98" s="280"/>
      <c r="AV98" s="280"/>
      <c r="AW98" s="280"/>
      <c r="AX98" s="280" t="e">
        <f>VLOOKUP($G98&amp;AX$60,'申込確認シート'!$E$1:$F$200,2,FALSE)</f>
        <v>#N/A</v>
      </c>
      <c r="AY98" s="280"/>
      <c r="AZ98" s="280"/>
      <c r="BA98" s="280"/>
      <c r="BB98" s="280" t="e">
        <f>VLOOKUP($G98&amp;BB$60,'申込確認シート'!$E$1:$F$200,2,FALSE)</f>
        <v>#N/A</v>
      </c>
      <c r="BC98" s="280"/>
      <c r="BD98" s="280"/>
      <c r="BE98" s="280"/>
      <c r="BF98" s="280" t="e">
        <f>VLOOKUP($G98&amp;BF$60,'申込確認シート'!$E$1:$F$200,2,FALSE)</f>
        <v>#N/A</v>
      </c>
      <c r="BG98" s="280"/>
      <c r="BH98" s="280"/>
      <c r="BI98" s="280"/>
      <c r="BJ98" s="280" t="e">
        <f>VLOOKUP($G98&amp;BJ$60,'申込確認シート'!$E$1:$F$200,2,FALSE)</f>
        <v>#N/A</v>
      </c>
      <c r="BK98" s="280"/>
      <c r="BL98" s="280"/>
      <c r="BM98" s="280"/>
      <c r="BN98" s="280" t="e">
        <f>VLOOKUP($G98&amp;BN$60,'申込確認シート'!$E$1:$F$200,2,FALSE)</f>
        <v>#N/A</v>
      </c>
      <c r="BO98" s="280"/>
      <c r="BP98" s="280"/>
      <c r="BQ98" s="280"/>
      <c r="BR98" s="280" t="e">
        <f>VLOOKUP($G98&amp;BR$60,'申込確認シート'!$E$1:$F$200,2,FALSE)</f>
        <v>#N/A</v>
      </c>
      <c r="BS98" s="280"/>
      <c r="BT98" s="280"/>
      <c r="BU98" s="280"/>
      <c r="BV98" s="281" t="e">
        <f>VLOOKUP($G98&amp;BV$60,'申込確認シート'!$E$1:$F$200,2,FALSE)</f>
        <v>#N/A</v>
      </c>
      <c r="BW98" s="278"/>
      <c r="BX98" s="278"/>
      <c r="BY98" s="278"/>
      <c r="BZ98" s="282">
        <f>COUNTIF('申込確認シート'!$C$1:$C$200,G98)</f>
        <v>0</v>
      </c>
      <c r="CA98" s="282"/>
      <c r="CB98" s="282"/>
      <c r="CC98" s="282"/>
      <c r="CD98" s="50"/>
      <c r="CE98" s="40"/>
      <c r="CF98" s="44"/>
      <c r="CG98" s="44"/>
      <c r="CH98" s="44"/>
      <c r="CI98" s="44"/>
      <c r="CJ98" s="44"/>
      <c r="CK98" s="44"/>
      <c r="CL98" s="44"/>
      <c r="CM98" s="44"/>
      <c r="CN98" s="44"/>
      <c r="CO98" s="44"/>
      <c r="CP98" s="44"/>
      <c r="CQ98" s="44"/>
      <c r="CR98" s="44"/>
      <c r="CS98" s="44"/>
      <c r="CT98" s="44"/>
      <c r="CU98" s="44"/>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37"/>
      <c r="DU98" s="40"/>
      <c r="DV98" s="40"/>
      <c r="DW98" s="40"/>
      <c r="DX98" s="40"/>
      <c r="DY98" s="40"/>
      <c r="DZ98" s="40"/>
      <c r="EA98" s="40"/>
      <c r="EB98" s="40"/>
      <c r="EC98" s="40"/>
      <c r="ED98" s="40"/>
      <c r="EE98" s="4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row>
    <row r="99" spans="1:239" s="47" customFormat="1" ht="9.75" customHeight="1">
      <c r="A99" s="456"/>
      <c r="B99" s="456"/>
      <c r="C99" s="456"/>
      <c r="D99" s="442">
        <v>15</v>
      </c>
      <c r="E99" s="442"/>
      <c r="F99" s="442"/>
      <c r="G99" s="268" t="str">
        <f t="shared" si="21"/>
        <v>小学女子6年走幅跳</v>
      </c>
      <c r="H99" s="269"/>
      <c r="I99" s="269"/>
      <c r="J99" s="269"/>
      <c r="K99" s="269"/>
      <c r="L99" s="269"/>
      <c r="M99" s="269"/>
      <c r="N99" s="269"/>
      <c r="O99" s="269"/>
      <c r="P99" s="269"/>
      <c r="Q99" s="270"/>
      <c r="R99" s="278" t="e">
        <f>VLOOKUP($G99&amp;R$60,'申込確認シート'!$E$1:$F$200,2,FALSE)</f>
        <v>#N/A</v>
      </c>
      <c r="S99" s="278"/>
      <c r="T99" s="278"/>
      <c r="U99" s="279"/>
      <c r="V99" s="280" t="e">
        <f>VLOOKUP($G99&amp;V$60,'申込確認シート'!$E$1:$F$200,2,FALSE)</f>
        <v>#N/A</v>
      </c>
      <c r="W99" s="280"/>
      <c r="X99" s="280"/>
      <c r="Y99" s="280"/>
      <c r="Z99" s="280" t="e">
        <f>VLOOKUP($G99&amp;Z$60,'申込確認シート'!$E$1:$F$200,2,FALSE)</f>
        <v>#N/A</v>
      </c>
      <c r="AA99" s="280"/>
      <c r="AB99" s="280"/>
      <c r="AC99" s="280"/>
      <c r="AD99" s="280" t="e">
        <f>VLOOKUP($G99&amp;AD$60,'申込確認シート'!$E$1:$F$200,2,FALSE)</f>
        <v>#N/A</v>
      </c>
      <c r="AE99" s="280"/>
      <c r="AF99" s="280"/>
      <c r="AG99" s="280"/>
      <c r="AH99" s="280" t="e">
        <f>VLOOKUP($G99&amp;AH$60,'申込確認シート'!$E$1:$F$200,2,FALSE)</f>
        <v>#N/A</v>
      </c>
      <c r="AI99" s="280"/>
      <c r="AJ99" s="280"/>
      <c r="AK99" s="280"/>
      <c r="AL99" s="280" t="e">
        <f>VLOOKUP($G99&amp;AL$60,'申込確認シート'!$E$1:$F$200,2,FALSE)</f>
        <v>#N/A</v>
      </c>
      <c r="AM99" s="280"/>
      <c r="AN99" s="280"/>
      <c r="AO99" s="280"/>
      <c r="AP99" s="280" t="e">
        <f>VLOOKUP($G99&amp;AP$60,'申込確認シート'!$E$1:$F$200,2,FALSE)</f>
        <v>#N/A</v>
      </c>
      <c r="AQ99" s="280"/>
      <c r="AR99" s="280"/>
      <c r="AS99" s="280"/>
      <c r="AT99" s="280" t="e">
        <f>VLOOKUP($G99&amp;AT$60,'申込確認シート'!$E$1:$F$200,2,FALSE)</f>
        <v>#N/A</v>
      </c>
      <c r="AU99" s="280"/>
      <c r="AV99" s="280"/>
      <c r="AW99" s="280"/>
      <c r="AX99" s="280" t="e">
        <f>VLOOKUP($G99&amp;AX$60,'申込確認シート'!$E$1:$F$200,2,FALSE)</f>
        <v>#N/A</v>
      </c>
      <c r="AY99" s="280"/>
      <c r="AZ99" s="280"/>
      <c r="BA99" s="280"/>
      <c r="BB99" s="280" t="e">
        <f>VLOOKUP($G99&amp;BB$60,'申込確認シート'!$E$1:$F$200,2,FALSE)</f>
        <v>#N/A</v>
      </c>
      <c r="BC99" s="280"/>
      <c r="BD99" s="280"/>
      <c r="BE99" s="280"/>
      <c r="BF99" s="280" t="e">
        <f>VLOOKUP($G99&amp;BF$60,'申込確認シート'!$E$1:$F$200,2,FALSE)</f>
        <v>#N/A</v>
      </c>
      <c r="BG99" s="280"/>
      <c r="BH99" s="280"/>
      <c r="BI99" s="280"/>
      <c r="BJ99" s="280" t="e">
        <f>VLOOKUP($G99&amp;BJ$60,'申込確認シート'!$E$1:$F$200,2,FALSE)</f>
        <v>#N/A</v>
      </c>
      <c r="BK99" s="280"/>
      <c r="BL99" s="280"/>
      <c r="BM99" s="280"/>
      <c r="BN99" s="280" t="e">
        <f>VLOOKUP($G99&amp;BN$60,'申込確認シート'!$E$1:$F$200,2,FALSE)</f>
        <v>#N/A</v>
      </c>
      <c r="BO99" s="280"/>
      <c r="BP99" s="280"/>
      <c r="BQ99" s="280"/>
      <c r="BR99" s="280" t="e">
        <f>VLOOKUP($G99&amp;BR$60,'申込確認シート'!$E$1:$F$200,2,FALSE)</f>
        <v>#N/A</v>
      </c>
      <c r="BS99" s="280"/>
      <c r="BT99" s="280"/>
      <c r="BU99" s="280"/>
      <c r="BV99" s="281" t="e">
        <f>VLOOKUP($G99&amp;BV$60,'申込確認シート'!$E$1:$F$200,2,FALSE)</f>
        <v>#N/A</v>
      </c>
      <c r="BW99" s="278"/>
      <c r="BX99" s="278"/>
      <c r="BY99" s="278"/>
      <c r="BZ99" s="282">
        <f>COUNTIF('申込確認シート'!$C$1:$C$200,G99)</f>
        <v>0</v>
      </c>
      <c r="CA99" s="282"/>
      <c r="CB99" s="282"/>
      <c r="CC99" s="282"/>
      <c r="CD99" s="50"/>
      <c r="CE99" s="40"/>
      <c r="CF99" s="44"/>
      <c r="CG99" s="44"/>
      <c r="CH99" s="44"/>
      <c r="CI99" s="44"/>
      <c r="CJ99" s="44"/>
      <c r="CK99" s="44"/>
      <c r="CL99" s="44"/>
      <c r="CM99" s="44"/>
      <c r="CN99" s="44"/>
      <c r="CO99" s="44"/>
      <c r="CP99" s="44"/>
      <c r="CQ99" s="44"/>
      <c r="CR99" s="44"/>
      <c r="CS99" s="44"/>
      <c r="CT99" s="44"/>
      <c r="CU99" s="44"/>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37"/>
      <c r="DU99" s="40"/>
      <c r="DV99" s="40"/>
      <c r="DW99" s="40"/>
      <c r="DX99" s="40"/>
      <c r="DY99" s="40"/>
      <c r="DZ99" s="40"/>
      <c r="EA99" s="40"/>
      <c r="EB99" s="40"/>
      <c r="EC99" s="40"/>
      <c r="ED99" s="40"/>
      <c r="EE99" s="4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row>
    <row r="100" spans="1:239" s="47" customFormat="1" ht="9.75" customHeight="1">
      <c r="A100" s="456"/>
      <c r="B100" s="456"/>
      <c r="C100" s="456"/>
      <c r="D100" s="442">
        <v>16</v>
      </c>
      <c r="E100" s="442"/>
      <c r="F100" s="442"/>
      <c r="G100" s="268" t="str">
        <f t="shared" si="21"/>
        <v>小学女子5年走幅跳</v>
      </c>
      <c r="H100" s="269"/>
      <c r="I100" s="269"/>
      <c r="J100" s="269"/>
      <c r="K100" s="269"/>
      <c r="L100" s="269"/>
      <c r="M100" s="269"/>
      <c r="N100" s="269"/>
      <c r="O100" s="269"/>
      <c r="P100" s="269"/>
      <c r="Q100" s="270"/>
      <c r="R100" s="278" t="e">
        <f>VLOOKUP($G100&amp;R$60,'申込確認シート'!$E$1:$F$200,2,FALSE)</f>
        <v>#N/A</v>
      </c>
      <c r="S100" s="278"/>
      <c r="T100" s="278"/>
      <c r="U100" s="279"/>
      <c r="V100" s="280" t="e">
        <f>VLOOKUP($G100&amp;V$60,'申込確認シート'!$E$1:$F$200,2,FALSE)</f>
        <v>#N/A</v>
      </c>
      <c r="W100" s="280"/>
      <c r="X100" s="280"/>
      <c r="Y100" s="280"/>
      <c r="Z100" s="280" t="e">
        <f>VLOOKUP($G100&amp;Z$60,'申込確認シート'!$E$1:$F$200,2,FALSE)</f>
        <v>#N/A</v>
      </c>
      <c r="AA100" s="280"/>
      <c r="AB100" s="280"/>
      <c r="AC100" s="280"/>
      <c r="AD100" s="280" t="e">
        <f>VLOOKUP($G100&amp;AD$60,'申込確認シート'!$E$1:$F$200,2,FALSE)</f>
        <v>#N/A</v>
      </c>
      <c r="AE100" s="280"/>
      <c r="AF100" s="280"/>
      <c r="AG100" s="280"/>
      <c r="AH100" s="280" t="e">
        <f>VLOOKUP($G100&amp;AH$60,'申込確認シート'!$E$1:$F$200,2,FALSE)</f>
        <v>#N/A</v>
      </c>
      <c r="AI100" s="280"/>
      <c r="AJ100" s="280"/>
      <c r="AK100" s="280"/>
      <c r="AL100" s="280" t="e">
        <f>VLOOKUP($G100&amp;AL$60,'申込確認シート'!$E$1:$F$200,2,FALSE)</f>
        <v>#N/A</v>
      </c>
      <c r="AM100" s="280"/>
      <c r="AN100" s="280"/>
      <c r="AO100" s="280"/>
      <c r="AP100" s="280" t="e">
        <f>VLOOKUP($G100&amp;AP$60,'申込確認シート'!$E$1:$F$200,2,FALSE)</f>
        <v>#N/A</v>
      </c>
      <c r="AQ100" s="280"/>
      <c r="AR100" s="280"/>
      <c r="AS100" s="280"/>
      <c r="AT100" s="280" t="e">
        <f>VLOOKUP($G100&amp;AT$60,'申込確認シート'!$E$1:$F$200,2,FALSE)</f>
        <v>#N/A</v>
      </c>
      <c r="AU100" s="280"/>
      <c r="AV100" s="280"/>
      <c r="AW100" s="280"/>
      <c r="AX100" s="280" t="e">
        <f>VLOOKUP($G100&amp;AX$60,'申込確認シート'!$E$1:$F$200,2,FALSE)</f>
        <v>#N/A</v>
      </c>
      <c r="AY100" s="280"/>
      <c r="AZ100" s="280"/>
      <c r="BA100" s="280"/>
      <c r="BB100" s="280" t="e">
        <f>VLOOKUP($G100&amp;BB$60,'申込確認シート'!$E$1:$F$200,2,FALSE)</f>
        <v>#N/A</v>
      </c>
      <c r="BC100" s="280"/>
      <c r="BD100" s="280"/>
      <c r="BE100" s="280"/>
      <c r="BF100" s="280" t="e">
        <f>VLOOKUP($G100&amp;BF$60,'申込確認シート'!$E$1:$F$200,2,FALSE)</f>
        <v>#N/A</v>
      </c>
      <c r="BG100" s="280"/>
      <c r="BH100" s="280"/>
      <c r="BI100" s="280"/>
      <c r="BJ100" s="280" t="e">
        <f>VLOOKUP($G100&amp;BJ$60,'申込確認シート'!$E$1:$F$200,2,FALSE)</f>
        <v>#N/A</v>
      </c>
      <c r="BK100" s="280"/>
      <c r="BL100" s="280"/>
      <c r="BM100" s="280"/>
      <c r="BN100" s="280" t="e">
        <f>VLOOKUP($G100&amp;BN$60,'申込確認シート'!$E$1:$F$200,2,FALSE)</f>
        <v>#N/A</v>
      </c>
      <c r="BO100" s="280"/>
      <c r="BP100" s="280"/>
      <c r="BQ100" s="280"/>
      <c r="BR100" s="280" t="e">
        <f>VLOOKUP($G100&amp;BR$60,'申込確認シート'!$E$1:$F$200,2,FALSE)</f>
        <v>#N/A</v>
      </c>
      <c r="BS100" s="280"/>
      <c r="BT100" s="280"/>
      <c r="BU100" s="280"/>
      <c r="BV100" s="281" t="e">
        <f>VLOOKUP($G100&amp;BV$60,'申込確認シート'!$E$1:$F$200,2,FALSE)</f>
        <v>#N/A</v>
      </c>
      <c r="BW100" s="278"/>
      <c r="BX100" s="278"/>
      <c r="BY100" s="278"/>
      <c r="BZ100" s="282">
        <f>COUNTIF('申込確認シート'!$C$1:$C$200,G100)</f>
        <v>0</v>
      </c>
      <c r="CA100" s="282"/>
      <c r="CB100" s="282"/>
      <c r="CC100" s="282"/>
      <c r="CD100" s="50"/>
      <c r="CE100" s="40"/>
      <c r="CF100" s="44"/>
      <c r="CG100" s="44"/>
      <c r="CH100" s="44"/>
      <c r="CI100" s="44"/>
      <c r="CJ100" s="44"/>
      <c r="CK100" s="44"/>
      <c r="CL100" s="44"/>
      <c r="CM100" s="44"/>
      <c r="CN100" s="44"/>
      <c r="CO100" s="44"/>
      <c r="CP100" s="44"/>
      <c r="CQ100" s="44"/>
      <c r="CR100" s="44"/>
      <c r="CS100" s="44"/>
      <c r="CT100" s="44"/>
      <c r="CU100" s="44"/>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37"/>
      <c r="DU100" s="40"/>
      <c r="DV100" s="40"/>
      <c r="DW100" s="40"/>
      <c r="DX100" s="40"/>
      <c r="DY100" s="40"/>
      <c r="DZ100" s="40"/>
      <c r="EA100" s="40"/>
      <c r="EB100" s="40"/>
      <c r="EC100" s="40"/>
      <c r="ED100" s="40"/>
      <c r="EE100" s="4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row>
    <row r="101" spans="1:239" s="47" customFormat="1" ht="9.75" customHeight="1">
      <c r="A101" s="456"/>
      <c r="B101" s="456"/>
      <c r="C101" s="456"/>
      <c r="D101" s="442">
        <v>17</v>
      </c>
      <c r="E101" s="442"/>
      <c r="F101" s="442"/>
      <c r="G101" s="268" t="str">
        <f t="shared" si="21"/>
        <v>小学女子4年走幅跳</v>
      </c>
      <c r="H101" s="269"/>
      <c r="I101" s="269"/>
      <c r="J101" s="269"/>
      <c r="K101" s="269"/>
      <c r="L101" s="269"/>
      <c r="M101" s="269"/>
      <c r="N101" s="269"/>
      <c r="O101" s="269"/>
      <c r="P101" s="269"/>
      <c r="Q101" s="270"/>
      <c r="R101" s="278" t="e">
        <f>VLOOKUP($G101&amp;R$60,'申込確認シート'!$E$1:$F$200,2,FALSE)</f>
        <v>#N/A</v>
      </c>
      <c r="S101" s="278"/>
      <c r="T101" s="278"/>
      <c r="U101" s="279"/>
      <c r="V101" s="280" t="e">
        <f>VLOOKUP($G101&amp;V$60,'申込確認シート'!$E$1:$F$200,2,FALSE)</f>
        <v>#N/A</v>
      </c>
      <c r="W101" s="280"/>
      <c r="X101" s="280"/>
      <c r="Y101" s="280"/>
      <c r="Z101" s="280" t="e">
        <f>VLOOKUP($G101&amp;Z$60,'申込確認シート'!$E$1:$F$200,2,FALSE)</f>
        <v>#N/A</v>
      </c>
      <c r="AA101" s="280"/>
      <c r="AB101" s="280"/>
      <c r="AC101" s="280"/>
      <c r="AD101" s="280" t="e">
        <f>VLOOKUP($G101&amp;AD$60,'申込確認シート'!$E$1:$F$200,2,FALSE)</f>
        <v>#N/A</v>
      </c>
      <c r="AE101" s="280"/>
      <c r="AF101" s="280"/>
      <c r="AG101" s="280"/>
      <c r="AH101" s="280" t="e">
        <f>VLOOKUP($G101&amp;AH$60,'申込確認シート'!$E$1:$F$200,2,FALSE)</f>
        <v>#N/A</v>
      </c>
      <c r="AI101" s="280"/>
      <c r="AJ101" s="280"/>
      <c r="AK101" s="280"/>
      <c r="AL101" s="280" t="e">
        <f>VLOOKUP($G101&amp;AL$60,'申込確認シート'!$E$1:$F$200,2,FALSE)</f>
        <v>#N/A</v>
      </c>
      <c r="AM101" s="280"/>
      <c r="AN101" s="280"/>
      <c r="AO101" s="280"/>
      <c r="AP101" s="280" t="e">
        <f>VLOOKUP($G101&amp;AP$60,'申込確認シート'!$E$1:$F$200,2,FALSE)</f>
        <v>#N/A</v>
      </c>
      <c r="AQ101" s="280"/>
      <c r="AR101" s="280"/>
      <c r="AS101" s="280"/>
      <c r="AT101" s="280" t="e">
        <f>VLOOKUP($G101&amp;AT$60,'申込確認シート'!$E$1:$F$200,2,FALSE)</f>
        <v>#N/A</v>
      </c>
      <c r="AU101" s="280"/>
      <c r="AV101" s="280"/>
      <c r="AW101" s="280"/>
      <c r="AX101" s="280" t="e">
        <f>VLOOKUP($G101&amp;AX$60,'申込確認シート'!$E$1:$F$200,2,FALSE)</f>
        <v>#N/A</v>
      </c>
      <c r="AY101" s="280"/>
      <c r="AZ101" s="280"/>
      <c r="BA101" s="280"/>
      <c r="BB101" s="280" t="e">
        <f>VLOOKUP($G101&amp;BB$60,'申込確認シート'!$E$1:$F$200,2,FALSE)</f>
        <v>#N/A</v>
      </c>
      <c r="BC101" s="280"/>
      <c r="BD101" s="280"/>
      <c r="BE101" s="280"/>
      <c r="BF101" s="280" t="e">
        <f>VLOOKUP($G101&amp;BF$60,'申込確認シート'!$E$1:$F$200,2,FALSE)</f>
        <v>#N/A</v>
      </c>
      <c r="BG101" s="280"/>
      <c r="BH101" s="280"/>
      <c r="BI101" s="280"/>
      <c r="BJ101" s="280" t="e">
        <f>VLOOKUP($G101&amp;BJ$60,'申込確認シート'!$E$1:$F$200,2,FALSE)</f>
        <v>#N/A</v>
      </c>
      <c r="BK101" s="280"/>
      <c r="BL101" s="280"/>
      <c r="BM101" s="280"/>
      <c r="BN101" s="280" t="e">
        <f>VLOOKUP($G101&amp;BN$60,'申込確認シート'!$E$1:$F$200,2,FALSE)</f>
        <v>#N/A</v>
      </c>
      <c r="BO101" s="280"/>
      <c r="BP101" s="280"/>
      <c r="BQ101" s="280"/>
      <c r="BR101" s="280" t="e">
        <f>VLOOKUP($G101&amp;BR$60,'申込確認シート'!$E$1:$F$200,2,FALSE)</f>
        <v>#N/A</v>
      </c>
      <c r="BS101" s="280"/>
      <c r="BT101" s="280"/>
      <c r="BU101" s="280"/>
      <c r="BV101" s="281" t="e">
        <f>VLOOKUP($G101&amp;BV$60,'申込確認シート'!$E$1:$F$200,2,FALSE)</f>
        <v>#N/A</v>
      </c>
      <c r="BW101" s="278"/>
      <c r="BX101" s="278"/>
      <c r="BY101" s="278"/>
      <c r="BZ101" s="282">
        <f>COUNTIF('申込確認シート'!$C$1:$C$200,G101)</f>
        <v>0</v>
      </c>
      <c r="CA101" s="282"/>
      <c r="CB101" s="282"/>
      <c r="CC101" s="282"/>
      <c r="CD101" s="50"/>
      <c r="CE101" s="40"/>
      <c r="CF101" s="44"/>
      <c r="CG101" s="44"/>
      <c r="CH101" s="44"/>
      <c r="CI101" s="44"/>
      <c r="CJ101" s="44"/>
      <c r="CK101" s="44"/>
      <c r="CL101" s="44"/>
      <c r="CM101" s="44"/>
      <c r="CN101" s="44"/>
      <c r="CO101" s="44"/>
      <c r="CP101" s="44"/>
      <c r="CQ101" s="44"/>
      <c r="CR101" s="44"/>
      <c r="CS101" s="44"/>
      <c r="CT101" s="44"/>
      <c r="CU101" s="44"/>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37"/>
      <c r="DU101" s="40"/>
      <c r="DV101" s="40"/>
      <c r="DW101" s="40"/>
      <c r="DX101" s="40"/>
      <c r="DY101" s="40"/>
      <c r="DZ101" s="40"/>
      <c r="EA101" s="40"/>
      <c r="EB101" s="40"/>
      <c r="EC101" s="40"/>
      <c r="ED101" s="40"/>
      <c r="EE101" s="4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row>
    <row r="102" spans="1:239" s="47" customFormat="1" ht="9.75" customHeight="1">
      <c r="A102" s="456"/>
      <c r="B102" s="456"/>
      <c r="C102" s="456"/>
      <c r="D102" s="442">
        <v>18</v>
      </c>
      <c r="E102" s="442"/>
      <c r="F102" s="442"/>
      <c r="G102" s="268" t="str">
        <f t="shared" si="21"/>
        <v>小学女子6年砲丸投(2.721kg)</v>
      </c>
      <c r="H102" s="269"/>
      <c r="I102" s="269"/>
      <c r="J102" s="269"/>
      <c r="K102" s="269"/>
      <c r="L102" s="269"/>
      <c r="M102" s="269"/>
      <c r="N102" s="269"/>
      <c r="O102" s="269"/>
      <c r="P102" s="269"/>
      <c r="Q102" s="270"/>
      <c r="R102" s="278" t="e">
        <f>VLOOKUP($G102&amp;R$60,'申込確認シート'!$E$1:$F$200,2,FALSE)</f>
        <v>#N/A</v>
      </c>
      <c r="S102" s="278"/>
      <c r="T102" s="278"/>
      <c r="U102" s="279"/>
      <c r="V102" s="280" t="e">
        <f>VLOOKUP($G102&amp;V$60,'申込確認シート'!$E$1:$F$200,2,FALSE)</f>
        <v>#N/A</v>
      </c>
      <c r="W102" s="280"/>
      <c r="X102" s="280"/>
      <c r="Y102" s="280"/>
      <c r="Z102" s="280" t="e">
        <f>VLOOKUP($G102&amp;Z$60,'申込確認シート'!$E$1:$F$200,2,FALSE)</f>
        <v>#N/A</v>
      </c>
      <c r="AA102" s="280"/>
      <c r="AB102" s="280"/>
      <c r="AC102" s="280"/>
      <c r="AD102" s="280" t="e">
        <f>VLOOKUP($G102&amp;AD$60,'申込確認シート'!$E$1:$F$200,2,FALSE)</f>
        <v>#N/A</v>
      </c>
      <c r="AE102" s="280"/>
      <c r="AF102" s="280"/>
      <c r="AG102" s="280"/>
      <c r="AH102" s="280" t="e">
        <f>VLOOKUP($G102&amp;AH$60,'申込確認シート'!$E$1:$F$200,2,FALSE)</f>
        <v>#N/A</v>
      </c>
      <c r="AI102" s="280"/>
      <c r="AJ102" s="280"/>
      <c r="AK102" s="280"/>
      <c r="AL102" s="280" t="e">
        <f>VLOOKUP($G102&amp;AL$60,'申込確認シート'!$E$1:$F$200,2,FALSE)</f>
        <v>#N/A</v>
      </c>
      <c r="AM102" s="280"/>
      <c r="AN102" s="280"/>
      <c r="AO102" s="280"/>
      <c r="AP102" s="280" t="e">
        <f>VLOOKUP($G102&amp;AP$60,'申込確認シート'!$E$1:$F$200,2,FALSE)</f>
        <v>#N/A</v>
      </c>
      <c r="AQ102" s="280"/>
      <c r="AR102" s="280"/>
      <c r="AS102" s="280"/>
      <c r="AT102" s="280" t="e">
        <f>VLOOKUP($G102&amp;AT$60,'申込確認シート'!$E$1:$F$200,2,FALSE)</f>
        <v>#N/A</v>
      </c>
      <c r="AU102" s="280"/>
      <c r="AV102" s="280"/>
      <c r="AW102" s="280"/>
      <c r="AX102" s="280" t="e">
        <f>VLOOKUP($G102&amp;AX$60,'申込確認シート'!$E$1:$F$200,2,FALSE)</f>
        <v>#N/A</v>
      </c>
      <c r="AY102" s="280"/>
      <c r="AZ102" s="280"/>
      <c r="BA102" s="280"/>
      <c r="BB102" s="280" t="e">
        <f>VLOOKUP($G102&amp;BB$60,'申込確認シート'!$E$1:$F$200,2,FALSE)</f>
        <v>#N/A</v>
      </c>
      <c r="BC102" s="280"/>
      <c r="BD102" s="280"/>
      <c r="BE102" s="280"/>
      <c r="BF102" s="280" t="e">
        <f>VLOOKUP($G102&amp;BF$60,'申込確認シート'!$E$1:$F$200,2,FALSE)</f>
        <v>#N/A</v>
      </c>
      <c r="BG102" s="280"/>
      <c r="BH102" s="280"/>
      <c r="BI102" s="280"/>
      <c r="BJ102" s="280" t="e">
        <f>VLOOKUP($G102&amp;BJ$60,'申込確認シート'!$E$1:$F$200,2,FALSE)</f>
        <v>#N/A</v>
      </c>
      <c r="BK102" s="280"/>
      <c r="BL102" s="280"/>
      <c r="BM102" s="280"/>
      <c r="BN102" s="280" t="e">
        <f>VLOOKUP($G102&amp;BN$60,'申込確認シート'!$E$1:$F$200,2,FALSE)</f>
        <v>#N/A</v>
      </c>
      <c r="BO102" s="280"/>
      <c r="BP102" s="280"/>
      <c r="BQ102" s="280"/>
      <c r="BR102" s="280" t="e">
        <f>VLOOKUP($G102&amp;BR$60,'申込確認シート'!$E$1:$F$200,2,FALSE)</f>
        <v>#N/A</v>
      </c>
      <c r="BS102" s="280"/>
      <c r="BT102" s="280"/>
      <c r="BU102" s="280"/>
      <c r="BV102" s="281" t="e">
        <f>VLOOKUP($G102&amp;BV$60,'申込確認シート'!$E$1:$F$200,2,FALSE)</f>
        <v>#N/A</v>
      </c>
      <c r="BW102" s="278"/>
      <c r="BX102" s="278"/>
      <c r="BY102" s="278"/>
      <c r="BZ102" s="282">
        <f>COUNTIF('申込確認シート'!$C$1:$C$200,G102)</f>
        <v>0</v>
      </c>
      <c r="CA102" s="282"/>
      <c r="CB102" s="282"/>
      <c r="CC102" s="282"/>
      <c r="CD102" s="50"/>
      <c r="CE102" s="40"/>
      <c r="CF102" s="44"/>
      <c r="CG102" s="44"/>
      <c r="CH102" s="44"/>
      <c r="CI102" s="44"/>
      <c r="CJ102" s="44"/>
      <c r="CK102" s="44"/>
      <c r="CL102" s="44"/>
      <c r="CM102" s="44"/>
      <c r="CN102" s="44"/>
      <c r="CO102" s="44"/>
      <c r="CP102" s="44"/>
      <c r="CQ102" s="44"/>
      <c r="CR102" s="44"/>
      <c r="CS102" s="44"/>
      <c r="CT102" s="44"/>
      <c r="CU102" s="44"/>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37"/>
      <c r="DU102" s="40"/>
      <c r="DV102" s="40"/>
      <c r="DW102" s="40"/>
      <c r="DX102" s="40"/>
      <c r="DY102" s="40"/>
      <c r="DZ102" s="40"/>
      <c r="EA102" s="40"/>
      <c r="EB102" s="40"/>
      <c r="EC102" s="40"/>
      <c r="ED102" s="40"/>
      <c r="EE102" s="4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row>
    <row r="103" spans="1:239" s="47" customFormat="1" ht="9.75" customHeight="1">
      <c r="A103" s="456"/>
      <c r="B103" s="456"/>
      <c r="C103" s="456"/>
      <c r="D103" s="442">
        <v>19</v>
      </c>
      <c r="E103" s="442"/>
      <c r="F103" s="442"/>
      <c r="G103" s="268" t="str">
        <f t="shared" si="21"/>
        <v>小学女子6年ｼﾞｬﾍﾞﾘｯｸﾎﾞｰﾙｽﾛｰ</v>
      </c>
      <c r="H103" s="269"/>
      <c r="I103" s="269"/>
      <c r="J103" s="269"/>
      <c r="K103" s="269"/>
      <c r="L103" s="269"/>
      <c r="M103" s="269"/>
      <c r="N103" s="269"/>
      <c r="O103" s="269"/>
      <c r="P103" s="269"/>
      <c r="Q103" s="270"/>
      <c r="R103" s="278" t="e">
        <f>VLOOKUP($G103&amp;R$60,'申込確認シート'!$E$1:$F$200,2,FALSE)</f>
        <v>#N/A</v>
      </c>
      <c r="S103" s="278"/>
      <c r="T103" s="278"/>
      <c r="U103" s="279"/>
      <c r="V103" s="280" t="e">
        <f>VLOOKUP($G103&amp;V$60,'申込確認シート'!$E$1:$F$200,2,FALSE)</f>
        <v>#N/A</v>
      </c>
      <c r="W103" s="280"/>
      <c r="X103" s="280"/>
      <c r="Y103" s="280"/>
      <c r="Z103" s="280" t="e">
        <f>VLOOKUP($G103&amp;Z$60,'申込確認シート'!$E$1:$F$200,2,FALSE)</f>
        <v>#N/A</v>
      </c>
      <c r="AA103" s="280"/>
      <c r="AB103" s="280"/>
      <c r="AC103" s="280"/>
      <c r="AD103" s="280" t="e">
        <f>VLOOKUP($G103&amp;AD$60,'申込確認シート'!$E$1:$F$200,2,FALSE)</f>
        <v>#N/A</v>
      </c>
      <c r="AE103" s="280"/>
      <c r="AF103" s="280"/>
      <c r="AG103" s="280"/>
      <c r="AH103" s="280" t="e">
        <f>VLOOKUP($G103&amp;AH$60,'申込確認シート'!$E$1:$F$200,2,FALSE)</f>
        <v>#N/A</v>
      </c>
      <c r="AI103" s="280"/>
      <c r="AJ103" s="280"/>
      <c r="AK103" s="280"/>
      <c r="AL103" s="280" t="e">
        <f>VLOOKUP($G103&amp;AL$60,'申込確認シート'!$E$1:$F$200,2,FALSE)</f>
        <v>#N/A</v>
      </c>
      <c r="AM103" s="280"/>
      <c r="AN103" s="280"/>
      <c r="AO103" s="280"/>
      <c r="AP103" s="280" t="e">
        <f>VLOOKUP($G103&amp;AP$60,'申込確認シート'!$E$1:$F$200,2,FALSE)</f>
        <v>#N/A</v>
      </c>
      <c r="AQ103" s="280"/>
      <c r="AR103" s="280"/>
      <c r="AS103" s="280"/>
      <c r="AT103" s="280" t="e">
        <f>VLOOKUP($G103&amp;AT$60,'申込確認シート'!$E$1:$F$200,2,FALSE)</f>
        <v>#N/A</v>
      </c>
      <c r="AU103" s="280"/>
      <c r="AV103" s="280"/>
      <c r="AW103" s="280"/>
      <c r="AX103" s="280" t="e">
        <f>VLOOKUP($G103&amp;AX$60,'申込確認シート'!$E$1:$F$200,2,FALSE)</f>
        <v>#N/A</v>
      </c>
      <c r="AY103" s="280"/>
      <c r="AZ103" s="280"/>
      <c r="BA103" s="280"/>
      <c r="BB103" s="280" t="e">
        <f>VLOOKUP($G103&amp;BB$60,'申込確認シート'!$E$1:$F$200,2,FALSE)</f>
        <v>#N/A</v>
      </c>
      <c r="BC103" s="280"/>
      <c r="BD103" s="280"/>
      <c r="BE103" s="280"/>
      <c r="BF103" s="280" t="e">
        <f>VLOOKUP($G103&amp;BF$60,'申込確認シート'!$E$1:$F$200,2,FALSE)</f>
        <v>#N/A</v>
      </c>
      <c r="BG103" s="280"/>
      <c r="BH103" s="280"/>
      <c r="BI103" s="280"/>
      <c r="BJ103" s="280" t="e">
        <f>VLOOKUP($G103&amp;BJ$60,'申込確認シート'!$E$1:$F$200,2,FALSE)</f>
        <v>#N/A</v>
      </c>
      <c r="BK103" s="280"/>
      <c r="BL103" s="280"/>
      <c r="BM103" s="280"/>
      <c r="BN103" s="280" t="e">
        <f>VLOOKUP($G103&amp;BN$60,'申込確認シート'!$E$1:$F$200,2,FALSE)</f>
        <v>#N/A</v>
      </c>
      <c r="BO103" s="280"/>
      <c r="BP103" s="280"/>
      <c r="BQ103" s="280"/>
      <c r="BR103" s="280" t="e">
        <f>VLOOKUP($G103&amp;BR$60,'申込確認シート'!$E$1:$F$200,2,FALSE)</f>
        <v>#N/A</v>
      </c>
      <c r="BS103" s="280"/>
      <c r="BT103" s="280"/>
      <c r="BU103" s="280"/>
      <c r="BV103" s="281" t="e">
        <f>VLOOKUP($G103&amp;BV$60,'申込確認シート'!$E$1:$F$200,2,FALSE)</f>
        <v>#N/A</v>
      </c>
      <c r="BW103" s="278"/>
      <c r="BX103" s="278"/>
      <c r="BY103" s="278"/>
      <c r="BZ103" s="282">
        <f>COUNTIF('申込確認シート'!$C$1:$C$200,G103)</f>
        <v>0</v>
      </c>
      <c r="CA103" s="282"/>
      <c r="CB103" s="282"/>
      <c r="CC103" s="282"/>
      <c r="CD103" s="50"/>
      <c r="CE103" s="40"/>
      <c r="CF103" s="44"/>
      <c r="CG103" s="44"/>
      <c r="CH103" s="44"/>
      <c r="CI103" s="44"/>
      <c r="CJ103" s="44"/>
      <c r="CK103" s="44"/>
      <c r="CL103" s="44"/>
      <c r="CM103" s="44"/>
      <c r="CN103" s="44"/>
      <c r="CO103" s="44"/>
      <c r="CP103" s="44"/>
      <c r="CQ103" s="44"/>
      <c r="CR103" s="44"/>
      <c r="CS103" s="44"/>
      <c r="CT103" s="44"/>
      <c r="CU103" s="44"/>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37"/>
      <c r="DU103" s="40"/>
      <c r="DV103" s="40"/>
      <c r="DW103" s="40"/>
      <c r="DX103" s="40"/>
      <c r="DY103" s="40"/>
      <c r="DZ103" s="40"/>
      <c r="EA103" s="40"/>
      <c r="EB103" s="40"/>
      <c r="EC103" s="40"/>
      <c r="ED103" s="40"/>
      <c r="EE103" s="4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row>
    <row r="104" spans="1:239" s="47" customFormat="1" ht="9.75" customHeight="1">
      <c r="A104" s="456"/>
      <c r="B104" s="456"/>
      <c r="C104" s="456"/>
      <c r="D104" s="442">
        <v>20</v>
      </c>
      <c r="E104" s="442"/>
      <c r="F104" s="442"/>
      <c r="G104" s="268" t="str">
        <f t="shared" si="21"/>
        <v>小学女子5年ｼﾞｬﾍﾞﾘｯｸﾎﾞｰﾙｽﾛｰ</v>
      </c>
      <c r="H104" s="269"/>
      <c r="I104" s="269"/>
      <c r="J104" s="269"/>
      <c r="K104" s="269"/>
      <c r="L104" s="269"/>
      <c r="M104" s="269"/>
      <c r="N104" s="269"/>
      <c r="O104" s="269"/>
      <c r="P104" s="269"/>
      <c r="Q104" s="270"/>
      <c r="R104" s="278" t="e">
        <f>VLOOKUP($G104&amp;R$60,'申込確認シート'!$E$1:$F$200,2,FALSE)</f>
        <v>#N/A</v>
      </c>
      <c r="S104" s="278"/>
      <c r="T104" s="278"/>
      <c r="U104" s="279"/>
      <c r="V104" s="280" t="e">
        <f>VLOOKUP($G104&amp;V$60,'申込確認シート'!$E$1:$F$200,2,FALSE)</f>
        <v>#N/A</v>
      </c>
      <c r="W104" s="280"/>
      <c r="X104" s="280"/>
      <c r="Y104" s="280"/>
      <c r="Z104" s="280" t="e">
        <f>VLOOKUP($G104&amp;Z$60,'申込確認シート'!$E$1:$F$200,2,FALSE)</f>
        <v>#N/A</v>
      </c>
      <c r="AA104" s="280"/>
      <c r="AB104" s="280"/>
      <c r="AC104" s="280"/>
      <c r="AD104" s="280" t="e">
        <f>VLOOKUP($G104&amp;AD$60,'申込確認シート'!$E$1:$F$200,2,FALSE)</f>
        <v>#N/A</v>
      </c>
      <c r="AE104" s="280"/>
      <c r="AF104" s="280"/>
      <c r="AG104" s="280"/>
      <c r="AH104" s="280" t="e">
        <f>VLOOKUP($G104&amp;AH$60,'申込確認シート'!$E$1:$F$200,2,FALSE)</f>
        <v>#N/A</v>
      </c>
      <c r="AI104" s="280"/>
      <c r="AJ104" s="280"/>
      <c r="AK104" s="280"/>
      <c r="AL104" s="280" t="e">
        <f>VLOOKUP($G104&amp;AL$60,'申込確認シート'!$E$1:$F$200,2,FALSE)</f>
        <v>#N/A</v>
      </c>
      <c r="AM104" s="280"/>
      <c r="AN104" s="280"/>
      <c r="AO104" s="280"/>
      <c r="AP104" s="280" t="e">
        <f>VLOOKUP($G104&amp;AP$60,'申込確認シート'!$E$1:$F$200,2,FALSE)</f>
        <v>#N/A</v>
      </c>
      <c r="AQ104" s="280"/>
      <c r="AR104" s="280"/>
      <c r="AS104" s="280"/>
      <c r="AT104" s="280" t="e">
        <f>VLOOKUP($G104&amp;AT$60,'申込確認シート'!$E$1:$F$200,2,FALSE)</f>
        <v>#N/A</v>
      </c>
      <c r="AU104" s="280"/>
      <c r="AV104" s="280"/>
      <c r="AW104" s="280"/>
      <c r="AX104" s="280" t="e">
        <f>VLOOKUP($G104&amp;AX$60,'申込確認シート'!$E$1:$F$200,2,FALSE)</f>
        <v>#N/A</v>
      </c>
      <c r="AY104" s="280"/>
      <c r="AZ104" s="280"/>
      <c r="BA104" s="280"/>
      <c r="BB104" s="280" t="e">
        <f>VLOOKUP($G104&amp;BB$60,'申込確認シート'!$E$1:$F$200,2,FALSE)</f>
        <v>#N/A</v>
      </c>
      <c r="BC104" s="280"/>
      <c r="BD104" s="280"/>
      <c r="BE104" s="280"/>
      <c r="BF104" s="280" t="e">
        <f>VLOOKUP($G104&amp;BF$60,'申込確認シート'!$E$1:$F$200,2,FALSE)</f>
        <v>#N/A</v>
      </c>
      <c r="BG104" s="280"/>
      <c r="BH104" s="280"/>
      <c r="BI104" s="280"/>
      <c r="BJ104" s="280" t="e">
        <f>VLOOKUP($G104&amp;BJ$60,'申込確認シート'!$E$1:$F$200,2,FALSE)</f>
        <v>#N/A</v>
      </c>
      <c r="BK104" s="280"/>
      <c r="BL104" s="280"/>
      <c r="BM104" s="280"/>
      <c r="BN104" s="280" t="e">
        <f>VLOOKUP($G104&amp;BN$60,'申込確認シート'!$E$1:$F$200,2,FALSE)</f>
        <v>#N/A</v>
      </c>
      <c r="BO104" s="280"/>
      <c r="BP104" s="280"/>
      <c r="BQ104" s="280"/>
      <c r="BR104" s="280" t="e">
        <f>VLOOKUP($G104&amp;BR$60,'申込確認シート'!$E$1:$F$200,2,FALSE)</f>
        <v>#N/A</v>
      </c>
      <c r="BS104" s="280"/>
      <c r="BT104" s="280"/>
      <c r="BU104" s="280"/>
      <c r="BV104" s="281" t="e">
        <f>VLOOKUP($G104&amp;BV$60,'申込確認シート'!$E$1:$F$200,2,FALSE)</f>
        <v>#N/A</v>
      </c>
      <c r="BW104" s="278"/>
      <c r="BX104" s="278"/>
      <c r="BY104" s="278"/>
      <c r="BZ104" s="282">
        <f>COUNTIF('申込確認シート'!$C$1:$C$200,G104)</f>
        <v>0</v>
      </c>
      <c r="CA104" s="282"/>
      <c r="CB104" s="282"/>
      <c r="CC104" s="282"/>
      <c r="CD104" s="50"/>
      <c r="CE104" s="40"/>
      <c r="CF104" s="44"/>
      <c r="CG104" s="44"/>
      <c r="CH104" s="44"/>
      <c r="CI104" s="44"/>
      <c r="CJ104" s="44"/>
      <c r="CK104" s="44"/>
      <c r="CL104" s="44"/>
      <c r="CM104" s="44"/>
      <c r="CN104" s="44"/>
      <c r="CO104" s="44"/>
      <c r="CP104" s="44"/>
      <c r="CQ104" s="44"/>
      <c r="CR104" s="44"/>
      <c r="CS104" s="44"/>
      <c r="CT104" s="44"/>
      <c r="CU104" s="44"/>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37"/>
      <c r="DU104" s="40"/>
      <c r="DV104" s="40"/>
      <c r="DW104" s="40"/>
      <c r="DX104" s="40"/>
      <c r="DY104" s="40"/>
      <c r="DZ104" s="40"/>
      <c r="EA104" s="40"/>
      <c r="EB104" s="40"/>
      <c r="EC104" s="40"/>
      <c r="ED104" s="40"/>
      <c r="EE104" s="4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row>
    <row r="105" spans="1:239" s="47" customFormat="1" ht="9.75" customHeight="1">
      <c r="A105" s="456"/>
      <c r="B105" s="456"/>
      <c r="C105" s="456"/>
      <c r="D105" s="442">
        <v>21</v>
      </c>
      <c r="E105" s="442"/>
      <c r="F105" s="442"/>
      <c r="G105" s="268" t="str">
        <f t="shared" si="21"/>
        <v>小学女子4年ｼﾞｬﾍﾞﾘｯｸﾎﾞｰﾙｽﾛｰ</v>
      </c>
      <c r="H105" s="269"/>
      <c r="I105" s="269"/>
      <c r="J105" s="269"/>
      <c r="K105" s="269"/>
      <c r="L105" s="269"/>
      <c r="M105" s="269"/>
      <c r="N105" s="269"/>
      <c r="O105" s="269"/>
      <c r="P105" s="269"/>
      <c r="Q105" s="270"/>
      <c r="R105" s="278" t="e">
        <f>VLOOKUP($G105&amp;R$60,'申込確認シート'!$E$1:$F$200,2,FALSE)</f>
        <v>#N/A</v>
      </c>
      <c r="S105" s="278"/>
      <c r="T105" s="278"/>
      <c r="U105" s="279"/>
      <c r="V105" s="280" t="e">
        <f>VLOOKUP($G105&amp;V$60,'申込確認シート'!$E$1:$F$200,2,FALSE)</f>
        <v>#N/A</v>
      </c>
      <c r="W105" s="280"/>
      <c r="X105" s="280"/>
      <c r="Y105" s="280"/>
      <c r="Z105" s="280" t="e">
        <f>VLOOKUP($G105&amp;Z$60,'申込確認シート'!$E$1:$F$200,2,FALSE)</f>
        <v>#N/A</v>
      </c>
      <c r="AA105" s="280"/>
      <c r="AB105" s="280"/>
      <c r="AC105" s="280"/>
      <c r="AD105" s="280" t="e">
        <f>VLOOKUP($G105&amp;AD$60,'申込確認シート'!$E$1:$F$200,2,FALSE)</f>
        <v>#N/A</v>
      </c>
      <c r="AE105" s="280"/>
      <c r="AF105" s="280"/>
      <c r="AG105" s="280"/>
      <c r="AH105" s="280" t="e">
        <f>VLOOKUP($G105&amp;AH$60,'申込確認シート'!$E$1:$F$200,2,FALSE)</f>
        <v>#N/A</v>
      </c>
      <c r="AI105" s="280"/>
      <c r="AJ105" s="280"/>
      <c r="AK105" s="280"/>
      <c r="AL105" s="280" t="e">
        <f>VLOOKUP($G105&amp;AL$60,'申込確認シート'!$E$1:$F$200,2,FALSE)</f>
        <v>#N/A</v>
      </c>
      <c r="AM105" s="280"/>
      <c r="AN105" s="280"/>
      <c r="AO105" s="280"/>
      <c r="AP105" s="280" t="e">
        <f>VLOOKUP($G105&amp;AP$60,'申込確認シート'!$E$1:$F$200,2,FALSE)</f>
        <v>#N/A</v>
      </c>
      <c r="AQ105" s="280"/>
      <c r="AR105" s="280"/>
      <c r="AS105" s="280"/>
      <c r="AT105" s="280" t="e">
        <f>VLOOKUP($G105&amp;AT$60,'申込確認シート'!$E$1:$F$200,2,FALSE)</f>
        <v>#N/A</v>
      </c>
      <c r="AU105" s="280"/>
      <c r="AV105" s="280"/>
      <c r="AW105" s="280"/>
      <c r="AX105" s="280" t="e">
        <f>VLOOKUP($G105&amp;AX$60,'申込確認シート'!$E$1:$F$200,2,FALSE)</f>
        <v>#N/A</v>
      </c>
      <c r="AY105" s="280"/>
      <c r="AZ105" s="280"/>
      <c r="BA105" s="280"/>
      <c r="BB105" s="280" t="e">
        <f>VLOOKUP($G105&amp;BB$60,'申込確認シート'!$E$1:$F$200,2,FALSE)</f>
        <v>#N/A</v>
      </c>
      <c r="BC105" s="280"/>
      <c r="BD105" s="280"/>
      <c r="BE105" s="280"/>
      <c r="BF105" s="280" t="e">
        <f>VLOOKUP($G105&amp;BF$60,'申込確認シート'!$E$1:$F$200,2,FALSE)</f>
        <v>#N/A</v>
      </c>
      <c r="BG105" s="280"/>
      <c r="BH105" s="280"/>
      <c r="BI105" s="280"/>
      <c r="BJ105" s="280" t="e">
        <f>VLOOKUP($G105&amp;BJ$60,'申込確認シート'!$E$1:$F$200,2,FALSE)</f>
        <v>#N/A</v>
      </c>
      <c r="BK105" s="280"/>
      <c r="BL105" s="280"/>
      <c r="BM105" s="280"/>
      <c r="BN105" s="280" t="e">
        <f>VLOOKUP($G105&amp;BN$60,'申込確認シート'!$E$1:$F$200,2,FALSE)</f>
        <v>#N/A</v>
      </c>
      <c r="BO105" s="280"/>
      <c r="BP105" s="280"/>
      <c r="BQ105" s="280"/>
      <c r="BR105" s="280" t="e">
        <f>VLOOKUP($G105&amp;BR$60,'申込確認シート'!$E$1:$F$200,2,FALSE)</f>
        <v>#N/A</v>
      </c>
      <c r="BS105" s="280"/>
      <c r="BT105" s="280"/>
      <c r="BU105" s="280"/>
      <c r="BV105" s="281" t="e">
        <f>VLOOKUP($G105&amp;BV$60,'申込確認シート'!$E$1:$F$200,2,FALSE)</f>
        <v>#N/A</v>
      </c>
      <c r="BW105" s="278"/>
      <c r="BX105" s="278"/>
      <c r="BY105" s="278"/>
      <c r="BZ105" s="282">
        <f>COUNTIF('申込確認シート'!$C$1:$C$200,G105)</f>
        <v>0</v>
      </c>
      <c r="CA105" s="282"/>
      <c r="CB105" s="282"/>
      <c r="CC105" s="282"/>
      <c r="CD105" s="50"/>
      <c r="CE105" s="40"/>
      <c r="CF105" s="44"/>
      <c r="CG105" s="44"/>
      <c r="CH105" s="44"/>
      <c r="CI105" s="44"/>
      <c r="CJ105" s="44"/>
      <c r="CK105" s="44"/>
      <c r="CL105" s="44"/>
      <c r="CM105" s="44"/>
      <c r="CN105" s="44"/>
      <c r="CO105" s="44"/>
      <c r="CP105" s="44"/>
      <c r="CQ105" s="44"/>
      <c r="CR105" s="44"/>
      <c r="CS105" s="44"/>
      <c r="CT105" s="44"/>
      <c r="CU105" s="44"/>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37"/>
      <c r="DU105" s="40"/>
      <c r="DV105" s="40"/>
      <c r="DW105" s="40"/>
      <c r="DX105" s="40"/>
      <c r="DY105" s="40"/>
      <c r="DZ105" s="40"/>
      <c r="EA105" s="40"/>
      <c r="EB105" s="40"/>
      <c r="EC105" s="40"/>
      <c r="ED105" s="40"/>
      <c r="EE105" s="4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row>
    <row r="106" spans="1:239" s="47" customFormat="1" ht="9.75" customHeight="1">
      <c r="A106" s="456"/>
      <c r="B106" s="456"/>
      <c r="C106" s="456"/>
      <c r="D106" s="442">
        <v>22</v>
      </c>
      <c r="E106" s="442"/>
      <c r="F106" s="442"/>
      <c r="G106" s="268" t="str">
        <f t="shared" si="21"/>
        <v>小学女子3年ｼﾞｬﾍﾞﾘｯｸﾎﾞｰﾙｽﾛｰ</v>
      </c>
      <c r="H106" s="269"/>
      <c r="I106" s="269"/>
      <c r="J106" s="269"/>
      <c r="K106" s="269"/>
      <c r="L106" s="269"/>
      <c r="M106" s="269"/>
      <c r="N106" s="269"/>
      <c r="O106" s="269"/>
      <c r="P106" s="269"/>
      <c r="Q106" s="270"/>
      <c r="R106" s="278" t="e">
        <f>VLOOKUP($G106&amp;R$60,'申込確認シート'!$E$1:$F$200,2,FALSE)</f>
        <v>#N/A</v>
      </c>
      <c r="S106" s="278"/>
      <c r="T106" s="278"/>
      <c r="U106" s="279"/>
      <c r="V106" s="280" t="e">
        <f>VLOOKUP($G106&amp;V$60,'申込確認シート'!$E$1:$F$200,2,FALSE)</f>
        <v>#N/A</v>
      </c>
      <c r="W106" s="280"/>
      <c r="X106" s="280"/>
      <c r="Y106" s="280"/>
      <c r="Z106" s="280" t="e">
        <f>VLOOKUP($G106&amp;Z$60,'申込確認シート'!$E$1:$F$200,2,FALSE)</f>
        <v>#N/A</v>
      </c>
      <c r="AA106" s="280"/>
      <c r="AB106" s="280"/>
      <c r="AC106" s="280"/>
      <c r="AD106" s="280" t="e">
        <f>VLOOKUP($G106&amp;AD$60,'申込確認シート'!$E$1:$F$200,2,FALSE)</f>
        <v>#N/A</v>
      </c>
      <c r="AE106" s="280"/>
      <c r="AF106" s="280"/>
      <c r="AG106" s="280"/>
      <c r="AH106" s="280" t="e">
        <f>VLOOKUP($G106&amp;AH$60,'申込確認シート'!$E$1:$F$200,2,FALSE)</f>
        <v>#N/A</v>
      </c>
      <c r="AI106" s="280"/>
      <c r="AJ106" s="280"/>
      <c r="AK106" s="280"/>
      <c r="AL106" s="280" t="e">
        <f>VLOOKUP($G106&amp;AL$60,'申込確認シート'!$E$1:$F$200,2,FALSE)</f>
        <v>#N/A</v>
      </c>
      <c r="AM106" s="280"/>
      <c r="AN106" s="280"/>
      <c r="AO106" s="280"/>
      <c r="AP106" s="280" t="e">
        <f>VLOOKUP($G106&amp;AP$60,'申込確認シート'!$E$1:$F$200,2,FALSE)</f>
        <v>#N/A</v>
      </c>
      <c r="AQ106" s="280"/>
      <c r="AR106" s="280"/>
      <c r="AS106" s="280"/>
      <c r="AT106" s="280" t="e">
        <f>VLOOKUP($G106&amp;AT$60,'申込確認シート'!$E$1:$F$200,2,FALSE)</f>
        <v>#N/A</v>
      </c>
      <c r="AU106" s="280"/>
      <c r="AV106" s="280"/>
      <c r="AW106" s="280"/>
      <c r="AX106" s="280" t="e">
        <f>VLOOKUP($G106&amp;AX$60,'申込確認シート'!$E$1:$F$200,2,FALSE)</f>
        <v>#N/A</v>
      </c>
      <c r="AY106" s="280"/>
      <c r="AZ106" s="280"/>
      <c r="BA106" s="280"/>
      <c r="BB106" s="280" t="e">
        <f>VLOOKUP($G106&amp;BB$60,'申込確認シート'!$E$1:$F$200,2,FALSE)</f>
        <v>#N/A</v>
      </c>
      <c r="BC106" s="280"/>
      <c r="BD106" s="280"/>
      <c r="BE106" s="280"/>
      <c r="BF106" s="280" t="e">
        <f>VLOOKUP($G106&amp;BF$60,'申込確認シート'!$E$1:$F$200,2,FALSE)</f>
        <v>#N/A</v>
      </c>
      <c r="BG106" s="280"/>
      <c r="BH106" s="280"/>
      <c r="BI106" s="280"/>
      <c r="BJ106" s="280" t="e">
        <f>VLOOKUP($G106&amp;BJ$60,'申込確認シート'!$E$1:$F$200,2,FALSE)</f>
        <v>#N/A</v>
      </c>
      <c r="BK106" s="280"/>
      <c r="BL106" s="280"/>
      <c r="BM106" s="280"/>
      <c r="BN106" s="280" t="e">
        <f>VLOOKUP($G106&amp;BN$60,'申込確認シート'!$E$1:$F$200,2,FALSE)</f>
        <v>#N/A</v>
      </c>
      <c r="BO106" s="280"/>
      <c r="BP106" s="280"/>
      <c r="BQ106" s="280"/>
      <c r="BR106" s="280" t="e">
        <f>VLOOKUP($G106&amp;BR$60,'申込確認シート'!$E$1:$F$200,2,FALSE)</f>
        <v>#N/A</v>
      </c>
      <c r="BS106" s="280"/>
      <c r="BT106" s="280"/>
      <c r="BU106" s="280"/>
      <c r="BV106" s="281" t="e">
        <f>VLOOKUP($G106&amp;BV$60,'申込確認シート'!$E$1:$F$200,2,FALSE)</f>
        <v>#N/A</v>
      </c>
      <c r="BW106" s="278"/>
      <c r="BX106" s="278"/>
      <c r="BY106" s="278"/>
      <c r="BZ106" s="282">
        <f>COUNTIF('申込確認シート'!$C$1:$C$200,G106)</f>
        <v>0</v>
      </c>
      <c r="CA106" s="282"/>
      <c r="CB106" s="282"/>
      <c r="CC106" s="282"/>
      <c r="CD106" s="50"/>
      <c r="CE106" s="40"/>
      <c r="CF106" s="44"/>
      <c r="CG106" s="44"/>
      <c r="CH106" s="44"/>
      <c r="CI106" s="44"/>
      <c r="CJ106" s="44"/>
      <c r="CK106" s="44"/>
      <c r="CL106" s="44"/>
      <c r="CM106" s="44"/>
      <c r="CN106" s="44"/>
      <c r="CO106" s="44"/>
      <c r="CP106" s="44"/>
      <c r="CQ106" s="44"/>
      <c r="CR106" s="44"/>
      <c r="CS106" s="44"/>
      <c r="CT106" s="44"/>
      <c r="CU106" s="44"/>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37"/>
      <c r="DU106" s="40"/>
      <c r="DV106" s="40"/>
      <c r="DW106" s="40"/>
      <c r="DX106" s="40"/>
      <c r="DY106" s="40"/>
      <c r="DZ106" s="40"/>
      <c r="EA106" s="40"/>
      <c r="EB106" s="40"/>
      <c r="EC106" s="40"/>
      <c r="ED106" s="40"/>
      <c r="EE106" s="4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row>
    <row r="107" spans="1:239" s="47" customFormat="1" ht="9.75" customHeight="1">
      <c r="A107" s="456"/>
      <c r="B107" s="456"/>
      <c r="C107" s="456"/>
      <c r="D107" s="442">
        <v>23</v>
      </c>
      <c r="E107" s="442"/>
      <c r="F107" s="442"/>
      <c r="G107" s="268" t="str">
        <f t="shared" si="21"/>
        <v>小学女子ｺﾝﾊﾞｲﾝﾄﾞA</v>
      </c>
      <c r="H107" s="269"/>
      <c r="I107" s="269"/>
      <c r="J107" s="269"/>
      <c r="K107" s="269"/>
      <c r="L107" s="269"/>
      <c r="M107" s="269"/>
      <c r="N107" s="269"/>
      <c r="O107" s="269"/>
      <c r="P107" s="269"/>
      <c r="Q107" s="270"/>
      <c r="R107" s="278" t="e">
        <f>VLOOKUP($G107&amp;R$60,'申込確認シート'!$E$1:$F$200,2,FALSE)</f>
        <v>#N/A</v>
      </c>
      <c r="S107" s="278"/>
      <c r="T107" s="278"/>
      <c r="U107" s="279"/>
      <c r="V107" s="280" t="e">
        <f>VLOOKUP($G107&amp;V$60,'申込確認シート'!$E$1:$F$200,2,FALSE)</f>
        <v>#N/A</v>
      </c>
      <c r="W107" s="280"/>
      <c r="X107" s="280"/>
      <c r="Y107" s="280"/>
      <c r="Z107" s="280" t="e">
        <f>VLOOKUP($G107&amp;Z$60,'申込確認シート'!$E$1:$F$200,2,FALSE)</f>
        <v>#N/A</v>
      </c>
      <c r="AA107" s="280"/>
      <c r="AB107" s="280"/>
      <c r="AC107" s="280"/>
      <c r="AD107" s="280" t="e">
        <f>VLOOKUP($G107&amp;AD$60,'申込確認シート'!$E$1:$F$200,2,FALSE)</f>
        <v>#N/A</v>
      </c>
      <c r="AE107" s="280"/>
      <c r="AF107" s="280"/>
      <c r="AG107" s="280"/>
      <c r="AH107" s="280" t="e">
        <f>VLOOKUP($G107&amp;AH$60,'申込確認シート'!$E$1:$F$200,2,FALSE)</f>
        <v>#N/A</v>
      </c>
      <c r="AI107" s="280"/>
      <c r="AJ107" s="280"/>
      <c r="AK107" s="280"/>
      <c r="AL107" s="280" t="e">
        <f>VLOOKUP($G107&amp;AL$60,'申込確認シート'!$E$1:$F$200,2,FALSE)</f>
        <v>#N/A</v>
      </c>
      <c r="AM107" s="280"/>
      <c r="AN107" s="280"/>
      <c r="AO107" s="280"/>
      <c r="AP107" s="280" t="e">
        <f>VLOOKUP($G107&amp;AP$60,'申込確認シート'!$E$1:$F$200,2,FALSE)</f>
        <v>#N/A</v>
      </c>
      <c r="AQ107" s="280"/>
      <c r="AR107" s="280"/>
      <c r="AS107" s="280"/>
      <c r="AT107" s="280" t="e">
        <f>VLOOKUP($G107&amp;AT$60,'申込確認シート'!$E$1:$F$200,2,FALSE)</f>
        <v>#N/A</v>
      </c>
      <c r="AU107" s="280"/>
      <c r="AV107" s="280"/>
      <c r="AW107" s="280"/>
      <c r="AX107" s="280" t="e">
        <f>VLOOKUP($G107&amp;AX$60,'申込確認シート'!$E$1:$F$200,2,FALSE)</f>
        <v>#N/A</v>
      </c>
      <c r="AY107" s="280"/>
      <c r="AZ107" s="280"/>
      <c r="BA107" s="280"/>
      <c r="BB107" s="280" t="e">
        <f>VLOOKUP($G107&amp;BB$60,'申込確認シート'!$E$1:$F$200,2,FALSE)</f>
        <v>#N/A</v>
      </c>
      <c r="BC107" s="280"/>
      <c r="BD107" s="280"/>
      <c r="BE107" s="280"/>
      <c r="BF107" s="280" t="e">
        <f>VLOOKUP($G107&amp;BF$60,'申込確認シート'!$E$1:$F$200,2,FALSE)</f>
        <v>#N/A</v>
      </c>
      <c r="BG107" s="280"/>
      <c r="BH107" s="280"/>
      <c r="BI107" s="280"/>
      <c r="BJ107" s="280" t="e">
        <f>VLOOKUP($G107&amp;BJ$60,'申込確認シート'!$E$1:$F$200,2,FALSE)</f>
        <v>#N/A</v>
      </c>
      <c r="BK107" s="280"/>
      <c r="BL107" s="280"/>
      <c r="BM107" s="280"/>
      <c r="BN107" s="280" t="e">
        <f>VLOOKUP($G107&amp;BN$60,'申込確認シート'!$E$1:$F$200,2,FALSE)</f>
        <v>#N/A</v>
      </c>
      <c r="BO107" s="280"/>
      <c r="BP107" s="280"/>
      <c r="BQ107" s="280"/>
      <c r="BR107" s="280" t="e">
        <f>VLOOKUP($G107&amp;BR$60,'申込確認シート'!$E$1:$F$200,2,FALSE)</f>
        <v>#N/A</v>
      </c>
      <c r="BS107" s="280"/>
      <c r="BT107" s="280"/>
      <c r="BU107" s="280"/>
      <c r="BV107" s="281" t="e">
        <f>VLOOKUP($G107&amp;BV$60,'申込確認シート'!$E$1:$F$200,2,FALSE)</f>
        <v>#N/A</v>
      </c>
      <c r="BW107" s="278"/>
      <c r="BX107" s="278"/>
      <c r="BY107" s="278"/>
      <c r="BZ107" s="282">
        <f>COUNTIF('申込確認シート'!$C$1:$C$200,G107)</f>
        <v>0</v>
      </c>
      <c r="CA107" s="282"/>
      <c r="CB107" s="282"/>
      <c r="CC107" s="282"/>
      <c r="CD107" s="50"/>
      <c r="CE107" s="40"/>
      <c r="CF107" s="44"/>
      <c r="CG107" s="44"/>
      <c r="CH107" s="44"/>
      <c r="CI107" s="44"/>
      <c r="CJ107" s="44"/>
      <c r="CK107" s="44"/>
      <c r="CL107" s="44"/>
      <c r="CM107" s="44"/>
      <c r="CN107" s="44"/>
      <c r="CO107" s="44"/>
      <c r="CP107" s="44"/>
      <c r="CQ107" s="44"/>
      <c r="CR107" s="44"/>
      <c r="CS107" s="44"/>
      <c r="CT107" s="44"/>
      <c r="CU107" s="44"/>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37"/>
      <c r="DU107" s="40"/>
      <c r="DV107" s="40"/>
      <c r="DW107" s="40"/>
      <c r="DX107" s="40"/>
      <c r="DY107" s="40"/>
      <c r="DZ107" s="40"/>
      <c r="EA107" s="40"/>
      <c r="EB107" s="40"/>
      <c r="EC107" s="40"/>
      <c r="ED107" s="40"/>
      <c r="EE107" s="4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row>
    <row r="108" spans="1:239" s="47" customFormat="1" ht="9.75" customHeight="1">
      <c r="A108" s="456"/>
      <c r="B108" s="456"/>
      <c r="C108" s="456"/>
      <c r="D108" s="442">
        <v>24</v>
      </c>
      <c r="E108" s="442"/>
      <c r="F108" s="442"/>
      <c r="G108" s="268" t="str">
        <f t="shared" si="21"/>
        <v>小学女子ｺﾝﾊﾞｲﾝﾄﾞB</v>
      </c>
      <c r="H108" s="269"/>
      <c r="I108" s="269"/>
      <c r="J108" s="269"/>
      <c r="K108" s="269"/>
      <c r="L108" s="269"/>
      <c r="M108" s="269"/>
      <c r="N108" s="269"/>
      <c r="O108" s="269"/>
      <c r="P108" s="269"/>
      <c r="Q108" s="270"/>
      <c r="R108" s="278" t="e">
        <f>VLOOKUP($G108&amp;R$60,'申込確認シート'!$E$1:$F$200,2,FALSE)</f>
        <v>#N/A</v>
      </c>
      <c r="S108" s="278"/>
      <c r="T108" s="278"/>
      <c r="U108" s="279"/>
      <c r="V108" s="280" t="e">
        <f>VLOOKUP($G108&amp;V$60,'申込確認シート'!$E$1:$F$200,2,FALSE)</f>
        <v>#N/A</v>
      </c>
      <c r="W108" s="280"/>
      <c r="X108" s="280"/>
      <c r="Y108" s="280"/>
      <c r="Z108" s="280" t="e">
        <f>VLOOKUP($G108&amp;Z$60,'申込確認シート'!$E$1:$F$200,2,FALSE)</f>
        <v>#N/A</v>
      </c>
      <c r="AA108" s="280"/>
      <c r="AB108" s="280"/>
      <c r="AC108" s="280"/>
      <c r="AD108" s="280" t="e">
        <f>VLOOKUP($G108&amp;AD$60,'申込確認シート'!$E$1:$F$200,2,FALSE)</f>
        <v>#N/A</v>
      </c>
      <c r="AE108" s="280"/>
      <c r="AF108" s="280"/>
      <c r="AG108" s="280"/>
      <c r="AH108" s="280" t="e">
        <f>VLOOKUP($G108&amp;AH$60,'申込確認シート'!$E$1:$F$200,2,FALSE)</f>
        <v>#N/A</v>
      </c>
      <c r="AI108" s="280"/>
      <c r="AJ108" s="280"/>
      <c r="AK108" s="280"/>
      <c r="AL108" s="280" t="e">
        <f>VLOOKUP($G108&amp;AL$60,'申込確認シート'!$E$1:$F$200,2,FALSE)</f>
        <v>#N/A</v>
      </c>
      <c r="AM108" s="280"/>
      <c r="AN108" s="280"/>
      <c r="AO108" s="280"/>
      <c r="AP108" s="280" t="e">
        <f>VLOOKUP($G108&amp;AP$60,'申込確認シート'!$E$1:$F$200,2,FALSE)</f>
        <v>#N/A</v>
      </c>
      <c r="AQ108" s="280"/>
      <c r="AR108" s="280"/>
      <c r="AS108" s="280"/>
      <c r="AT108" s="280" t="e">
        <f>VLOOKUP($G108&amp;AT$60,'申込確認シート'!$E$1:$F$200,2,FALSE)</f>
        <v>#N/A</v>
      </c>
      <c r="AU108" s="280"/>
      <c r="AV108" s="280"/>
      <c r="AW108" s="280"/>
      <c r="AX108" s="280" t="e">
        <f>VLOOKUP($G108&amp;AX$60,'申込確認シート'!$E$1:$F$200,2,FALSE)</f>
        <v>#N/A</v>
      </c>
      <c r="AY108" s="280"/>
      <c r="AZ108" s="280"/>
      <c r="BA108" s="280"/>
      <c r="BB108" s="280" t="e">
        <f>VLOOKUP($G108&amp;BB$60,'申込確認シート'!$E$1:$F$200,2,FALSE)</f>
        <v>#N/A</v>
      </c>
      <c r="BC108" s="280"/>
      <c r="BD108" s="280"/>
      <c r="BE108" s="280"/>
      <c r="BF108" s="280" t="e">
        <f>VLOOKUP($G108&amp;BF$60,'申込確認シート'!$E$1:$F$200,2,FALSE)</f>
        <v>#N/A</v>
      </c>
      <c r="BG108" s="280"/>
      <c r="BH108" s="280"/>
      <c r="BI108" s="280"/>
      <c r="BJ108" s="280" t="e">
        <f>VLOOKUP($G108&amp;BJ$60,'申込確認シート'!$E$1:$F$200,2,FALSE)</f>
        <v>#N/A</v>
      </c>
      <c r="BK108" s="280"/>
      <c r="BL108" s="280"/>
      <c r="BM108" s="280"/>
      <c r="BN108" s="280" t="e">
        <f>VLOOKUP($G108&amp;BN$60,'申込確認シート'!$E$1:$F$200,2,FALSE)</f>
        <v>#N/A</v>
      </c>
      <c r="BO108" s="280"/>
      <c r="BP108" s="280"/>
      <c r="BQ108" s="280"/>
      <c r="BR108" s="280" t="e">
        <f>VLOOKUP($G108&amp;BR$60,'申込確認シート'!$E$1:$F$200,2,FALSE)</f>
        <v>#N/A</v>
      </c>
      <c r="BS108" s="280"/>
      <c r="BT108" s="280"/>
      <c r="BU108" s="280"/>
      <c r="BV108" s="281" t="e">
        <f>VLOOKUP($G108&amp;BV$60,'申込確認シート'!$E$1:$F$200,2,FALSE)</f>
        <v>#N/A</v>
      </c>
      <c r="BW108" s="278"/>
      <c r="BX108" s="278"/>
      <c r="BY108" s="278"/>
      <c r="BZ108" s="282">
        <f>COUNTIF('申込確認シート'!$C$1:$C$200,G108)</f>
        <v>0</v>
      </c>
      <c r="CA108" s="282"/>
      <c r="CB108" s="282"/>
      <c r="CC108" s="282"/>
      <c r="CD108" s="50"/>
      <c r="CE108" s="40"/>
      <c r="CF108" s="44"/>
      <c r="CG108" s="44"/>
      <c r="CH108" s="44"/>
      <c r="CI108" s="44"/>
      <c r="CJ108" s="44"/>
      <c r="CK108" s="44"/>
      <c r="CL108" s="44"/>
      <c r="CM108" s="44"/>
      <c r="CN108" s="44"/>
      <c r="CO108" s="44"/>
      <c r="CP108" s="44"/>
      <c r="CQ108" s="44"/>
      <c r="CR108" s="44"/>
      <c r="CS108" s="44"/>
      <c r="CT108" s="44"/>
      <c r="CU108" s="44"/>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37"/>
      <c r="DU108" s="40"/>
      <c r="DV108" s="40"/>
      <c r="DW108" s="40"/>
      <c r="DX108" s="40"/>
      <c r="DY108" s="40"/>
      <c r="DZ108" s="40"/>
      <c r="EA108" s="40"/>
      <c r="EB108" s="40"/>
      <c r="EC108" s="40"/>
      <c r="ED108" s="40"/>
      <c r="EE108" s="4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row>
    <row r="109" spans="1:239" s="47" customFormat="1" ht="4.5" customHeight="1">
      <c r="A109" s="53"/>
      <c r="B109" s="53"/>
      <c r="C109" s="53"/>
      <c r="D109" s="53"/>
      <c r="E109" s="53"/>
      <c r="F109" s="53"/>
      <c r="G109" s="53"/>
      <c r="H109" s="53"/>
      <c r="I109" s="54"/>
      <c r="J109" s="54"/>
      <c r="K109" s="54"/>
      <c r="L109" s="59"/>
      <c r="M109" s="59"/>
      <c r="N109" s="59"/>
      <c r="O109" s="60"/>
      <c r="P109" s="60"/>
      <c r="Q109" s="60"/>
      <c r="R109" s="60"/>
      <c r="S109" s="60"/>
      <c r="T109" s="60"/>
      <c r="U109" s="60"/>
      <c r="V109" s="57"/>
      <c r="W109" s="57"/>
      <c r="X109" s="57"/>
      <c r="Y109" s="57"/>
      <c r="Z109" s="57"/>
      <c r="AA109" s="57"/>
      <c r="AB109" s="53"/>
      <c r="AC109" s="57"/>
      <c r="AD109" s="57"/>
      <c r="AE109" s="57"/>
      <c r="AF109" s="57"/>
      <c r="AG109" s="57"/>
      <c r="AH109" s="57"/>
      <c r="AI109" s="57"/>
      <c r="AJ109" s="57"/>
      <c r="AK109" s="53"/>
      <c r="AL109" s="57"/>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1"/>
      <c r="BW109" s="51"/>
      <c r="BX109" s="51"/>
      <c r="BY109" s="51"/>
      <c r="BZ109" s="51"/>
      <c r="CA109" s="49"/>
      <c r="CB109" s="49"/>
      <c r="CC109" s="49"/>
      <c r="CD109" s="50"/>
      <c r="CE109" s="40"/>
      <c r="CF109" s="44"/>
      <c r="CG109" s="44"/>
      <c r="CH109" s="44"/>
      <c r="CI109" s="44"/>
      <c r="CJ109" s="44"/>
      <c r="CK109" s="44"/>
      <c r="CL109" s="44"/>
      <c r="CM109" s="44"/>
      <c r="CN109" s="44"/>
      <c r="CO109" s="44"/>
      <c r="CP109" s="44"/>
      <c r="CQ109" s="44"/>
      <c r="CR109" s="44"/>
      <c r="CS109" s="44"/>
      <c r="CT109" s="44"/>
      <c r="CU109" s="44"/>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37"/>
      <c r="DU109" s="40"/>
      <c r="DV109" s="40"/>
      <c r="DW109" s="40"/>
      <c r="DX109" s="40"/>
      <c r="DY109" s="40"/>
      <c r="DZ109" s="40"/>
      <c r="EA109" s="40"/>
      <c r="EB109" s="40"/>
      <c r="EC109" s="40"/>
      <c r="ED109" s="40"/>
      <c r="EE109" s="4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row>
    <row r="110" spans="1:239" s="47" customFormat="1" ht="9.75" customHeight="1" thickBot="1">
      <c r="A110" s="1"/>
      <c r="B110" s="1"/>
      <c r="C110" s="12"/>
      <c r="D110" s="14"/>
      <c r="J110" s="472">
        <v>1</v>
      </c>
      <c r="K110" s="472"/>
      <c r="L110" s="472"/>
      <c r="M110" s="92"/>
      <c r="N110" s="92"/>
      <c r="O110" s="92"/>
      <c r="P110" s="92"/>
      <c r="Q110" s="92"/>
      <c r="R110" s="92"/>
      <c r="S110" s="92"/>
      <c r="T110" s="92"/>
      <c r="U110" s="470" t="s">
        <v>658</v>
      </c>
      <c r="V110" s="470"/>
      <c r="W110" s="470"/>
      <c r="X110" s="470"/>
      <c r="Y110" s="471"/>
      <c r="Z110" s="283">
        <v>1</v>
      </c>
      <c r="AA110" s="283"/>
      <c r="AB110" s="283"/>
      <c r="AC110" s="283"/>
      <c r="AD110" s="283">
        <v>2</v>
      </c>
      <c r="AE110" s="283"/>
      <c r="AF110" s="283"/>
      <c r="AG110" s="283"/>
      <c r="AH110" s="283">
        <v>3</v>
      </c>
      <c r="AI110" s="283"/>
      <c r="AJ110" s="283"/>
      <c r="AK110" s="283"/>
      <c r="AL110" s="283">
        <v>4</v>
      </c>
      <c r="AM110" s="283"/>
      <c r="AN110" s="283"/>
      <c r="AO110" s="283"/>
      <c r="AP110" s="283">
        <v>5</v>
      </c>
      <c r="AQ110" s="283"/>
      <c r="AR110" s="283"/>
      <c r="AS110" s="283"/>
      <c r="AT110" s="283">
        <v>6</v>
      </c>
      <c r="AU110" s="283"/>
      <c r="AV110" s="283"/>
      <c r="AW110" s="283"/>
      <c r="AZ110" s="50"/>
      <c r="BA110" s="469"/>
      <c r="BB110" s="469"/>
      <c r="BC110" s="469"/>
      <c r="BD110" s="469"/>
      <c r="BE110" s="469"/>
      <c r="BF110" s="277"/>
      <c r="BG110" s="277"/>
      <c r="BH110" s="277"/>
      <c r="BI110" s="277"/>
      <c r="BJ110" s="277"/>
      <c r="BK110" s="277"/>
      <c r="BL110" s="277"/>
      <c r="BM110" s="277"/>
      <c r="BN110" s="277"/>
      <c r="BO110" s="277"/>
      <c r="BP110" s="277"/>
      <c r="BQ110" s="277"/>
      <c r="BR110" s="277"/>
      <c r="BS110" s="277"/>
      <c r="BT110" s="277"/>
      <c r="BU110" s="277"/>
      <c r="BV110" s="277"/>
      <c r="BW110" s="277"/>
      <c r="BX110" s="277"/>
      <c r="BY110" s="277"/>
      <c r="BZ110" s="277"/>
      <c r="CA110" s="277"/>
      <c r="CB110" s="277"/>
      <c r="CC110" s="277"/>
      <c r="CD110" s="50"/>
      <c r="CE110" s="40"/>
      <c r="CF110" s="44"/>
      <c r="CG110" s="44"/>
      <c r="CH110" s="44"/>
      <c r="CI110" s="44"/>
      <c r="CJ110" s="44"/>
      <c r="CK110" s="44"/>
      <c r="CL110" s="44"/>
      <c r="CM110" s="44"/>
      <c r="CN110" s="44"/>
      <c r="CO110" s="44"/>
      <c r="CP110" s="44"/>
      <c r="CQ110" s="44"/>
      <c r="CR110" s="44"/>
      <c r="CS110" s="44"/>
      <c r="CT110" s="44"/>
      <c r="CU110" s="44"/>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37"/>
      <c r="DU110" s="40"/>
      <c r="DV110" s="40"/>
      <c r="DW110" s="40"/>
      <c r="DX110" s="40"/>
      <c r="DY110" s="40"/>
      <c r="DZ110" s="40"/>
      <c r="EA110" s="40"/>
      <c r="EB110" s="40"/>
      <c r="EC110" s="40"/>
      <c r="ED110" s="40"/>
      <c r="EE110" s="4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row>
    <row r="111" spans="1:239" s="47" customFormat="1" ht="9.75" customHeight="1">
      <c r="A111" s="485" t="s">
        <v>659</v>
      </c>
      <c r="B111" s="486"/>
      <c r="C111" s="486"/>
      <c r="D111" s="486"/>
      <c r="E111" s="486"/>
      <c r="F111" s="486"/>
      <c r="G111" s="486"/>
      <c r="H111" s="486"/>
      <c r="I111" s="486"/>
      <c r="J111" s="486"/>
      <c r="K111" s="486"/>
      <c r="L111" s="486"/>
      <c r="M111" s="486"/>
      <c r="N111" s="486"/>
      <c r="O111" s="486"/>
      <c r="P111" s="486"/>
      <c r="Q111" s="486"/>
      <c r="R111" s="486"/>
      <c r="S111" s="487"/>
      <c r="T111" s="15"/>
      <c r="U111" s="477" t="s">
        <v>685</v>
      </c>
      <c r="V111" s="477"/>
      <c r="W111" s="477"/>
      <c r="X111" s="477"/>
      <c r="Y111" s="477"/>
      <c r="Z111" s="452" t="e">
        <f>VLOOKUP($U111&amp;Z$110,'申込確認シート'!$E$121:$F$160,2,FALSE)</f>
        <v>#N/A</v>
      </c>
      <c r="AA111" s="452"/>
      <c r="AB111" s="452"/>
      <c r="AC111" s="478"/>
      <c r="AD111" s="475" t="e">
        <f>VLOOKUP($U111&amp;AD$110,'申込確認シート'!$E$121:$F$160,2,FALSE)</f>
        <v>#N/A</v>
      </c>
      <c r="AE111" s="475"/>
      <c r="AF111" s="475"/>
      <c r="AG111" s="475"/>
      <c r="AH111" s="475" t="e">
        <f>VLOOKUP($U111&amp;AH$110,'申込確認シート'!$E$121:$F$160,2,FALSE)</f>
        <v>#N/A</v>
      </c>
      <c r="AI111" s="475"/>
      <c r="AJ111" s="475"/>
      <c r="AK111" s="475"/>
      <c r="AL111" s="475" t="e">
        <f>VLOOKUP($U111&amp;AL$110,'申込確認シート'!$E$121:$F$160,2,FALSE)</f>
        <v>#N/A</v>
      </c>
      <c r="AM111" s="475"/>
      <c r="AN111" s="475"/>
      <c r="AO111" s="475"/>
      <c r="AP111" s="475" t="e">
        <f>VLOOKUP($U111&amp;AP$110,'申込確認シート'!$E$121:$F$160,2,FALSE)</f>
        <v>#N/A</v>
      </c>
      <c r="AQ111" s="475"/>
      <c r="AR111" s="475"/>
      <c r="AS111" s="475"/>
      <c r="AT111" s="476" t="e">
        <f>VLOOKUP($U111&amp;AT$110,'申込確認シート'!$E$121:$F$160,2,FALSE)</f>
        <v>#N/A</v>
      </c>
      <c r="AU111" s="452"/>
      <c r="AV111" s="452"/>
      <c r="AW111" s="452"/>
      <c r="AX111" s="37"/>
      <c r="AY111" s="37"/>
      <c r="AZ111" s="40"/>
      <c r="BA111" s="495"/>
      <c r="BB111" s="495"/>
      <c r="BC111" s="495"/>
      <c r="BD111" s="495"/>
      <c r="BE111" s="495"/>
      <c r="BF111" s="473"/>
      <c r="BG111" s="473"/>
      <c r="BH111" s="473"/>
      <c r="BI111" s="473"/>
      <c r="BJ111" s="473"/>
      <c r="BK111" s="473"/>
      <c r="BL111" s="473"/>
      <c r="BM111" s="473"/>
      <c r="BN111" s="473"/>
      <c r="BO111" s="473"/>
      <c r="BP111" s="473"/>
      <c r="BQ111" s="473"/>
      <c r="BR111" s="473"/>
      <c r="BS111" s="473"/>
      <c r="BT111" s="473"/>
      <c r="BU111" s="473"/>
      <c r="BV111" s="473"/>
      <c r="BW111" s="473"/>
      <c r="BX111" s="473"/>
      <c r="BY111" s="473"/>
      <c r="BZ111" s="473"/>
      <c r="CA111" s="473"/>
      <c r="CB111" s="473"/>
      <c r="CC111" s="473"/>
      <c r="CD111" s="50"/>
      <c r="CE111" s="40"/>
      <c r="CF111" s="44"/>
      <c r="CG111" s="44"/>
      <c r="CH111" s="44"/>
      <c r="CI111" s="44"/>
      <c r="CJ111" s="44"/>
      <c r="CK111" s="44"/>
      <c r="CL111" s="44"/>
      <c r="CM111" s="44"/>
      <c r="CN111" s="44"/>
      <c r="CO111" s="44"/>
      <c r="CP111" s="44"/>
      <c r="CQ111" s="44"/>
      <c r="CR111" s="44"/>
      <c r="CS111" s="44"/>
      <c r="CT111" s="44"/>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37"/>
      <c r="DU111" s="40"/>
      <c r="DV111" s="40"/>
      <c r="DW111" s="40"/>
      <c r="DX111" s="40"/>
      <c r="DY111" s="40"/>
      <c r="DZ111" s="40"/>
      <c r="EA111" s="40"/>
      <c r="EB111" s="40"/>
      <c r="EC111" s="40"/>
      <c r="ED111" s="40"/>
      <c r="EE111" s="4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row>
    <row r="112" spans="1:239" s="47" customFormat="1" ht="9.75" customHeight="1">
      <c r="A112" s="488"/>
      <c r="B112" s="489"/>
      <c r="C112" s="489"/>
      <c r="D112" s="489"/>
      <c r="E112" s="489"/>
      <c r="F112" s="489"/>
      <c r="G112" s="489"/>
      <c r="H112" s="489"/>
      <c r="I112" s="489"/>
      <c r="J112" s="489"/>
      <c r="K112" s="489"/>
      <c r="L112" s="489"/>
      <c r="M112" s="489"/>
      <c r="N112" s="489"/>
      <c r="O112" s="489"/>
      <c r="P112" s="489"/>
      <c r="Q112" s="489"/>
      <c r="R112" s="489"/>
      <c r="S112" s="490"/>
      <c r="T112" s="15"/>
      <c r="U112" s="477" t="s">
        <v>686</v>
      </c>
      <c r="V112" s="477"/>
      <c r="W112" s="477"/>
      <c r="X112" s="477"/>
      <c r="Y112" s="477"/>
      <c r="Z112" s="452" t="e">
        <f>VLOOKUP($U112&amp;Z$110,'申込確認シート'!$E$121:$F$160,2,FALSE)</f>
        <v>#N/A</v>
      </c>
      <c r="AA112" s="452"/>
      <c r="AB112" s="452"/>
      <c r="AC112" s="478"/>
      <c r="AD112" s="475" t="e">
        <f>VLOOKUP($U112&amp;AD$110,'申込確認シート'!$E$121:$F$160,2,FALSE)</f>
        <v>#N/A</v>
      </c>
      <c r="AE112" s="475"/>
      <c r="AF112" s="475"/>
      <c r="AG112" s="475"/>
      <c r="AH112" s="475" t="e">
        <f>VLOOKUP($U112&amp;AH$110,'申込確認シート'!$E$121:$F$160,2,FALSE)</f>
        <v>#N/A</v>
      </c>
      <c r="AI112" s="475"/>
      <c r="AJ112" s="475"/>
      <c r="AK112" s="475"/>
      <c r="AL112" s="475" t="e">
        <f>VLOOKUP($U112&amp;AL$110,'申込確認シート'!$E$121:$F$160,2,FALSE)</f>
        <v>#N/A</v>
      </c>
      <c r="AM112" s="475"/>
      <c r="AN112" s="475"/>
      <c r="AO112" s="475"/>
      <c r="AP112" s="475" t="e">
        <f>VLOOKUP($U112&amp;AP$110,'申込確認シート'!$E$121:$F$160,2,FALSE)</f>
        <v>#N/A</v>
      </c>
      <c r="AQ112" s="475"/>
      <c r="AR112" s="475"/>
      <c r="AS112" s="475"/>
      <c r="AT112" s="476" t="e">
        <f>VLOOKUP($U112&amp;AT$110,'申込確認シート'!$E$121:$F$160,2,FALSE)</f>
        <v>#N/A</v>
      </c>
      <c r="AU112" s="452"/>
      <c r="AV112" s="452"/>
      <c r="AW112" s="452"/>
      <c r="AX112" s="37"/>
      <c r="AY112" s="37"/>
      <c r="AZ112" s="40"/>
      <c r="BA112" s="495"/>
      <c r="BB112" s="495"/>
      <c r="BC112" s="495"/>
      <c r="BD112" s="495"/>
      <c r="BE112" s="495"/>
      <c r="BF112" s="473"/>
      <c r="BG112" s="473"/>
      <c r="BH112" s="473"/>
      <c r="BI112" s="473"/>
      <c r="BJ112" s="473"/>
      <c r="BK112" s="473"/>
      <c r="BL112" s="473"/>
      <c r="BM112" s="473"/>
      <c r="BN112" s="473"/>
      <c r="BO112" s="473"/>
      <c r="BP112" s="473"/>
      <c r="BQ112" s="473"/>
      <c r="BR112" s="473"/>
      <c r="BS112" s="473"/>
      <c r="BT112" s="473"/>
      <c r="BU112" s="473"/>
      <c r="BV112" s="473"/>
      <c r="BW112" s="473"/>
      <c r="BX112" s="473"/>
      <c r="BY112" s="473"/>
      <c r="BZ112" s="473"/>
      <c r="CA112" s="473"/>
      <c r="CB112" s="473"/>
      <c r="CC112" s="473"/>
      <c r="CD112" s="50"/>
      <c r="CE112" s="40"/>
      <c r="CF112" s="44"/>
      <c r="CG112" s="44"/>
      <c r="CH112" s="44"/>
      <c r="CI112" s="44"/>
      <c r="CJ112" s="44"/>
      <c r="CK112" s="44"/>
      <c r="CL112" s="44"/>
      <c r="CM112" s="44"/>
      <c r="CN112" s="44"/>
      <c r="CO112" s="44"/>
      <c r="CP112" s="44"/>
      <c r="CQ112" s="44"/>
      <c r="CR112" s="44"/>
      <c r="CS112" s="44"/>
      <c r="CT112" s="44"/>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37"/>
      <c r="DU112" s="40"/>
      <c r="DV112" s="40"/>
      <c r="DW112" s="40"/>
      <c r="DX112" s="40"/>
      <c r="DY112" s="40"/>
      <c r="DZ112" s="40"/>
      <c r="EA112" s="40"/>
      <c r="EB112" s="40"/>
      <c r="EC112" s="40"/>
      <c r="ED112" s="40"/>
      <c r="EE112" s="4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row>
    <row r="113" spans="1:239" s="47" customFormat="1" ht="9.75" customHeight="1">
      <c r="A113" s="488"/>
      <c r="B113" s="489"/>
      <c r="C113" s="489"/>
      <c r="D113" s="489"/>
      <c r="E113" s="489"/>
      <c r="F113" s="489"/>
      <c r="G113" s="489"/>
      <c r="H113" s="489"/>
      <c r="I113" s="489"/>
      <c r="J113" s="489"/>
      <c r="K113" s="489"/>
      <c r="L113" s="489"/>
      <c r="M113" s="489"/>
      <c r="N113" s="489"/>
      <c r="O113" s="489"/>
      <c r="P113" s="489"/>
      <c r="Q113" s="489"/>
      <c r="R113" s="489"/>
      <c r="S113" s="490"/>
      <c r="T113" s="15"/>
      <c r="U113" s="477" t="s">
        <v>687</v>
      </c>
      <c r="V113" s="477"/>
      <c r="W113" s="477"/>
      <c r="X113" s="477"/>
      <c r="Y113" s="477"/>
      <c r="Z113" s="452" t="e">
        <f>VLOOKUP($U113&amp;Z$110,'申込確認シート'!$E$121:$F$160,2,FALSE)</f>
        <v>#N/A</v>
      </c>
      <c r="AA113" s="452"/>
      <c r="AB113" s="452"/>
      <c r="AC113" s="478"/>
      <c r="AD113" s="475" t="e">
        <f>VLOOKUP($U113&amp;AD$110,'申込確認シート'!$E$121:$F$160,2,FALSE)</f>
        <v>#N/A</v>
      </c>
      <c r="AE113" s="475"/>
      <c r="AF113" s="475"/>
      <c r="AG113" s="475"/>
      <c r="AH113" s="475" t="e">
        <f>VLOOKUP($U113&amp;AH$110,'申込確認シート'!$E$121:$F$160,2,FALSE)</f>
        <v>#N/A</v>
      </c>
      <c r="AI113" s="475"/>
      <c r="AJ113" s="475"/>
      <c r="AK113" s="475"/>
      <c r="AL113" s="475" t="e">
        <f>VLOOKUP($U113&amp;AL$110,'申込確認シート'!$E$121:$F$160,2,FALSE)</f>
        <v>#N/A</v>
      </c>
      <c r="AM113" s="475"/>
      <c r="AN113" s="475"/>
      <c r="AO113" s="475"/>
      <c r="AP113" s="475" t="e">
        <f>VLOOKUP($U113&amp;AP$110,'申込確認シート'!$E$121:$F$160,2,FALSE)</f>
        <v>#N/A</v>
      </c>
      <c r="AQ113" s="475"/>
      <c r="AR113" s="475"/>
      <c r="AS113" s="475"/>
      <c r="AT113" s="476" t="e">
        <f>VLOOKUP($U113&amp;AT$110,'申込確認シート'!$E$121:$F$160,2,FALSE)</f>
        <v>#N/A</v>
      </c>
      <c r="AU113" s="452"/>
      <c r="AV113" s="452"/>
      <c r="AW113" s="452"/>
      <c r="AX113" s="37"/>
      <c r="AY113" s="37"/>
      <c r="AZ113" s="40"/>
      <c r="BA113" s="495"/>
      <c r="BB113" s="495"/>
      <c r="BC113" s="495"/>
      <c r="BD113" s="495"/>
      <c r="BE113" s="495"/>
      <c r="BF113" s="473"/>
      <c r="BG113" s="473"/>
      <c r="BH113" s="473"/>
      <c r="BI113" s="473"/>
      <c r="BJ113" s="473"/>
      <c r="BK113" s="473"/>
      <c r="BL113" s="473"/>
      <c r="BM113" s="473"/>
      <c r="BN113" s="473"/>
      <c r="BO113" s="473"/>
      <c r="BP113" s="473"/>
      <c r="BQ113" s="473"/>
      <c r="BR113" s="473"/>
      <c r="BS113" s="473"/>
      <c r="BT113" s="473"/>
      <c r="BU113" s="473"/>
      <c r="BV113" s="473"/>
      <c r="BW113" s="473"/>
      <c r="BX113" s="473"/>
      <c r="BY113" s="473"/>
      <c r="BZ113" s="473"/>
      <c r="CA113" s="473"/>
      <c r="CB113" s="473"/>
      <c r="CC113" s="473"/>
      <c r="CD113" s="50"/>
      <c r="CE113" s="40"/>
      <c r="CF113" s="44"/>
      <c r="CG113" s="44"/>
      <c r="CH113" s="44"/>
      <c r="CI113" s="44"/>
      <c r="CJ113" s="44"/>
      <c r="CK113" s="44"/>
      <c r="CL113" s="44"/>
      <c r="CM113" s="44"/>
      <c r="CN113" s="44"/>
      <c r="CO113" s="44"/>
      <c r="CP113" s="44"/>
      <c r="CQ113" s="44"/>
      <c r="CR113" s="44"/>
      <c r="CS113" s="44"/>
      <c r="CT113" s="44"/>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37"/>
      <c r="DU113" s="40"/>
      <c r="DV113" s="40"/>
      <c r="DW113" s="40"/>
      <c r="DX113" s="40"/>
      <c r="DY113" s="40"/>
      <c r="DZ113" s="40"/>
      <c r="EA113" s="40"/>
      <c r="EB113" s="40"/>
      <c r="EC113" s="40"/>
      <c r="ED113" s="40"/>
      <c r="EE113" s="40"/>
      <c r="EF113" s="50"/>
      <c r="EG113" s="50"/>
      <c r="EH113" s="50"/>
      <c r="EI113" s="50"/>
      <c r="EJ113" s="5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c r="HW113" s="50"/>
      <c r="HX113" s="50"/>
      <c r="HY113" s="50"/>
      <c r="HZ113" s="50"/>
      <c r="IA113" s="50"/>
      <c r="IB113" s="50"/>
      <c r="IC113" s="50"/>
      <c r="ID113" s="50"/>
      <c r="IE113" s="50"/>
    </row>
    <row r="114" spans="1:239" s="47" customFormat="1" ht="9.75" customHeight="1">
      <c r="A114" s="488"/>
      <c r="B114" s="489"/>
      <c r="C114" s="489"/>
      <c r="D114" s="489"/>
      <c r="E114" s="489"/>
      <c r="F114" s="489"/>
      <c r="G114" s="489"/>
      <c r="H114" s="489"/>
      <c r="I114" s="489"/>
      <c r="J114" s="489"/>
      <c r="K114" s="489"/>
      <c r="L114" s="489"/>
      <c r="M114" s="489"/>
      <c r="N114" s="489"/>
      <c r="O114" s="489"/>
      <c r="P114" s="489"/>
      <c r="Q114" s="489"/>
      <c r="R114" s="489"/>
      <c r="S114" s="490"/>
      <c r="T114" s="91"/>
      <c r="U114" s="477"/>
      <c r="V114" s="477"/>
      <c r="W114" s="477"/>
      <c r="X114" s="477"/>
      <c r="Y114" s="477"/>
      <c r="Z114" s="452" t="e">
        <f>VLOOKUP($U114&amp;Z$110,'申込確認シート'!$E$121:$F$160,2,FALSE)</f>
        <v>#N/A</v>
      </c>
      <c r="AA114" s="452"/>
      <c r="AB114" s="452"/>
      <c r="AC114" s="478"/>
      <c r="AD114" s="475" t="e">
        <f>VLOOKUP($U114&amp;AD$110,'申込確認シート'!$E$121:$F$160,2,FALSE)</f>
        <v>#N/A</v>
      </c>
      <c r="AE114" s="475"/>
      <c r="AF114" s="475"/>
      <c r="AG114" s="475"/>
      <c r="AH114" s="475" t="e">
        <f>VLOOKUP($U114&amp;AH$110,'申込確認シート'!$E$121:$F$160,2,FALSE)</f>
        <v>#N/A</v>
      </c>
      <c r="AI114" s="475"/>
      <c r="AJ114" s="475"/>
      <c r="AK114" s="475"/>
      <c r="AL114" s="475" t="e">
        <f>VLOOKUP($U114&amp;AL$110,'申込確認シート'!$E$121:$F$160,2,FALSE)</f>
        <v>#N/A</v>
      </c>
      <c r="AM114" s="475"/>
      <c r="AN114" s="475"/>
      <c r="AO114" s="475"/>
      <c r="AP114" s="475" t="e">
        <f>VLOOKUP($U114&amp;AP$110,'申込確認シート'!$E$121:$F$160,2,FALSE)</f>
        <v>#N/A</v>
      </c>
      <c r="AQ114" s="475"/>
      <c r="AR114" s="475"/>
      <c r="AS114" s="475"/>
      <c r="AT114" s="476" t="e">
        <f>VLOOKUP($U114&amp;AT$110,'申込確認シート'!$E$121:$F$160,2,FALSE)</f>
        <v>#N/A</v>
      </c>
      <c r="AU114" s="452"/>
      <c r="AV114" s="452"/>
      <c r="AW114" s="452"/>
      <c r="AX114" s="37"/>
      <c r="AY114" s="37"/>
      <c r="AZ114" s="40"/>
      <c r="BA114" s="480"/>
      <c r="BB114" s="480"/>
      <c r="BC114" s="480"/>
      <c r="BD114" s="480"/>
      <c r="BE114" s="480"/>
      <c r="BF114" s="474"/>
      <c r="BG114" s="474"/>
      <c r="BH114" s="474"/>
      <c r="BI114" s="474"/>
      <c r="BJ114" s="474"/>
      <c r="BK114" s="474"/>
      <c r="BL114" s="474"/>
      <c r="BM114" s="474"/>
      <c r="BN114" s="474"/>
      <c r="BO114" s="474"/>
      <c r="BP114" s="474"/>
      <c r="BQ114" s="474"/>
      <c r="BR114" s="474"/>
      <c r="BS114" s="474"/>
      <c r="BT114" s="474"/>
      <c r="BU114" s="474"/>
      <c r="BV114" s="474"/>
      <c r="BW114" s="474"/>
      <c r="BX114" s="474"/>
      <c r="BY114" s="474"/>
      <c r="BZ114" s="474"/>
      <c r="CA114" s="474"/>
      <c r="CB114" s="474"/>
      <c r="CC114" s="474"/>
      <c r="CD114" s="50"/>
      <c r="CE114" s="40"/>
      <c r="CF114" s="44"/>
      <c r="CG114" s="44"/>
      <c r="CH114" s="44"/>
      <c r="CI114" s="44"/>
      <c r="CJ114" s="44"/>
      <c r="CK114" s="44"/>
      <c r="CL114" s="44"/>
      <c r="CM114" s="44"/>
      <c r="CN114" s="44"/>
      <c r="CO114" s="44"/>
      <c r="CP114" s="44"/>
      <c r="CQ114" s="44"/>
      <c r="CR114" s="44"/>
      <c r="CS114" s="44"/>
      <c r="CT114" s="44"/>
      <c r="CU114" s="44"/>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37"/>
      <c r="DU114" s="40"/>
      <c r="DV114" s="40"/>
      <c r="DW114" s="40"/>
      <c r="DX114" s="40"/>
      <c r="DY114" s="40"/>
      <c r="DZ114" s="40"/>
      <c r="EA114" s="40"/>
      <c r="EB114" s="40"/>
      <c r="EC114" s="40"/>
      <c r="ED114" s="40"/>
      <c r="EE114" s="4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row>
    <row r="115" spans="1:239" s="47" customFormat="1" ht="9.75" customHeight="1">
      <c r="A115" s="488"/>
      <c r="B115" s="489"/>
      <c r="C115" s="489"/>
      <c r="D115" s="489"/>
      <c r="E115" s="489"/>
      <c r="F115" s="489"/>
      <c r="G115" s="489"/>
      <c r="H115" s="489"/>
      <c r="I115" s="489"/>
      <c r="J115" s="489"/>
      <c r="K115" s="489"/>
      <c r="L115" s="489"/>
      <c r="M115" s="489"/>
      <c r="N115" s="489"/>
      <c r="O115" s="489"/>
      <c r="P115" s="489"/>
      <c r="Q115" s="489"/>
      <c r="R115" s="489"/>
      <c r="S115" s="490"/>
      <c r="T115" s="91"/>
      <c r="U115" s="477"/>
      <c r="V115" s="477"/>
      <c r="W115" s="477"/>
      <c r="X115" s="477"/>
      <c r="Y115" s="477"/>
      <c r="Z115" s="452" t="e">
        <f>VLOOKUP($U115&amp;Z$110,'申込確認シート'!$E$121:$F$160,2,FALSE)</f>
        <v>#N/A</v>
      </c>
      <c r="AA115" s="452"/>
      <c r="AB115" s="452"/>
      <c r="AC115" s="478"/>
      <c r="AD115" s="475" t="e">
        <f>VLOOKUP($U115&amp;AD$110,'申込確認シート'!$E$121:$F$160,2,FALSE)</f>
        <v>#N/A</v>
      </c>
      <c r="AE115" s="475"/>
      <c r="AF115" s="475"/>
      <c r="AG115" s="475"/>
      <c r="AH115" s="475" t="e">
        <f>VLOOKUP($U115&amp;AH$110,'申込確認シート'!$E$121:$F$160,2,FALSE)</f>
        <v>#N/A</v>
      </c>
      <c r="AI115" s="475"/>
      <c r="AJ115" s="475"/>
      <c r="AK115" s="475"/>
      <c r="AL115" s="475" t="e">
        <f>VLOOKUP($U115&amp;AL$110,'申込確認シート'!$E$121:$F$160,2,FALSE)</f>
        <v>#N/A</v>
      </c>
      <c r="AM115" s="475"/>
      <c r="AN115" s="475"/>
      <c r="AO115" s="475"/>
      <c r="AP115" s="475" t="e">
        <f>VLOOKUP($U115&amp;AP$110,'申込確認シート'!$E$121:$F$160,2,FALSE)</f>
        <v>#N/A</v>
      </c>
      <c r="AQ115" s="475"/>
      <c r="AR115" s="475"/>
      <c r="AS115" s="475"/>
      <c r="AT115" s="476" t="e">
        <f>VLOOKUP($U115&amp;AT$110,'申込確認シート'!$E$121:$F$160,2,FALSE)</f>
        <v>#N/A</v>
      </c>
      <c r="AU115" s="452"/>
      <c r="AV115" s="452"/>
      <c r="AW115" s="452"/>
      <c r="AX115" s="37"/>
      <c r="AY115" s="37"/>
      <c r="AZ115" s="40"/>
      <c r="BA115" s="480"/>
      <c r="BB115" s="480"/>
      <c r="BC115" s="480"/>
      <c r="BD115" s="480"/>
      <c r="BE115" s="480"/>
      <c r="BF115" s="474"/>
      <c r="BG115" s="474"/>
      <c r="BH115" s="474"/>
      <c r="BI115" s="474"/>
      <c r="BJ115" s="474"/>
      <c r="BK115" s="474"/>
      <c r="BL115" s="474"/>
      <c r="BM115" s="474"/>
      <c r="BN115" s="474"/>
      <c r="BO115" s="474"/>
      <c r="BP115" s="474"/>
      <c r="BQ115" s="474"/>
      <c r="BR115" s="474"/>
      <c r="BS115" s="474"/>
      <c r="BT115" s="474"/>
      <c r="BU115" s="474"/>
      <c r="BV115" s="474"/>
      <c r="BW115" s="474"/>
      <c r="BX115" s="474"/>
      <c r="BY115" s="474"/>
      <c r="BZ115" s="474"/>
      <c r="CA115" s="474"/>
      <c r="CB115" s="474"/>
      <c r="CC115" s="474"/>
      <c r="CD115" s="50"/>
      <c r="CE115" s="40"/>
      <c r="CF115" s="44"/>
      <c r="CG115" s="44"/>
      <c r="CH115" s="44"/>
      <c r="CI115" s="44"/>
      <c r="CJ115" s="44"/>
      <c r="CK115" s="44"/>
      <c r="CL115" s="44"/>
      <c r="CM115" s="44"/>
      <c r="CN115" s="44"/>
      <c r="CO115" s="44"/>
      <c r="CP115" s="44"/>
      <c r="CQ115" s="44"/>
      <c r="CR115" s="44"/>
      <c r="CS115" s="44"/>
      <c r="CT115" s="44"/>
      <c r="CU115" s="44"/>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37"/>
      <c r="DU115" s="40"/>
      <c r="DV115" s="40"/>
      <c r="DW115" s="40"/>
      <c r="DX115" s="40"/>
      <c r="DY115" s="40"/>
      <c r="DZ115" s="40"/>
      <c r="EA115" s="40"/>
      <c r="EB115" s="40"/>
      <c r="EC115" s="40"/>
      <c r="ED115" s="40"/>
      <c r="EE115" s="4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row>
    <row r="116" spans="1:239" s="47" customFormat="1" ht="9.75" customHeight="1">
      <c r="A116" s="488"/>
      <c r="B116" s="489"/>
      <c r="C116" s="489"/>
      <c r="D116" s="489"/>
      <c r="E116" s="489"/>
      <c r="F116" s="489"/>
      <c r="G116" s="489"/>
      <c r="H116" s="489"/>
      <c r="I116" s="489"/>
      <c r="J116" s="489"/>
      <c r="K116" s="489"/>
      <c r="L116" s="489"/>
      <c r="M116" s="489"/>
      <c r="N116" s="489"/>
      <c r="O116" s="489"/>
      <c r="P116" s="489"/>
      <c r="Q116" s="489"/>
      <c r="R116" s="489"/>
      <c r="S116" s="490"/>
      <c r="T116" s="91"/>
      <c r="U116" s="477"/>
      <c r="V116" s="477"/>
      <c r="W116" s="477"/>
      <c r="X116" s="477"/>
      <c r="Y116" s="477"/>
      <c r="Z116" s="452" t="e">
        <f>VLOOKUP($U116&amp;Z$110,'申込確認シート'!$E$121:$F$160,2,FALSE)</f>
        <v>#N/A</v>
      </c>
      <c r="AA116" s="452"/>
      <c r="AB116" s="452"/>
      <c r="AC116" s="478"/>
      <c r="AD116" s="475" t="e">
        <f>VLOOKUP($U116&amp;AD$110,'申込確認シート'!$E$121:$F$160,2,FALSE)</f>
        <v>#N/A</v>
      </c>
      <c r="AE116" s="475"/>
      <c r="AF116" s="475"/>
      <c r="AG116" s="475"/>
      <c r="AH116" s="475" t="e">
        <f>VLOOKUP($U116&amp;AH$110,'申込確認シート'!$E$121:$F$160,2,FALSE)</f>
        <v>#N/A</v>
      </c>
      <c r="AI116" s="475"/>
      <c r="AJ116" s="475"/>
      <c r="AK116" s="475"/>
      <c r="AL116" s="475" t="e">
        <f>VLOOKUP($U116&amp;AL$110,'申込確認シート'!$E$121:$F$160,2,FALSE)</f>
        <v>#N/A</v>
      </c>
      <c r="AM116" s="475"/>
      <c r="AN116" s="475"/>
      <c r="AO116" s="475"/>
      <c r="AP116" s="475" t="e">
        <f>VLOOKUP($U116&amp;AP$110,'申込確認シート'!$E$121:$F$160,2,FALSE)</f>
        <v>#N/A</v>
      </c>
      <c r="AQ116" s="475"/>
      <c r="AR116" s="475"/>
      <c r="AS116" s="475"/>
      <c r="AT116" s="476" t="e">
        <f>VLOOKUP($U116&amp;AT$110,'申込確認シート'!$E$121:$F$160,2,FALSE)</f>
        <v>#N/A</v>
      </c>
      <c r="AU116" s="452"/>
      <c r="AV116" s="452"/>
      <c r="AW116" s="452"/>
      <c r="AX116" s="37"/>
      <c r="AY116" s="37"/>
      <c r="AZ116" s="40"/>
      <c r="BA116" s="480"/>
      <c r="BB116" s="480"/>
      <c r="BC116" s="480"/>
      <c r="BD116" s="480"/>
      <c r="BE116" s="480"/>
      <c r="BF116" s="474"/>
      <c r="BG116" s="474"/>
      <c r="BH116" s="474"/>
      <c r="BI116" s="474"/>
      <c r="BJ116" s="474"/>
      <c r="BK116" s="474"/>
      <c r="BL116" s="474"/>
      <c r="BM116" s="474"/>
      <c r="BN116" s="474"/>
      <c r="BO116" s="474"/>
      <c r="BP116" s="474"/>
      <c r="BQ116" s="474"/>
      <c r="BR116" s="474"/>
      <c r="BS116" s="474"/>
      <c r="BT116" s="474"/>
      <c r="BU116" s="474"/>
      <c r="BV116" s="474"/>
      <c r="BW116" s="474"/>
      <c r="BX116" s="474"/>
      <c r="BY116" s="474"/>
      <c r="BZ116" s="474"/>
      <c r="CA116" s="474"/>
      <c r="CB116" s="474"/>
      <c r="CC116" s="474"/>
      <c r="CD116" s="50"/>
      <c r="CE116" s="40"/>
      <c r="CF116" s="44"/>
      <c r="CG116" s="44"/>
      <c r="CH116" s="44"/>
      <c r="CI116" s="44"/>
      <c r="CJ116" s="44"/>
      <c r="CK116" s="44"/>
      <c r="CL116" s="44"/>
      <c r="CM116" s="44"/>
      <c r="CN116" s="44"/>
      <c r="CO116" s="44"/>
      <c r="CP116" s="44"/>
      <c r="CQ116" s="44"/>
      <c r="CR116" s="44"/>
      <c r="CS116" s="44"/>
      <c r="CT116" s="44"/>
      <c r="CU116" s="44"/>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37"/>
      <c r="DU116" s="40"/>
      <c r="DV116" s="40"/>
      <c r="DW116" s="40"/>
      <c r="DX116" s="40"/>
      <c r="DY116" s="40"/>
      <c r="DZ116" s="40"/>
      <c r="EA116" s="40"/>
      <c r="EB116" s="40"/>
      <c r="EC116" s="40"/>
      <c r="ED116" s="40"/>
      <c r="EE116" s="4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c r="HW116" s="50"/>
      <c r="HX116" s="50"/>
      <c r="HY116" s="50"/>
      <c r="HZ116" s="50"/>
      <c r="IA116" s="50"/>
      <c r="IB116" s="50"/>
      <c r="IC116" s="50"/>
      <c r="ID116" s="50"/>
      <c r="IE116" s="50"/>
    </row>
    <row r="117" spans="1:239" s="47" customFormat="1" ht="9.75" customHeight="1">
      <c r="A117" s="488"/>
      <c r="B117" s="489"/>
      <c r="C117" s="489"/>
      <c r="D117" s="489"/>
      <c r="E117" s="489"/>
      <c r="F117" s="489"/>
      <c r="G117" s="489"/>
      <c r="H117" s="489"/>
      <c r="I117" s="489"/>
      <c r="J117" s="489"/>
      <c r="K117" s="489"/>
      <c r="L117" s="489"/>
      <c r="M117" s="489"/>
      <c r="N117" s="489"/>
      <c r="O117" s="489"/>
      <c r="P117" s="489"/>
      <c r="Q117" s="489"/>
      <c r="R117" s="489"/>
      <c r="S117" s="490"/>
      <c r="T117" s="58"/>
      <c r="U117" s="483" t="s">
        <v>688</v>
      </c>
      <c r="V117" s="483"/>
      <c r="W117" s="483"/>
      <c r="X117" s="483"/>
      <c r="Y117" s="483"/>
      <c r="Z117" s="282" t="e">
        <f>VLOOKUP($U117&amp;Z$110,'申込確認シート'!$E$121:$F$160,2,FALSE)</f>
        <v>#N/A</v>
      </c>
      <c r="AA117" s="282"/>
      <c r="AB117" s="282"/>
      <c r="AC117" s="484"/>
      <c r="AD117" s="482" t="e">
        <f>VLOOKUP($U117&amp;AD$110,'申込確認シート'!$E$121:$F$160,2,FALSE)</f>
        <v>#N/A</v>
      </c>
      <c r="AE117" s="482"/>
      <c r="AF117" s="482"/>
      <c r="AG117" s="482"/>
      <c r="AH117" s="482" t="e">
        <f>VLOOKUP($U117&amp;AH$110,'申込確認シート'!$E$121:$F$160,2,FALSE)</f>
        <v>#N/A</v>
      </c>
      <c r="AI117" s="482"/>
      <c r="AJ117" s="482"/>
      <c r="AK117" s="482"/>
      <c r="AL117" s="482" t="e">
        <f>VLOOKUP($U117&amp;AL$110,'申込確認シート'!$E$121:$F$160,2,FALSE)</f>
        <v>#N/A</v>
      </c>
      <c r="AM117" s="482"/>
      <c r="AN117" s="482"/>
      <c r="AO117" s="482"/>
      <c r="AP117" s="482" t="e">
        <f>VLOOKUP($U117&amp;AP$110,'申込確認シート'!$E$121:$F$160,2,FALSE)</f>
        <v>#N/A</v>
      </c>
      <c r="AQ117" s="482"/>
      <c r="AR117" s="482"/>
      <c r="AS117" s="482"/>
      <c r="AT117" s="481" t="e">
        <f>VLOOKUP($U117&amp;AT$110,'申込確認シート'!$E$121:$F$160,2,FALSE)</f>
        <v>#N/A</v>
      </c>
      <c r="AU117" s="282"/>
      <c r="AV117" s="282"/>
      <c r="AW117" s="282"/>
      <c r="AX117" s="40"/>
      <c r="AY117" s="40"/>
      <c r="AZ117" s="40"/>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4"/>
      <c r="CB117" s="144"/>
      <c r="CC117" s="144"/>
      <c r="CD117" s="50"/>
      <c r="CE117" s="40"/>
      <c r="CF117" s="44"/>
      <c r="CG117" s="44"/>
      <c r="CH117" s="44"/>
      <c r="CI117" s="44"/>
      <c r="CJ117" s="44"/>
      <c r="CK117" s="44"/>
      <c r="CL117" s="44"/>
      <c r="CM117" s="44"/>
      <c r="CN117" s="44"/>
      <c r="CO117" s="44"/>
      <c r="CP117" s="44"/>
      <c r="CQ117" s="44"/>
      <c r="CR117" s="44"/>
      <c r="CS117" s="44"/>
      <c r="CT117" s="44"/>
      <c r="CU117" s="44"/>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37"/>
      <c r="DU117" s="40"/>
      <c r="DV117" s="40"/>
      <c r="DW117" s="40"/>
      <c r="DX117" s="40"/>
      <c r="DY117" s="40"/>
      <c r="DZ117" s="40"/>
      <c r="EA117" s="40"/>
      <c r="EB117" s="40"/>
      <c r="EC117" s="40"/>
      <c r="ED117" s="40"/>
      <c r="EE117" s="4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c r="HW117" s="50"/>
      <c r="HX117" s="50"/>
      <c r="HY117" s="50"/>
      <c r="HZ117" s="50"/>
      <c r="IA117" s="50"/>
      <c r="IB117" s="50"/>
      <c r="IC117" s="50"/>
      <c r="ID117" s="50"/>
      <c r="IE117" s="50"/>
    </row>
    <row r="118" spans="1:239" s="47" customFormat="1" ht="9.75" customHeight="1">
      <c r="A118" s="488"/>
      <c r="B118" s="489"/>
      <c r="C118" s="489"/>
      <c r="D118" s="489"/>
      <c r="E118" s="489"/>
      <c r="F118" s="489"/>
      <c r="G118" s="489"/>
      <c r="H118" s="489"/>
      <c r="I118" s="489"/>
      <c r="J118" s="489"/>
      <c r="K118" s="489"/>
      <c r="L118" s="489"/>
      <c r="M118" s="489"/>
      <c r="N118" s="489"/>
      <c r="O118" s="489"/>
      <c r="P118" s="489"/>
      <c r="Q118" s="489"/>
      <c r="R118" s="489"/>
      <c r="S118" s="490"/>
      <c r="T118" s="58"/>
      <c r="U118" s="483" t="s">
        <v>689</v>
      </c>
      <c r="V118" s="483"/>
      <c r="W118" s="483"/>
      <c r="X118" s="483"/>
      <c r="Y118" s="483"/>
      <c r="Z118" s="282" t="e">
        <f>VLOOKUP($U118&amp;Z$110,'申込確認シート'!$E$121:$F$160,2,FALSE)</f>
        <v>#N/A</v>
      </c>
      <c r="AA118" s="282"/>
      <c r="AB118" s="282"/>
      <c r="AC118" s="484"/>
      <c r="AD118" s="482" t="e">
        <f>VLOOKUP($U118&amp;AD$110,'申込確認シート'!$E$121:$F$160,2,FALSE)</f>
        <v>#N/A</v>
      </c>
      <c r="AE118" s="482"/>
      <c r="AF118" s="482"/>
      <c r="AG118" s="482"/>
      <c r="AH118" s="482" t="e">
        <f>VLOOKUP($U118&amp;AH$110,'申込確認シート'!$E$121:$F$160,2,FALSE)</f>
        <v>#N/A</v>
      </c>
      <c r="AI118" s="482"/>
      <c r="AJ118" s="482"/>
      <c r="AK118" s="482"/>
      <c r="AL118" s="482" t="e">
        <f>VLOOKUP($U118&amp;AL$110,'申込確認シート'!$E$121:$F$160,2,FALSE)</f>
        <v>#N/A</v>
      </c>
      <c r="AM118" s="482"/>
      <c r="AN118" s="482"/>
      <c r="AO118" s="482"/>
      <c r="AP118" s="482" t="e">
        <f>VLOOKUP($U118&amp;AP$110,'申込確認シート'!$E$121:$F$160,2,FALSE)</f>
        <v>#N/A</v>
      </c>
      <c r="AQ118" s="482"/>
      <c r="AR118" s="482"/>
      <c r="AS118" s="482"/>
      <c r="AT118" s="481" t="e">
        <f>VLOOKUP($U118&amp;AT$110,'申込確認シート'!$E$121:$F$160,2,FALSE)</f>
        <v>#N/A</v>
      </c>
      <c r="AU118" s="282"/>
      <c r="AV118" s="282"/>
      <c r="AW118" s="282"/>
      <c r="AX118" s="472"/>
      <c r="AY118" s="472"/>
      <c r="AZ118" s="472"/>
      <c r="BA118" s="472"/>
      <c r="BB118" s="472"/>
      <c r="BC118" s="472"/>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145"/>
      <c r="CB118" s="145"/>
      <c r="CC118" s="145"/>
      <c r="CD118" s="50"/>
      <c r="CE118" s="40"/>
      <c r="CF118" s="44"/>
      <c r="CG118" s="44"/>
      <c r="CH118" s="44"/>
      <c r="CI118" s="44"/>
      <c r="CJ118" s="44"/>
      <c r="CK118" s="44"/>
      <c r="CL118" s="44"/>
      <c r="CM118" s="44"/>
      <c r="CN118" s="44"/>
      <c r="CO118" s="44"/>
      <c r="CP118" s="44"/>
      <c r="CQ118" s="44"/>
      <c r="CR118" s="44"/>
      <c r="CS118" s="44"/>
      <c r="CT118" s="44"/>
      <c r="CU118" s="44"/>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37"/>
      <c r="DU118" s="40"/>
      <c r="DV118" s="40"/>
      <c r="DW118" s="40"/>
      <c r="DX118" s="40"/>
      <c r="DY118" s="40"/>
      <c r="DZ118" s="40"/>
      <c r="EA118" s="40"/>
      <c r="EB118" s="40"/>
      <c r="EC118" s="40"/>
      <c r="ED118" s="40"/>
      <c r="EE118" s="4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row>
    <row r="119" spans="1:239" s="47" customFormat="1" ht="9.75" customHeight="1">
      <c r="A119" s="488"/>
      <c r="B119" s="489"/>
      <c r="C119" s="489"/>
      <c r="D119" s="489"/>
      <c r="E119" s="489"/>
      <c r="F119" s="489"/>
      <c r="G119" s="489"/>
      <c r="H119" s="489"/>
      <c r="I119" s="489"/>
      <c r="J119" s="489"/>
      <c r="K119" s="489"/>
      <c r="L119" s="489"/>
      <c r="M119" s="489"/>
      <c r="N119" s="489"/>
      <c r="O119" s="489"/>
      <c r="P119" s="489"/>
      <c r="Q119" s="489"/>
      <c r="R119" s="489"/>
      <c r="S119" s="490"/>
      <c r="T119" s="58"/>
      <c r="U119" s="483" t="s">
        <v>690</v>
      </c>
      <c r="V119" s="483"/>
      <c r="W119" s="483"/>
      <c r="X119" s="483"/>
      <c r="Y119" s="483"/>
      <c r="Z119" s="282" t="e">
        <f>VLOOKUP($U119&amp;Z$110,'申込確認シート'!$E$121:$F$160,2,FALSE)</f>
        <v>#N/A</v>
      </c>
      <c r="AA119" s="282"/>
      <c r="AB119" s="282"/>
      <c r="AC119" s="484"/>
      <c r="AD119" s="482" t="e">
        <f>VLOOKUP($U119&amp;AD$110,'申込確認シート'!$E$121:$F$160,2,FALSE)</f>
        <v>#N/A</v>
      </c>
      <c r="AE119" s="482"/>
      <c r="AF119" s="482"/>
      <c r="AG119" s="482"/>
      <c r="AH119" s="482" t="e">
        <f>VLOOKUP($U119&amp;AH$110,'申込確認シート'!$E$121:$F$160,2,FALSE)</f>
        <v>#N/A</v>
      </c>
      <c r="AI119" s="482"/>
      <c r="AJ119" s="482"/>
      <c r="AK119" s="482"/>
      <c r="AL119" s="482" t="e">
        <f>VLOOKUP($U119&amp;AL$110,'申込確認シート'!$E$121:$F$160,2,FALSE)</f>
        <v>#N/A</v>
      </c>
      <c r="AM119" s="482"/>
      <c r="AN119" s="482"/>
      <c r="AO119" s="482"/>
      <c r="AP119" s="482" t="e">
        <f>VLOOKUP($U119&amp;AP$110,'申込確認シート'!$E$121:$F$160,2,FALSE)</f>
        <v>#N/A</v>
      </c>
      <c r="AQ119" s="482"/>
      <c r="AR119" s="482"/>
      <c r="AS119" s="482"/>
      <c r="AT119" s="481" t="e">
        <f>VLOOKUP($U119&amp;AT$110,'申込確認シート'!$E$121:$F$160,2,FALSE)</f>
        <v>#N/A</v>
      </c>
      <c r="AU119" s="282"/>
      <c r="AV119" s="282"/>
      <c r="AW119" s="282"/>
      <c r="AX119" s="494"/>
      <c r="AY119" s="494"/>
      <c r="AZ119" s="494"/>
      <c r="BA119" s="494"/>
      <c r="BB119" s="494"/>
      <c r="BC119" s="494"/>
      <c r="BD119" s="41"/>
      <c r="BE119" s="40"/>
      <c r="BF119" s="40"/>
      <c r="BG119" s="40"/>
      <c r="BH119" s="40"/>
      <c r="BI119" s="40"/>
      <c r="BJ119" s="40"/>
      <c r="BK119" s="40"/>
      <c r="BL119" s="40"/>
      <c r="BM119" s="40"/>
      <c r="BN119" s="40"/>
      <c r="BO119" s="40"/>
      <c r="BP119" s="40"/>
      <c r="BQ119" s="40"/>
      <c r="BR119" s="40"/>
      <c r="BS119" s="40"/>
      <c r="BT119" s="40"/>
      <c r="BU119" s="40"/>
      <c r="BV119" s="41"/>
      <c r="BW119" s="41"/>
      <c r="BX119" s="41"/>
      <c r="BY119" s="41"/>
      <c r="BZ119" s="41"/>
      <c r="CA119" s="145"/>
      <c r="CB119" s="145"/>
      <c r="CC119" s="145"/>
      <c r="CD119" s="50"/>
      <c r="CE119" s="40"/>
      <c r="CF119" s="44"/>
      <c r="CG119" s="44"/>
      <c r="CH119" s="44"/>
      <c r="CI119" s="44"/>
      <c r="CJ119" s="44"/>
      <c r="CK119" s="44"/>
      <c r="CL119" s="44"/>
      <c r="CM119" s="44"/>
      <c r="CN119" s="44"/>
      <c r="CO119" s="44"/>
      <c r="CP119" s="44"/>
      <c r="CQ119" s="44"/>
      <c r="CR119" s="44"/>
      <c r="CS119" s="44"/>
      <c r="CT119" s="44"/>
      <c r="CU119" s="44"/>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37"/>
      <c r="DU119" s="40"/>
      <c r="DV119" s="40"/>
      <c r="DW119" s="40"/>
      <c r="DX119" s="40"/>
      <c r="DY119" s="40"/>
      <c r="DZ119" s="40"/>
      <c r="EA119" s="40"/>
      <c r="EB119" s="40"/>
      <c r="EC119" s="40"/>
      <c r="ED119" s="40"/>
      <c r="EE119" s="4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c r="HW119" s="50"/>
      <c r="HX119" s="50"/>
      <c r="HY119" s="50"/>
      <c r="HZ119" s="50"/>
      <c r="IA119" s="50"/>
      <c r="IB119" s="50"/>
      <c r="IC119" s="50"/>
      <c r="ID119" s="50"/>
      <c r="IE119" s="50"/>
    </row>
    <row r="120" spans="1:239" s="47" customFormat="1" ht="9.75" customHeight="1">
      <c r="A120" s="488"/>
      <c r="B120" s="489"/>
      <c r="C120" s="489"/>
      <c r="D120" s="489"/>
      <c r="E120" s="489"/>
      <c r="F120" s="489"/>
      <c r="G120" s="489"/>
      <c r="H120" s="489"/>
      <c r="I120" s="489"/>
      <c r="J120" s="489"/>
      <c r="K120" s="489"/>
      <c r="L120" s="489"/>
      <c r="M120" s="489"/>
      <c r="N120" s="489"/>
      <c r="O120" s="489"/>
      <c r="P120" s="489"/>
      <c r="Q120" s="489"/>
      <c r="R120" s="489"/>
      <c r="S120" s="490"/>
      <c r="T120" s="58"/>
      <c r="U120" s="483"/>
      <c r="V120" s="483"/>
      <c r="W120" s="483"/>
      <c r="X120" s="483"/>
      <c r="Y120" s="483"/>
      <c r="Z120" s="282" t="e">
        <f>VLOOKUP($U120&amp;Z$110,'申込確認シート'!$E$121:$F$160,2,FALSE)</f>
        <v>#N/A</v>
      </c>
      <c r="AA120" s="282"/>
      <c r="AB120" s="282"/>
      <c r="AC120" s="484"/>
      <c r="AD120" s="482" t="e">
        <f>VLOOKUP($U120&amp;AD$110,'申込確認シート'!$E$121:$F$160,2,FALSE)</f>
        <v>#N/A</v>
      </c>
      <c r="AE120" s="482"/>
      <c r="AF120" s="482"/>
      <c r="AG120" s="482"/>
      <c r="AH120" s="482" t="e">
        <f>VLOOKUP($U120&amp;AH$110,'申込確認シート'!$E$121:$F$160,2,FALSE)</f>
        <v>#N/A</v>
      </c>
      <c r="AI120" s="482"/>
      <c r="AJ120" s="482"/>
      <c r="AK120" s="482"/>
      <c r="AL120" s="482" t="e">
        <f>VLOOKUP($U120&amp;AL$110,'申込確認シート'!$E$121:$F$160,2,FALSE)</f>
        <v>#N/A</v>
      </c>
      <c r="AM120" s="482"/>
      <c r="AN120" s="482"/>
      <c r="AO120" s="482"/>
      <c r="AP120" s="482" t="e">
        <f>VLOOKUP($U120&amp;AP$110,'申込確認シート'!$E$121:$F$160,2,FALSE)</f>
        <v>#N/A</v>
      </c>
      <c r="AQ120" s="482"/>
      <c r="AR120" s="482"/>
      <c r="AS120" s="482"/>
      <c r="AT120" s="481" t="e">
        <f>VLOOKUP($U120&amp;AT$110,'申込確認シート'!$E$121:$F$160,2,FALSE)</f>
        <v>#N/A</v>
      </c>
      <c r="AU120" s="282"/>
      <c r="AV120" s="282"/>
      <c r="AW120" s="282"/>
      <c r="AX120" s="15"/>
      <c r="AY120" s="15"/>
      <c r="AZ120" s="15"/>
      <c r="BA120" s="494"/>
      <c r="BB120" s="494"/>
      <c r="BC120" s="494"/>
      <c r="BD120" s="41"/>
      <c r="BE120" s="40"/>
      <c r="BF120" s="40"/>
      <c r="BG120" s="40"/>
      <c r="BH120" s="40"/>
      <c r="BI120" s="40"/>
      <c r="BJ120" s="40"/>
      <c r="BK120" s="40"/>
      <c r="BL120" s="40"/>
      <c r="BM120" s="40"/>
      <c r="BN120" s="40"/>
      <c r="BO120" s="40"/>
      <c r="BP120" s="40"/>
      <c r="BQ120" s="40"/>
      <c r="BR120" s="40"/>
      <c r="BS120" s="40"/>
      <c r="BT120" s="40"/>
      <c r="BU120" s="40"/>
      <c r="BV120" s="41"/>
      <c r="BW120" s="41"/>
      <c r="BX120" s="41"/>
      <c r="BY120" s="41"/>
      <c r="BZ120" s="41"/>
      <c r="CA120" s="145"/>
      <c r="CB120" s="145"/>
      <c r="CC120" s="145"/>
      <c r="CD120" s="50"/>
      <c r="CE120" s="40"/>
      <c r="CF120" s="44"/>
      <c r="CG120" s="44"/>
      <c r="CH120" s="44"/>
      <c r="CI120" s="44"/>
      <c r="CJ120" s="44"/>
      <c r="CK120" s="44"/>
      <c r="CL120" s="44"/>
      <c r="CM120" s="44"/>
      <c r="CN120" s="44"/>
      <c r="CO120" s="44"/>
      <c r="CP120" s="44"/>
      <c r="CQ120" s="44"/>
      <c r="CR120" s="44"/>
      <c r="CS120" s="44"/>
      <c r="CT120" s="44"/>
      <c r="CU120" s="44"/>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37"/>
      <c r="DU120" s="40"/>
      <c r="DV120" s="40"/>
      <c r="DW120" s="40"/>
      <c r="DX120" s="40"/>
      <c r="DY120" s="40"/>
      <c r="DZ120" s="40"/>
      <c r="EA120" s="40"/>
      <c r="EB120" s="40"/>
      <c r="EC120" s="40"/>
      <c r="ED120" s="40"/>
      <c r="EE120" s="4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c r="HW120" s="50"/>
      <c r="HX120" s="50"/>
      <c r="HY120" s="50"/>
      <c r="HZ120" s="50"/>
      <c r="IA120" s="50"/>
      <c r="IB120" s="50"/>
      <c r="IC120" s="50"/>
      <c r="ID120" s="50"/>
      <c r="IE120" s="50"/>
    </row>
    <row r="121" spans="1:239" s="47" customFormat="1" ht="9.75" customHeight="1">
      <c r="A121" s="488"/>
      <c r="B121" s="489"/>
      <c r="C121" s="489"/>
      <c r="D121" s="489"/>
      <c r="E121" s="489"/>
      <c r="F121" s="489"/>
      <c r="G121" s="489"/>
      <c r="H121" s="489"/>
      <c r="I121" s="489"/>
      <c r="J121" s="489"/>
      <c r="K121" s="489"/>
      <c r="L121" s="489"/>
      <c r="M121" s="489"/>
      <c r="N121" s="489"/>
      <c r="O121" s="489"/>
      <c r="P121" s="489"/>
      <c r="Q121" s="489"/>
      <c r="R121" s="489"/>
      <c r="S121" s="490"/>
      <c r="T121" s="58"/>
      <c r="U121" s="483"/>
      <c r="V121" s="483"/>
      <c r="W121" s="483"/>
      <c r="X121" s="483"/>
      <c r="Y121" s="483"/>
      <c r="Z121" s="282" t="e">
        <f>VLOOKUP($U121&amp;Z$110,'申込確認シート'!$E$121:$F$160,2,FALSE)</f>
        <v>#N/A</v>
      </c>
      <c r="AA121" s="282"/>
      <c r="AB121" s="282"/>
      <c r="AC121" s="484"/>
      <c r="AD121" s="482" t="e">
        <f>VLOOKUP($U121&amp;AD$110,'申込確認シート'!$E$121:$F$160,2,FALSE)</f>
        <v>#N/A</v>
      </c>
      <c r="AE121" s="482"/>
      <c r="AF121" s="482"/>
      <c r="AG121" s="482"/>
      <c r="AH121" s="482" t="e">
        <f>VLOOKUP($U121&amp;AH$110,'申込確認シート'!$E$121:$F$160,2,FALSE)</f>
        <v>#N/A</v>
      </c>
      <c r="AI121" s="482"/>
      <c r="AJ121" s="482"/>
      <c r="AK121" s="482"/>
      <c r="AL121" s="482" t="e">
        <f>VLOOKUP($U121&amp;AL$110,'申込確認シート'!$E$121:$F$160,2,FALSE)</f>
        <v>#N/A</v>
      </c>
      <c r="AM121" s="482"/>
      <c r="AN121" s="482"/>
      <c r="AO121" s="482"/>
      <c r="AP121" s="482" t="e">
        <f>VLOOKUP($U121&amp;AP$110,'申込確認シート'!$E$121:$F$160,2,FALSE)</f>
        <v>#N/A</v>
      </c>
      <c r="AQ121" s="482"/>
      <c r="AR121" s="482"/>
      <c r="AS121" s="482"/>
      <c r="AT121" s="481" t="e">
        <f>VLOOKUP($U121&amp;AT$110,'申込確認シート'!$E$121:$F$160,2,FALSE)</f>
        <v>#N/A</v>
      </c>
      <c r="AU121" s="282"/>
      <c r="AV121" s="282"/>
      <c r="AW121" s="282"/>
      <c r="AX121" s="15"/>
      <c r="AY121" s="15"/>
      <c r="AZ121" s="15"/>
      <c r="BA121" s="494"/>
      <c r="BB121" s="494"/>
      <c r="BC121" s="494"/>
      <c r="BD121" s="41"/>
      <c r="BE121" s="40"/>
      <c r="BF121" s="40"/>
      <c r="BG121" s="40"/>
      <c r="BH121" s="40"/>
      <c r="BI121" s="40"/>
      <c r="BJ121" s="40"/>
      <c r="BK121" s="40"/>
      <c r="BL121" s="40"/>
      <c r="BM121" s="40"/>
      <c r="BN121" s="40"/>
      <c r="BO121" s="40"/>
      <c r="BP121" s="40"/>
      <c r="BQ121" s="40"/>
      <c r="BR121" s="40"/>
      <c r="BS121" s="40"/>
      <c r="BT121" s="40"/>
      <c r="BU121" s="40"/>
      <c r="BV121" s="41"/>
      <c r="BW121" s="41"/>
      <c r="BX121" s="41"/>
      <c r="BY121" s="41"/>
      <c r="BZ121" s="41"/>
      <c r="CA121" s="145"/>
      <c r="CB121" s="145"/>
      <c r="CC121" s="145"/>
      <c r="CD121" s="50"/>
      <c r="CE121" s="40"/>
      <c r="CF121" s="44"/>
      <c r="CG121" s="44"/>
      <c r="CH121" s="44"/>
      <c r="CI121" s="44"/>
      <c r="CJ121" s="44"/>
      <c r="CK121" s="44"/>
      <c r="CL121" s="44"/>
      <c r="CM121" s="44"/>
      <c r="CN121" s="44"/>
      <c r="CO121" s="44"/>
      <c r="CP121" s="44"/>
      <c r="CQ121" s="44"/>
      <c r="CR121" s="44"/>
      <c r="CS121" s="44"/>
      <c r="CT121" s="44"/>
      <c r="CU121" s="44"/>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37"/>
      <c r="DU121" s="40"/>
      <c r="DV121" s="40"/>
      <c r="DW121" s="40"/>
      <c r="DX121" s="40"/>
      <c r="DY121" s="40"/>
      <c r="DZ121" s="40"/>
      <c r="EA121" s="40"/>
      <c r="EB121" s="40"/>
      <c r="EC121" s="40"/>
      <c r="ED121" s="40"/>
      <c r="EE121" s="4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row>
    <row r="122" spans="1:239" s="47" customFormat="1" ht="9.75" customHeight="1" thickBot="1">
      <c r="A122" s="491"/>
      <c r="B122" s="492"/>
      <c r="C122" s="492"/>
      <c r="D122" s="492"/>
      <c r="E122" s="492"/>
      <c r="F122" s="492"/>
      <c r="G122" s="492"/>
      <c r="H122" s="492"/>
      <c r="I122" s="492"/>
      <c r="J122" s="492"/>
      <c r="K122" s="492"/>
      <c r="L122" s="492"/>
      <c r="M122" s="492"/>
      <c r="N122" s="492"/>
      <c r="O122" s="492"/>
      <c r="P122" s="492"/>
      <c r="Q122" s="492"/>
      <c r="R122" s="492"/>
      <c r="S122" s="493"/>
      <c r="T122" s="57"/>
      <c r="U122" s="483"/>
      <c r="V122" s="483"/>
      <c r="W122" s="483"/>
      <c r="X122" s="483"/>
      <c r="Y122" s="483"/>
      <c r="Z122" s="282" t="e">
        <f>VLOOKUP($U122&amp;Z$110,'申込確認シート'!$E$121:$F$160,2,FALSE)</f>
        <v>#N/A</v>
      </c>
      <c r="AA122" s="282"/>
      <c r="AB122" s="282"/>
      <c r="AC122" s="484"/>
      <c r="AD122" s="482" t="e">
        <f>VLOOKUP($U122&amp;AD$110,'申込確認シート'!$E$121:$F$160,2,FALSE)</f>
        <v>#N/A</v>
      </c>
      <c r="AE122" s="482"/>
      <c r="AF122" s="482"/>
      <c r="AG122" s="482"/>
      <c r="AH122" s="482" t="e">
        <f>VLOOKUP($U122&amp;AH$110,'申込確認シート'!$E$121:$F$160,2,FALSE)</f>
        <v>#N/A</v>
      </c>
      <c r="AI122" s="482"/>
      <c r="AJ122" s="482"/>
      <c r="AK122" s="482"/>
      <c r="AL122" s="482" t="e">
        <f>VLOOKUP($U122&amp;AL$110,'申込確認シート'!$E$121:$F$160,2,FALSE)</f>
        <v>#N/A</v>
      </c>
      <c r="AM122" s="482"/>
      <c r="AN122" s="482"/>
      <c r="AO122" s="482"/>
      <c r="AP122" s="482" t="e">
        <f>VLOOKUP($U122&amp;AP$110,'申込確認シート'!$E$121:$F$160,2,FALSE)</f>
        <v>#N/A</v>
      </c>
      <c r="AQ122" s="482"/>
      <c r="AR122" s="482"/>
      <c r="AS122" s="482"/>
      <c r="AT122" s="481" t="e">
        <f>VLOOKUP($U122&amp;AT$110,'申込確認シート'!$E$121:$F$160,2,FALSE)</f>
        <v>#N/A</v>
      </c>
      <c r="AU122" s="282"/>
      <c r="AV122" s="282"/>
      <c r="AW122" s="282"/>
      <c r="AX122" s="91"/>
      <c r="AY122" s="91"/>
      <c r="AZ122" s="91"/>
      <c r="BA122" s="479"/>
      <c r="BB122" s="479"/>
      <c r="BC122" s="479"/>
      <c r="BD122" s="41"/>
      <c r="BE122" s="40"/>
      <c r="BF122" s="40"/>
      <c r="BG122" s="40"/>
      <c r="BH122" s="40"/>
      <c r="BI122" s="40"/>
      <c r="BJ122" s="40"/>
      <c r="BK122" s="40"/>
      <c r="BL122" s="40"/>
      <c r="BM122" s="40"/>
      <c r="BN122" s="40"/>
      <c r="BO122" s="40"/>
      <c r="BP122" s="40"/>
      <c r="BQ122" s="40"/>
      <c r="BR122" s="40"/>
      <c r="BS122" s="40"/>
      <c r="BT122" s="40"/>
      <c r="BU122" s="40"/>
      <c r="BV122" s="41"/>
      <c r="BW122" s="41"/>
      <c r="BX122" s="41"/>
      <c r="BY122" s="41"/>
      <c r="BZ122" s="41"/>
      <c r="CA122" s="145"/>
      <c r="CB122" s="145"/>
      <c r="CC122" s="145"/>
      <c r="CD122" s="50"/>
      <c r="CE122" s="40"/>
      <c r="CF122" s="44"/>
      <c r="CG122" s="44"/>
      <c r="CH122" s="44"/>
      <c r="CI122" s="44"/>
      <c r="CJ122" s="44"/>
      <c r="CK122" s="44"/>
      <c r="CL122" s="44"/>
      <c r="CM122" s="44"/>
      <c r="CN122" s="44"/>
      <c r="CO122" s="44"/>
      <c r="CP122" s="44"/>
      <c r="CQ122" s="44"/>
      <c r="CR122" s="44"/>
      <c r="CS122" s="44"/>
      <c r="CT122" s="44"/>
      <c r="CU122" s="44"/>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37"/>
      <c r="DU122" s="40"/>
      <c r="DV122" s="40"/>
      <c r="DW122" s="40"/>
      <c r="DX122" s="40"/>
      <c r="DY122" s="40"/>
      <c r="DZ122" s="40"/>
      <c r="EA122" s="40"/>
      <c r="EB122" s="40"/>
      <c r="EC122" s="40"/>
      <c r="ED122" s="40"/>
      <c r="EE122" s="4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c r="HO122" s="50"/>
      <c r="HP122" s="50"/>
      <c r="HQ122" s="50"/>
      <c r="HR122" s="50"/>
      <c r="HS122" s="50"/>
      <c r="HT122" s="50"/>
      <c r="HU122" s="50"/>
      <c r="HV122" s="50"/>
      <c r="HW122" s="50"/>
      <c r="HX122" s="50"/>
      <c r="HY122" s="50"/>
      <c r="HZ122" s="50"/>
      <c r="IA122" s="50"/>
      <c r="IB122" s="50"/>
      <c r="IC122" s="50"/>
      <c r="ID122" s="50"/>
      <c r="IE122" s="50"/>
    </row>
    <row r="123" spans="1:239" s="47" customFormat="1" ht="9.75" customHeight="1">
      <c r="A123" s="53"/>
      <c r="B123" s="53"/>
      <c r="C123" s="53"/>
      <c r="D123" s="53"/>
      <c r="E123" s="53"/>
      <c r="F123" s="53"/>
      <c r="G123" s="53"/>
      <c r="H123" s="53"/>
      <c r="I123" s="53"/>
      <c r="J123" s="53"/>
      <c r="K123" s="57"/>
      <c r="L123" s="57"/>
      <c r="M123" s="57"/>
      <c r="N123" s="57"/>
      <c r="O123" s="57"/>
      <c r="P123" s="57"/>
      <c r="Q123" s="57"/>
      <c r="R123" s="57"/>
      <c r="S123" s="53"/>
      <c r="T123" s="57"/>
      <c r="U123" s="57"/>
      <c r="V123" s="57"/>
      <c r="W123" s="57"/>
      <c r="X123" s="57"/>
      <c r="Y123" s="57"/>
      <c r="Z123" s="57"/>
      <c r="AA123" s="57"/>
      <c r="AB123" s="53"/>
      <c r="AC123" s="57"/>
      <c r="AD123" s="57"/>
      <c r="AE123" s="57"/>
      <c r="AF123" s="57"/>
      <c r="AG123" s="57"/>
      <c r="AH123" s="57"/>
      <c r="AI123" s="57"/>
      <c r="AJ123" s="58"/>
      <c r="AK123" s="54"/>
      <c r="AL123" s="91"/>
      <c r="AM123" s="91"/>
      <c r="AN123" s="91"/>
      <c r="AO123" s="91"/>
      <c r="AP123" s="91"/>
      <c r="AQ123" s="91"/>
      <c r="AR123" s="91"/>
      <c r="AS123" s="91"/>
      <c r="AT123" s="91"/>
      <c r="AU123" s="91"/>
      <c r="AV123" s="91"/>
      <c r="AW123" s="91"/>
      <c r="AX123" s="91"/>
      <c r="AY123" s="91"/>
      <c r="AZ123" s="91"/>
      <c r="BA123" s="479"/>
      <c r="BB123" s="479"/>
      <c r="BC123" s="479"/>
      <c r="BD123" s="51"/>
      <c r="BE123" s="50"/>
      <c r="BF123" s="50"/>
      <c r="BG123" s="50"/>
      <c r="BH123" s="50"/>
      <c r="BI123" s="50"/>
      <c r="BJ123" s="50"/>
      <c r="BK123" s="50"/>
      <c r="BL123" s="50"/>
      <c r="BM123" s="50"/>
      <c r="BN123" s="50"/>
      <c r="BO123" s="50"/>
      <c r="BP123" s="50"/>
      <c r="BQ123" s="50"/>
      <c r="BR123" s="50"/>
      <c r="BS123" s="50"/>
      <c r="BT123" s="50"/>
      <c r="BU123" s="50"/>
      <c r="BV123" s="51"/>
      <c r="BW123" s="51"/>
      <c r="BX123" s="51"/>
      <c r="BY123" s="51"/>
      <c r="BZ123" s="51"/>
      <c r="CA123" s="49"/>
      <c r="CB123" s="49"/>
      <c r="CC123" s="49"/>
      <c r="CD123" s="50"/>
      <c r="CE123" s="40"/>
      <c r="CF123" s="44"/>
      <c r="CG123" s="44"/>
      <c r="CH123" s="44"/>
      <c r="CI123" s="44"/>
      <c r="CJ123" s="44"/>
      <c r="CK123" s="44"/>
      <c r="CL123" s="44"/>
      <c r="CM123" s="44"/>
      <c r="CN123" s="44"/>
      <c r="CO123" s="44"/>
      <c r="CP123" s="44"/>
      <c r="CQ123" s="44"/>
      <c r="CR123" s="44"/>
      <c r="CS123" s="44"/>
      <c r="CT123" s="44"/>
      <c r="CU123" s="44"/>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37"/>
      <c r="DU123" s="40"/>
      <c r="DV123" s="40"/>
      <c r="DW123" s="40"/>
      <c r="DX123" s="40"/>
      <c r="DY123" s="40"/>
      <c r="DZ123" s="40"/>
      <c r="EA123" s="40"/>
      <c r="EB123" s="40"/>
      <c r="EC123" s="40"/>
      <c r="ED123" s="40"/>
      <c r="EE123" s="4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c r="HO123" s="50"/>
      <c r="HP123" s="50"/>
      <c r="HQ123" s="50"/>
      <c r="HR123" s="50"/>
      <c r="HS123" s="50"/>
      <c r="HT123" s="50"/>
      <c r="HU123" s="50"/>
      <c r="HV123" s="50"/>
      <c r="HW123" s="50"/>
      <c r="HX123" s="50"/>
      <c r="HY123" s="50"/>
      <c r="HZ123" s="50"/>
      <c r="IA123" s="50"/>
      <c r="IB123" s="50"/>
      <c r="IC123" s="50"/>
      <c r="ID123" s="50"/>
      <c r="IE123" s="50"/>
    </row>
    <row r="124" spans="1:239" s="47" customFormat="1" ht="9.75" customHeight="1">
      <c r="A124" s="53"/>
      <c r="B124" s="53"/>
      <c r="C124" s="53"/>
      <c r="D124" s="53"/>
      <c r="E124" s="53"/>
      <c r="F124" s="53"/>
      <c r="G124" s="53"/>
      <c r="H124" s="53"/>
      <c r="I124" s="53"/>
      <c r="J124" s="53"/>
      <c r="K124" s="57"/>
      <c r="L124" s="57"/>
      <c r="M124" s="57"/>
      <c r="N124" s="57"/>
      <c r="O124" s="57"/>
      <c r="P124" s="57"/>
      <c r="Q124" s="57"/>
      <c r="R124" s="57"/>
      <c r="S124" s="53"/>
      <c r="T124" s="57"/>
      <c r="U124" s="57"/>
      <c r="V124" s="57"/>
      <c r="W124" s="57"/>
      <c r="X124" s="57"/>
      <c r="Y124" s="57"/>
      <c r="Z124" s="57"/>
      <c r="AA124" s="57"/>
      <c r="AB124" s="53"/>
      <c r="AC124" s="57"/>
      <c r="AD124" s="57"/>
      <c r="AE124" s="57"/>
      <c r="AF124" s="57"/>
      <c r="AG124" s="57"/>
      <c r="AH124" s="57"/>
      <c r="AI124" s="57"/>
      <c r="AJ124" s="58"/>
      <c r="AK124" s="54"/>
      <c r="AL124" s="91"/>
      <c r="AM124" s="91"/>
      <c r="AN124" s="91"/>
      <c r="AO124" s="91"/>
      <c r="AP124" s="91"/>
      <c r="AQ124" s="91"/>
      <c r="AR124" s="91"/>
      <c r="AS124" s="91"/>
      <c r="AT124" s="91"/>
      <c r="AU124" s="91"/>
      <c r="AV124" s="91"/>
      <c r="AW124" s="91"/>
      <c r="AX124" s="91"/>
      <c r="AY124" s="91"/>
      <c r="AZ124" s="91"/>
      <c r="BA124" s="479"/>
      <c r="BB124" s="479"/>
      <c r="BC124" s="479"/>
      <c r="BD124" s="51"/>
      <c r="BE124" s="50"/>
      <c r="BF124" s="50"/>
      <c r="BG124" s="50"/>
      <c r="BH124" s="50"/>
      <c r="BI124" s="50"/>
      <c r="BJ124" s="50"/>
      <c r="BK124" s="50"/>
      <c r="BL124" s="50"/>
      <c r="BM124" s="50"/>
      <c r="BN124" s="50"/>
      <c r="BO124" s="50"/>
      <c r="BP124" s="50"/>
      <c r="BQ124" s="50"/>
      <c r="BR124" s="50"/>
      <c r="BS124" s="50"/>
      <c r="BT124" s="50"/>
      <c r="BU124" s="50"/>
      <c r="BV124" s="51"/>
      <c r="BW124" s="51"/>
      <c r="BX124" s="51"/>
      <c r="BY124" s="51"/>
      <c r="BZ124" s="51"/>
      <c r="CA124" s="51"/>
      <c r="CB124" s="51"/>
      <c r="CC124" s="51"/>
      <c r="CD124" s="50"/>
      <c r="CE124" s="40"/>
      <c r="CF124" s="44"/>
      <c r="CG124" s="44"/>
      <c r="CH124" s="44"/>
      <c r="CI124" s="44"/>
      <c r="CJ124" s="44"/>
      <c r="CK124" s="44"/>
      <c r="CL124" s="44"/>
      <c r="CM124" s="44"/>
      <c r="CN124" s="44"/>
      <c r="CO124" s="44"/>
      <c r="CP124" s="44"/>
      <c r="CQ124" s="44"/>
      <c r="CR124" s="44"/>
      <c r="CS124" s="44"/>
      <c r="CT124" s="44"/>
      <c r="CU124" s="44"/>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37"/>
      <c r="DU124" s="40"/>
      <c r="DV124" s="40"/>
      <c r="DW124" s="40"/>
      <c r="DX124" s="40"/>
      <c r="DY124" s="40"/>
      <c r="DZ124" s="40"/>
      <c r="EA124" s="40"/>
      <c r="EB124" s="40"/>
      <c r="EC124" s="40"/>
      <c r="ED124" s="40"/>
      <c r="EE124" s="40"/>
      <c r="EF124" s="50"/>
      <c r="EG124" s="50"/>
      <c r="EH124" s="50"/>
      <c r="EI124" s="50"/>
      <c r="EJ124" s="5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c r="HO124" s="50"/>
      <c r="HP124" s="50"/>
      <c r="HQ124" s="50"/>
      <c r="HR124" s="50"/>
      <c r="HS124" s="50"/>
      <c r="HT124" s="50"/>
      <c r="HU124" s="50"/>
      <c r="HV124" s="50"/>
      <c r="HW124" s="50"/>
      <c r="HX124" s="50"/>
      <c r="HY124" s="50"/>
      <c r="HZ124" s="50"/>
      <c r="IA124" s="50"/>
      <c r="IB124" s="50"/>
      <c r="IC124" s="50"/>
      <c r="ID124" s="50"/>
      <c r="IE124" s="50"/>
    </row>
    <row r="125" spans="1:239" s="47" customFormat="1" ht="9.75" customHeight="1">
      <c r="A125" s="53"/>
      <c r="B125" s="53"/>
      <c r="C125" s="53"/>
      <c r="D125" s="53"/>
      <c r="E125" s="53"/>
      <c r="F125" s="53"/>
      <c r="G125" s="53"/>
      <c r="H125" s="53"/>
      <c r="I125" s="53"/>
      <c r="J125" s="53"/>
      <c r="K125" s="57"/>
      <c r="L125" s="57"/>
      <c r="M125" s="57"/>
      <c r="N125" s="57"/>
      <c r="O125" s="57"/>
      <c r="P125" s="57"/>
      <c r="Q125" s="57"/>
      <c r="R125" s="57"/>
      <c r="S125" s="53"/>
      <c r="T125" s="57"/>
      <c r="U125" s="57"/>
      <c r="V125" s="57"/>
      <c r="W125" s="57"/>
      <c r="X125" s="57"/>
      <c r="Y125" s="57"/>
      <c r="Z125" s="57"/>
      <c r="AA125" s="57"/>
      <c r="AB125" s="53"/>
      <c r="AC125" s="57"/>
      <c r="AD125" s="57"/>
      <c r="AE125" s="57"/>
      <c r="AF125" s="57"/>
      <c r="AG125" s="57"/>
      <c r="AH125" s="57"/>
      <c r="AI125" s="57"/>
      <c r="AJ125" s="57"/>
      <c r="AK125" s="53"/>
      <c r="AL125" s="57"/>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1"/>
      <c r="BW125" s="51"/>
      <c r="BX125" s="51"/>
      <c r="BY125" s="51"/>
      <c r="BZ125" s="51"/>
      <c r="CA125" s="51"/>
      <c r="CB125" s="51"/>
      <c r="CC125" s="51"/>
      <c r="CD125" s="50"/>
      <c r="CE125" s="40"/>
      <c r="CF125" s="44"/>
      <c r="CG125" s="44"/>
      <c r="CH125" s="44"/>
      <c r="CI125" s="44"/>
      <c r="CJ125" s="44"/>
      <c r="CK125" s="44"/>
      <c r="CL125" s="44"/>
      <c r="CM125" s="44"/>
      <c r="CN125" s="44"/>
      <c r="CO125" s="44"/>
      <c r="CP125" s="44"/>
      <c r="CQ125" s="44"/>
      <c r="CR125" s="44"/>
      <c r="CS125" s="44"/>
      <c r="CT125" s="44"/>
      <c r="CU125" s="44"/>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37"/>
      <c r="DU125" s="40"/>
      <c r="DV125" s="40"/>
      <c r="DW125" s="40"/>
      <c r="DX125" s="40"/>
      <c r="DY125" s="40"/>
      <c r="DZ125" s="40"/>
      <c r="EA125" s="40"/>
      <c r="EB125" s="40"/>
      <c r="EC125" s="40"/>
      <c r="ED125" s="40"/>
      <c r="EE125" s="40"/>
      <c r="EF125" s="50"/>
      <c r="EG125" s="50"/>
      <c r="EH125" s="50"/>
      <c r="EI125" s="50"/>
      <c r="EJ125" s="5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c r="HW125" s="50"/>
      <c r="HX125" s="50"/>
      <c r="HY125" s="50"/>
      <c r="HZ125" s="50"/>
      <c r="IA125" s="50"/>
      <c r="IB125" s="50"/>
      <c r="IC125" s="50"/>
      <c r="ID125" s="50"/>
      <c r="IE125" s="50"/>
    </row>
    <row r="126" spans="1:239" s="47" customFormat="1" ht="9.75" customHeight="1">
      <c r="A126" s="53"/>
      <c r="B126" s="53"/>
      <c r="C126" s="53"/>
      <c r="D126" s="53"/>
      <c r="E126" s="53"/>
      <c r="F126" s="53"/>
      <c r="G126" s="53"/>
      <c r="H126" s="53"/>
      <c r="I126" s="53"/>
      <c r="J126" s="53"/>
      <c r="K126" s="57"/>
      <c r="L126" s="57"/>
      <c r="M126" s="57"/>
      <c r="N126" s="57"/>
      <c r="O126" s="57"/>
      <c r="P126" s="57"/>
      <c r="Q126" s="57"/>
      <c r="R126" s="57"/>
      <c r="S126" s="53"/>
      <c r="T126" s="57"/>
      <c r="U126" s="57"/>
      <c r="V126" s="57"/>
      <c r="W126" s="57"/>
      <c r="X126" s="57"/>
      <c r="Y126" s="57"/>
      <c r="Z126" s="57"/>
      <c r="AA126" s="57"/>
      <c r="AB126" s="53"/>
      <c r="AC126" s="57"/>
      <c r="AD126" s="57"/>
      <c r="AE126" s="57"/>
      <c r="AF126" s="57"/>
      <c r="AG126" s="57"/>
      <c r="AH126" s="57"/>
      <c r="AI126" s="57"/>
      <c r="AJ126" s="57"/>
      <c r="AK126" s="53"/>
      <c r="AL126" s="57"/>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1"/>
      <c r="BW126" s="51"/>
      <c r="BX126" s="51"/>
      <c r="BY126" s="51"/>
      <c r="BZ126" s="51"/>
      <c r="CA126" s="51"/>
      <c r="CB126" s="51"/>
      <c r="CC126" s="51"/>
      <c r="CD126" s="50"/>
      <c r="CE126" s="40"/>
      <c r="CF126" s="44"/>
      <c r="CG126" s="44"/>
      <c r="CH126" s="44"/>
      <c r="CI126" s="44"/>
      <c r="CJ126" s="44"/>
      <c r="CK126" s="44"/>
      <c r="CL126" s="44"/>
      <c r="CM126" s="44"/>
      <c r="CN126" s="44"/>
      <c r="CO126" s="44"/>
      <c r="CP126" s="44"/>
      <c r="CQ126" s="44"/>
      <c r="CR126" s="44"/>
      <c r="CS126" s="44"/>
      <c r="CT126" s="44"/>
      <c r="CU126" s="44"/>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37"/>
      <c r="DU126" s="40"/>
      <c r="DV126" s="40"/>
      <c r="DW126" s="40"/>
      <c r="DX126" s="40"/>
      <c r="DY126" s="40"/>
      <c r="DZ126" s="40"/>
      <c r="EA126" s="40"/>
      <c r="EB126" s="40"/>
      <c r="EC126" s="40"/>
      <c r="ED126" s="40"/>
      <c r="EE126" s="4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row>
    <row r="127" spans="1:239" s="47" customFormat="1" ht="9.75" customHeight="1">
      <c r="A127" s="53"/>
      <c r="B127" s="53"/>
      <c r="C127" s="53"/>
      <c r="D127" s="53"/>
      <c r="E127" s="53"/>
      <c r="F127" s="53"/>
      <c r="G127" s="53"/>
      <c r="H127" s="53"/>
      <c r="I127" s="53"/>
      <c r="J127" s="53"/>
      <c r="K127" s="57"/>
      <c r="L127" s="57"/>
      <c r="M127" s="57"/>
      <c r="N127" s="57"/>
      <c r="O127" s="57"/>
      <c r="P127" s="57"/>
      <c r="Q127" s="57"/>
      <c r="R127" s="57"/>
      <c r="S127" s="53"/>
      <c r="T127" s="57"/>
      <c r="U127" s="57"/>
      <c r="V127" s="57"/>
      <c r="W127" s="57"/>
      <c r="X127" s="57"/>
      <c r="Y127" s="57"/>
      <c r="Z127" s="57"/>
      <c r="AA127" s="57"/>
      <c r="AB127" s="53"/>
      <c r="AC127" s="57"/>
      <c r="AD127" s="57"/>
      <c r="AE127" s="57"/>
      <c r="AF127" s="57"/>
      <c r="AG127" s="57"/>
      <c r="AH127" s="57"/>
      <c r="AI127" s="57"/>
      <c r="AJ127" s="57"/>
      <c r="AK127" s="53"/>
      <c r="AL127" s="57"/>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1"/>
      <c r="BW127" s="51"/>
      <c r="BX127" s="51"/>
      <c r="BY127" s="51"/>
      <c r="BZ127" s="51"/>
      <c r="CA127" s="51"/>
      <c r="CB127" s="51"/>
      <c r="CC127" s="51"/>
      <c r="CD127" s="50"/>
      <c r="CE127" s="40"/>
      <c r="CF127" s="44"/>
      <c r="CG127" s="44"/>
      <c r="CH127" s="44"/>
      <c r="CI127" s="44"/>
      <c r="CJ127" s="44"/>
      <c r="CK127" s="44"/>
      <c r="CL127" s="44"/>
      <c r="CM127" s="44"/>
      <c r="CN127" s="44"/>
      <c r="CO127" s="44"/>
      <c r="CP127" s="44"/>
      <c r="CQ127" s="44"/>
      <c r="CR127" s="44"/>
      <c r="CS127" s="44"/>
      <c r="CT127" s="44"/>
      <c r="CU127" s="44"/>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37"/>
      <c r="DU127" s="40"/>
      <c r="DV127" s="40"/>
      <c r="DW127" s="40"/>
      <c r="DX127" s="40"/>
      <c r="DY127" s="40"/>
      <c r="DZ127" s="40"/>
      <c r="EA127" s="40"/>
      <c r="EB127" s="40"/>
      <c r="EC127" s="40"/>
      <c r="ED127" s="40"/>
      <c r="EE127" s="4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row>
    <row r="128" spans="1:239" s="47" customFormat="1" ht="9.75" customHeight="1">
      <c r="A128" s="53"/>
      <c r="B128" s="53"/>
      <c r="C128" s="53"/>
      <c r="D128" s="53"/>
      <c r="E128" s="53"/>
      <c r="F128" s="53"/>
      <c r="G128" s="53"/>
      <c r="H128" s="53"/>
      <c r="I128" s="53"/>
      <c r="J128" s="53"/>
      <c r="K128" s="57"/>
      <c r="L128" s="57"/>
      <c r="M128" s="57"/>
      <c r="N128" s="57"/>
      <c r="O128" s="57"/>
      <c r="P128" s="57"/>
      <c r="Q128" s="57"/>
      <c r="R128" s="57"/>
      <c r="S128" s="53"/>
      <c r="T128" s="57"/>
      <c r="U128" s="57"/>
      <c r="V128" s="57"/>
      <c r="W128" s="57"/>
      <c r="X128" s="57"/>
      <c r="Y128" s="57"/>
      <c r="Z128" s="57"/>
      <c r="AA128" s="57"/>
      <c r="AB128" s="53"/>
      <c r="AC128" s="57"/>
      <c r="AD128" s="57"/>
      <c r="AE128" s="57"/>
      <c r="AF128" s="57"/>
      <c r="AG128" s="57"/>
      <c r="AH128" s="57"/>
      <c r="AI128" s="57"/>
      <c r="AJ128" s="57"/>
      <c r="AK128" s="53"/>
      <c r="AL128" s="57"/>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1"/>
      <c r="BW128" s="51"/>
      <c r="BX128" s="51"/>
      <c r="BY128" s="51"/>
      <c r="BZ128" s="51"/>
      <c r="CA128" s="51"/>
      <c r="CB128" s="51"/>
      <c r="CC128" s="51"/>
      <c r="CD128" s="50"/>
      <c r="CE128" s="40"/>
      <c r="CF128" s="44"/>
      <c r="CG128" s="44"/>
      <c r="CH128" s="44"/>
      <c r="CI128" s="44"/>
      <c r="CJ128" s="44"/>
      <c r="CK128" s="44"/>
      <c r="CL128" s="44"/>
      <c r="CM128" s="44"/>
      <c r="CN128" s="44"/>
      <c r="CO128" s="44"/>
      <c r="CP128" s="44"/>
      <c r="CQ128" s="44"/>
      <c r="CR128" s="44"/>
      <c r="CS128" s="44"/>
      <c r="CT128" s="44"/>
      <c r="CU128" s="44"/>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37"/>
      <c r="DU128" s="40"/>
      <c r="DV128" s="40"/>
      <c r="DW128" s="40"/>
      <c r="DX128" s="40"/>
      <c r="DY128" s="40"/>
      <c r="DZ128" s="40"/>
      <c r="EA128" s="40"/>
      <c r="EB128" s="40"/>
      <c r="EC128" s="40"/>
      <c r="ED128" s="40"/>
      <c r="EE128" s="40"/>
      <c r="EF128" s="50"/>
      <c r="EG128" s="50"/>
      <c r="EH128" s="50"/>
      <c r="EI128" s="50"/>
      <c r="EJ128" s="5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c r="FT128" s="50"/>
      <c r="FU128" s="50"/>
      <c r="FV128" s="50"/>
      <c r="FW128" s="50"/>
      <c r="FX128" s="50"/>
      <c r="FY128" s="50"/>
      <c r="FZ128" s="50"/>
      <c r="GA128" s="50"/>
      <c r="GB128" s="50"/>
      <c r="GC128" s="50"/>
      <c r="GD128" s="50"/>
      <c r="GE128" s="50"/>
      <c r="GF128" s="50"/>
      <c r="GG128" s="50"/>
      <c r="GH128" s="50"/>
      <c r="GI128" s="50"/>
      <c r="GJ128" s="50"/>
      <c r="GK128" s="50"/>
      <c r="GL128" s="50"/>
      <c r="GM128" s="50"/>
      <c r="GN128" s="50"/>
      <c r="GO128" s="50"/>
      <c r="GP128" s="50"/>
      <c r="GQ128" s="50"/>
      <c r="GR128" s="50"/>
      <c r="GS128" s="50"/>
      <c r="GT128" s="50"/>
      <c r="GU128" s="50"/>
      <c r="GV128" s="50"/>
      <c r="GW128" s="50"/>
      <c r="GX128" s="50"/>
      <c r="GY128" s="50"/>
      <c r="GZ128" s="50"/>
      <c r="HA128" s="50"/>
      <c r="HB128" s="50"/>
      <c r="HC128" s="50"/>
      <c r="HD128" s="50"/>
      <c r="HE128" s="50"/>
      <c r="HF128" s="50"/>
      <c r="HG128" s="50"/>
      <c r="HH128" s="50"/>
      <c r="HI128" s="50"/>
      <c r="HJ128" s="50"/>
      <c r="HK128" s="50"/>
      <c r="HL128" s="50"/>
      <c r="HM128" s="50"/>
      <c r="HN128" s="50"/>
      <c r="HO128" s="50"/>
      <c r="HP128" s="50"/>
      <c r="HQ128" s="50"/>
      <c r="HR128" s="50"/>
      <c r="HS128" s="50"/>
      <c r="HT128" s="50"/>
      <c r="HU128" s="50"/>
      <c r="HV128" s="50"/>
      <c r="HW128" s="50"/>
      <c r="HX128" s="50"/>
      <c r="HY128" s="50"/>
      <c r="HZ128" s="50"/>
      <c r="IA128" s="50"/>
      <c r="IB128" s="50"/>
      <c r="IC128" s="50"/>
      <c r="ID128" s="50"/>
      <c r="IE128" s="50"/>
    </row>
    <row r="129" spans="1:239" s="47" customFormat="1" ht="9.75" customHeight="1">
      <c r="A129" s="53"/>
      <c r="B129" s="53"/>
      <c r="C129" s="53"/>
      <c r="D129" s="53"/>
      <c r="E129" s="53"/>
      <c r="F129" s="53"/>
      <c r="G129" s="53"/>
      <c r="H129" s="53"/>
      <c r="I129" s="53"/>
      <c r="J129" s="53"/>
      <c r="K129" s="57"/>
      <c r="L129" s="57"/>
      <c r="M129" s="57"/>
      <c r="N129" s="57"/>
      <c r="O129" s="57"/>
      <c r="P129" s="57"/>
      <c r="Q129" s="57"/>
      <c r="R129" s="57"/>
      <c r="S129" s="53"/>
      <c r="T129" s="57"/>
      <c r="U129" s="57"/>
      <c r="V129" s="57"/>
      <c r="W129" s="57"/>
      <c r="X129" s="57"/>
      <c r="Y129" s="57"/>
      <c r="Z129" s="57"/>
      <c r="AA129" s="57"/>
      <c r="AB129" s="53"/>
      <c r="AC129" s="57"/>
      <c r="AD129" s="57"/>
      <c r="AE129" s="57"/>
      <c r="AF129" s="57"/>
      <c r="AG129" s="57"/>
      <c r="AH129" s="57"/>
      <c r="AI129" s="57"/>
      <c r="AJ129" s="57"/>
      <c r="AK129" s="53"/>
      <c r="AL129" s="57"/>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1"/>
      <c r="BW129" s="51"/>
      <c r="BX129" s="51"/>
      <c r="BY129" s="51"/>
      <c r="BZ129" s="51"/>
      <c r="CA129" s="51"/>
      <c r="CB129" s="51"/>
      <c r="CC129" s="51"/>
      <c r="CD129" s="50"/>
      <c r="CE129" s="40"/>
      <c r="CF129" s="44"/>
      <c r="CG129" s="44"/>
      <c r="CH129" s="44"/>
      <c r="CI129" s="44"/>
      <c r="CJ129" s="44"/>
      <c r="CK129" s="44"/>
      <c r="CL129" s="44"/>
      <c r="CM129" s="44"/>
      <c r="CN129" s="44"/>
      <c r="CO129" s="44"/>
      <c r="CP129" s="44"/>
      <c r="CQ129" s="44"/>
      <c r="CR129" s="44"/>
      <c r="CS129" s="44"/>
      <c r="CT129" s="44"/>
      <c r="CU129" s="44"/>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37"/>
      <c r="DU129" s="40"/>
      <c r="DV129" s="40"/>
      <c r="DW129" s="40"/>
      <c r="DX129" s="40"/>
      <c r="DY129" s="40"/>
      <c r="DZ129" s="40"/>
      <c r="EA129" s="40"/>
      <c r="EB129" s="40"/>
      <c r="EC129" s="40"/>
      <c r="ED129" s="40"/>
      <c r="EE129" s="40"/>
      <c r="EF129" s="50"/>
      <c r="EG129" s="50"/>
      <c r="EH129" s="50"/>
      <c r="EI129" s="50"/>
      <c r="EJ129" s="5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c r="HO129" s="50"/>
      <c r="HP129" s="50"/>
      <c r="HQ129" s="50"/>
      <c r="HR129" s="50"/>
      <c r="HS129" s="50"/>
      <c r="HT129" s="50"/>
      <c r="HU129" s="50"/>
      <c r="HV129" s="50"/>
      <c r="HW129" s="50"/>
      <c r="HX129" s="50"/>
      <c r="HY129" s="50"/>
      <c r="HZ129" s="50"/>
      <c r="IA129" s="50"/>
      <c r="IB129" s="50"/>
      <c r="IC129" s="50"/>
      <c r="ID129" s="50"/>
      <c r="IE129" s="50"/>
    </row>
    <row r="130" spans="1:239" s="47" customFormat="1" ht="9.75" customHeight="1">
      <c r="A130" s="53"/>
      <c r="B130" s="53"/>
      <c r="C130" s="53"/>
      <c r="D130" s="53"/>
      <c r="E130" s="53"/>
      <c r="F130" s="53"/>
      <c r="G130" s="53"/>
      <c r="H130" s="53"/>
      <c r="I130" s="53"/>
      <c r="J130" s="53"/>
      <c r="K130" s="57"/>
      <c r="L130" s="57"/>
      <c r="M130" s="57"/>
      <c r="N130" s="57"/>
      <c r="O130" s="57"/>
      <c r="P130" s="57"/>
      <c r="Q130" s="57"/>
      <c r="R130" s="57"/>
      <c r="S130" s="53"/>
      <c r="T130" s="57"/>
      <c r="U130" s="57"/>
      <c r="V130" s="57"/>
      <c r="W130" s="57"/>
      <c r="X130" s="57"/>
      <c r="Y130" s="57"/>
      <c r="Z130" s="57"/>
      <c r="AA130" s="57"/>
      <c r="AB130" s="53"/>
      <c r="AC130" s="57"/>
      <c r="AD130" s="57"/>
      <c r="AE130" s="57"/>
      <c r="AF130" s="57"/>
      <c r="AG130" s="57"/>
      <c r="AH130" s="57"/>
      <c r="AI130" s="57"/>
      <c r="AJ130" s="57"/>
      <c r="AK130" s="53"/>
      <c r="AL130" s="57"/>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1"/>
      <c r="BW130" s="51"/>
      <c r="BX130" s="51"/>
      <c r="BY130" s="51"/>
      <c r="BZ130" s="51"/>
      <c r="CA130" s="51"/>
      <c r="CB130" s="51"/>
      <c r="CC130" s="51"/>
      <c r="CD130" s="50"/>
      <c r="CE130" s="40"/>
      <c r="CF130" s="44"/>
      <c r="CG130" s="44"/>
      <c r="CH130" s="44"/>
      <c r="CI130" s="44"/>
      <c r="CJ130" s="44"/>
      <c r="CK130" s="44"/>
      <c r="CL130" s="44"/>
      <c r="CM130" s="44"/>
      <c r="CN130" s="44"/>
      <c r="CO130" s="44"/>
      <c r="CP130" s="44"/>
      <c r="CQ130" s="44"/>
      <c r="CR130" s="44"/>
      <c r="CS130" s="44"/>
      <c r="CT130" s="44"/>
      <c r="CU130" s="44"/>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37"/>
      <c r="DU130" s="40"/>
      <c r="DV130" s="40"/>
      <c r="DW130" s="40"/>
      <c r="DX130" s="40"/>
      <c r="DY130" s="40"/>
      <c r="DZ130" s="40"/>
      <c r="EA130" s="40"/>
      <c r="EB130" s="40"/>
      <c r="EC130" s="40"/>
      <c r="ED130" s="40"/>
      <c r="EE130" s="40"/>
      <c r="EF130" s="50"/>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row>
    <row r="131" spans="1:239" s="47" customFormat="1" ht="9.75" customHeight="1">
      <c r="A131" s="53"/>
      <c r="B131" s="53"/>
      <c r="C131" s="53"/>
      <c r="D131" s="53"/>
      <c r="E131" s="53"/>
      <c r="F131" s="53"/>
      <c r="G131" s="53"/>
      <c r="H131" s="53"/>
      <c r="I131" s="53"/>
      <c r="J131" s="53"/>
      <c r="K131" s="57"/>
      <c r="L131" s="57"/>
      <c r="M131" s="57"/>
      <c r="N131" s="57"/>
      <c r="O131" s="57"/>
      <c r="P131" s="57"/>
      <c r="Q131" s="57"/>
      <c r="R131" s="57"/>
      <c r="S131" s="53"/>
      <c r="T131" s="57"/>
      <c r="U131" s="57"/>
      <c r="V131" s="57"/>
      <c r="W131" s="57"/>
      <c r="X131" s="57"/>
      <c r="Y131" s="57"/>
      <c r="Z131" s="57"/>
      <c r="AA131" s="57"/>
      <c r="AB131" s="53"/>
      <c r="AC131" s="57"/>
      <c r="AD131" s="57"/>
      <c r="AE131" s="57"/>
      <c r="AF131" s="57"/>
      <c r="AG131" s="57"/>
      <c r="AH131" s="57"/>
      <c r="AI131" s="57"/>
      <c r="AJ131" s="57"/>
      <c r="AK131" s="53"/>
      <c r="AL131" s="57"/>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1"/>
      <c r="BW131" s="51"/>
      <c r="BX131" s="51"/>
      <c r="BY131" s="51"/>
      <c r="BZ131" s="51"/>
      <c r="CA131" s="51"/>
      <c r="CB131" s="51"/>
      <c r="CC131" s="51"/>
      <c r="CD131" s="50"/>
      <c r="CE131" s="40"/>
      <c r="CF131" s="44"/>
      <c r="CG131" s="44"/>
      <c r="CH131" s="44"/>
      <c r="CI131" s="44"/>
      <c r="CJ131" s="44"/>
      <c r="CK131" s="44"/>
      <c r="CL131" s="44"/>
      <c r="CM131" s="44"/>
      <c r="CN131" s="44"/>
      <c r="CO131" s="44"/>
      <c r="CP131" s="44"/>
      <c r="CQ131" s="44"/>
      <c r="CR131" s="44"/>
      <c r="CS131" s="44"/>
      <c r="CT131" s="44"/>
      <c r="CU131" s="44"/>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37"/>
      <c r="DU131" s="40"/>
      <c r="DV131" s="40"/>
      <c r="DW131" s="40"/>
      <c r="DX131" s="40"/>
      <c r="DY131" s="40"/>
      <c r="DZ131" s="40"/>
      <c r="EA131" s="40"/>
      <c r="EB131" s="40"/>
      <c r="EC131" s="40"/>
      <c r="ED131" s="40"/>
      <c r="EE131" s="40"/>
      <c r="EF131" s="50"/>
      <c r="EG131" s="50"/>
      <c r="EH131" s="50"/>
      <c r="EI131" s="50"/>
      <c r="EJ131" s="5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c r="HO131" s="50"/>
      <c r="HP131" s="50"/>
      <c r="HQ131" s="50"/>
      <c r="HR131" s="50"/>
      <c r="HS131" s="50"/>
      <c r="HT131" s="50"/>
      <c r="HU131" s="50"/>
      <c r="HV131" s="50"/>
      <c r="HW131" s="50"/>
      <c r="HX131" s="50"/>
      <c r="HY131" s="50"/>
      <c r="HZ131" s="50"/>
      <c r="IA131" s="50"/>
      <c r="IB131" s="50"/>
      <c r="IC131" s="50"/>
      <c r="ID131" s="50"/>
      <c r="IE131" s="50"/>
    </row>
    <row r="132" spans="1:239" s="47" customFormat="1" ht="9.75" customHeight="1">
      <c r="A132" s="53"/>
      <c r="B132" s="53"/>
      <c r="C132" s="53"/>
      <c r="D132" s="53"/>
      <c r="E132" s="53"/>
      <c r="F132" s="53"/>
      <c r="G132" s="53"/>
      <c r="H132" s="53"/>
      <c r="I132" s="53"/>
      <c r="J132" s="53"/>
      <c r="K132" s="57"/>
      <c r="L132" s="57"/>
      <c r="M132" s="57"/>
      <c r="N132" s="57"/>
      <c r="O132" s="57"/>
      <c r="P132" s="57"/>
      <c r="Q132" s="57"/>
      <c r="R132" s="57"/>
      <c r="S132" s="53"/>
      <c r="T132" s="57"/>
      <c r="U132" s="57"/>
      <c r="V132" s="57"/>
      <c r="W132" s="57"/>
      <c r="X132" s="57"/>
      <c r="Y132" s="57"/>
      <c r="Z132" s="57"/>
      <c r="AA132" s="57"/>
      <c r="AB132" s="53"/>
      <c r="AC132" s="57"/>
      <c r="AD132" s="57"/>
      <c r="AE132" s="57"/>
      <c r="AF132" s="57"/>
      <c r="AG132" s="57"/>
      <c r="AH132" s="57"/>
      <c r="AI132" s="57"/>
      <c r="AJ132" s="57"/>
      <c r="AK132" s="53"/>
      <c r="AL132" s="57"/>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1"/>
      <c r="BW132" s="51"/>
      <c r="BX132" s="51"/>
      <c r="BY132" s="51"/>
      <c r="BZ132" s="51"/>
      <c r="CA132" s="51"/>
      <c r="CB132" s="51"/>
      <c r="CC132" s="51"/>
      <c r="CD132" s="50"/>
      <c r="CE132" s="40"/>
      <c r="CF132" s="44"/>
      <c r="CG132" s="44"/>
      <c r="CH132" s="44"/>
      <c r="CI132" s="44"/>
      <c r="CJ132" s="44"/>
      <c r="CK132" s="44"/>
      <c r="CL132" s="44"/>
      <c r="CM132" s="44"/>
      <c r="CN132" s="44"/>
      <c r="CO132" s="44"/>
      <c r="CP132" s="44"/>
      <c r="CQ132" s="44"/>
      <c r="CR132" s="44"/>
      <c r="CS132" s="44"/>
      <c r="CT132" s="44"/>
      <c r="CU132" s="44"/>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37"/>
      <c r="DU132" s="40"/>
      <c r="DV132" s="40"/>
      <c r="DW132" s="40"/>
      <c r="DX132" s="40"/>
      <c r="DY132" s="40"/>
      <c r="DZ132" s="40"/>
      <c r="EA132" s="40"/>
      <c r="EB132" s="40"/>
      <c r="EC132" s="40"/>
      <c r="ED132" s="40"/>
      <c r="EE132" s="4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c r="HW132" s="50"/>
      <c r="HX132" s="50"/>
      <c r="HY132" s="50"/>
      <c r="HZ132" s="50"/>
      <c r="IA132" s="50"/>
      <c r="IB132" s="50"/>
      <c r="IC132" s="50"/>
      <c r="ID132" s="50"/>
      <c r="IE132" s="50"/>
    </row>
    <row r="133" spans="1:239" s="47" customFormat="1" ht="9.75" customHeight="1">
      <c r="A133" s="53"/>
      <c r="B133" s="53"/>
      <c r="C133" s="53"/>
      <c r="D133" s="53"/>
      <c r="E133" s="53"/>
      <c r="F133" s="53"/>
      <c r="G133" s="53"/>
      <c r="H133" s="53"/>
      <c r="I133" s="53"/>
      <c r="J133" s="53"/>
      <c r="K133" s="57"/>
      <c r="L133" s="57"/>
      <c r="M133" s="57"/>
      <c r="N133" s="57"/>
      <c r="O133" s="57"/>
      <c r="P133" s="57"/>
      <c r="Q133" s="57"/>
      <c r="R133" s="57"/>
      <c r="S133" s="53"/>
      <c r="T133" s="57"/>
      <c r="U133" s="57"/>
      <c r="V133" s="57"/>
      <c r="W133" s="57"/>
      <c r="X133" s="57"/>
      <c r="Y133" s="57"/>
      <c r="Z133" s="57"/>
      <c r="AA133" s="57"/>
      <c r="AB133" s="53"/>
      <c r="AC133" s="57"/>
      <c r="AD133" s="57"/>
      <c r="AE133" s="57"/>
      <c r="AF133" s="57"/>
      <c r="AG133" s="57"/>
      <c r="AH133" s="57"/>
      <c r="AI133" s="57"/>
      <c r="AJ133" s="57"/>
      <c r="AK133" s="53"/>
      <c r="AL133" s="57"/>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1"/>
      <c r="BW133" s="51"/>
      <c r="BX133" s="51"/>
      <c r="BY133" s="51"/>
      <c r="BZ133" s="51"/>
      <c r="CA133" s="51"/>
      <c r="CB133" s="51"/>
      <c r="CC133" s="51"/>
      <c r="CD133" s="50"/>
      <c r="CE133" s="40"/>
      <c r="CF133" s="44"/>
      <c r="CG133" s="44"/>
      <c r="CH133" s="44"/>
      <c r="CI133" s="44"/>
      <c r="CJ133" s="44"/>
      <c r="CK133" s="44"/>
      <c r="CL133" s="44"/>
      <c r="CM133" s="44"/>
      <c r="CN133" s="44"/>
      <c r="CO133" s="44"/>
      <c r="CP133" s="44"/>
      <c r="CQ133" s="44"/>
      <c r="CR133" s="44"/>
      <c r="CS133" s="44"/>
      <c r="CT133" s="44"/>
      <c r="CU133" s="44"/>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37"/>
      <c r="DU133" s="40"/>
      <c r="DV133" s="40"/>
      <c r="DW133" s="40"/>
      <c r="DX133" s="40"/>
      <c r="DY133" s="40"/>
      <c r="DZ133" s="40"/>
      <c r="EA133" s="40"/>
      <c r="EB133" s="40"/>
      <c r="EC133" s="40"/>
      <c r="ED133" s="40"/>
      <c r="EE133" s="40"/>
      <c r="EF133" s="50"/>
      <c r="EG133" s="50"/>
      <c r="EH133" s="50"/>
      <c r="EI133" s="50"/>
      <c r="EJ133" s="5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c r="FT133" s="50"/>
      <c r="FU133" s="50"/>
      <c r="FV133" s="50"/>
      <c r="FW133" s="50"/>
      <c r="FX133" s="50"/>
      <c r="FY133" s="50"/>
      <c r="FZ133" s="50"/>
      <c r="GA133" s="50"/>
      <c r="GB133" s="50"/>
      <c r="GC133" s="50"/>
      <c r="GD133" s="50"/>
      <c r="GE133" s="50"/>
      <c r="GF133" s="50"/>
      <c r="GG133" s="50"/>
      <c r="GH133" s="50"/>
      <c r="GI133" s="50"/>
      <c r="GJ133" s="50"/>
      <c r="GK133" s="50"/>
      <c r="GL133" s="50"/>
      <c r="GM133" s="50"/>
      <c r="GN133" s="50"/>
      <c r="GO133" s="50"/>
      <c r="GP133" s="50"/>
      <c r="GQ133" s="50"/>
      <c r="GR133" s="50"/>
      <c r="GS133" s="50"/>
      <c r="GT133" s="50"/>
      <c r="GU133" s="50"/>
      <c r="GV133" s="50"/>
      <c r="GW133" s="50"/>
      <c r="GX133" s="50"/>
      <c r="GY133" s="50"/>
      <c r="GZ133" s="50"/>
      <c r="HA133" s="50"/>
      <c r="HB133" s="50"/>
      <c r="HC133" s="50"/>
      <c r="HD133" s="50"/>
      <c r="HE133" s="50"/>
      <c r="HF133" s="50"/>
      <c r="HG133" s="50"/>
      <c r="HH133" s="50"/>
      <c r="HI133" s="50"/>
      <c r="HJ133" s="50"/>
      <c r="HK133" s="50"/>
      <c r="HL133" s="50"/>
      <c r="HM133" s="50"/>
      <c r="HN133" s="50"/>
      <c r="HO133" s="50"/>
      <c r="HP133" s="50"/>
      <c r="HQ133" s="50"/>
      <c r="HR133" s="50"/>
      <c r="HS133" s="50"/>
      <c r="HT133" s="50"/>
      <c r="HU133" s="50"/>
      <c r="HV133" s="50"/>
      <c r="HW133" s="50"/>
      <c r="HX133" s="50"/>
      <c r="HY133" s="50"/>
      <c r="HZ133" s="50"/>
      <c r="IA133" s="50"/>
      <c r="IB133" s="50"/>
      <c r="IC133" s="50"/>
      <c r="ID133" s="50"/>
      <c r="IE133" s="50"/>
    </row>
    <row r="134" spans="1:239" s="47" customFormat="1" ht="9.75" customHeight="1">
      <c r="A134" s="53"/>
      <c r="B134" s="53"/>
      <c r="C134" s="53"/>
      <c r="D134" s="53"/>
      <c r="E134" s="53"/>
      <c r="F134" s="53"/>
      <c r="G134" s="53"/>
      <c r="H134" s="53"/>
      <c r="I134" s="53"/>
      <c r="J134" s="53"/>
      <c r="K134" s="57"/>
      <c r="L134" s="57"/>
      <c r="M134" s="57"/>
      <c r="N134" s="57"/>
      <c r="O134" s="57"/>
      <c r="P134" s="57"/>
      <c r="Q134" s="57"/>
      <c r="R134" s="57"/>
      <c r="S134" s="53"/>
      <c r="T134" s="57"/>
      <c r="U134" s="57"/>
      <c r="V134" s="57"/>
      <c r="W134" s="57"/>
      <c r="X134" s="57"/>
      <c r="Y134" s="57"/>
      <c r="Z134" s="57"/>
      <c r="AA134" s="57"/>
      <c r="AB134" s="53"/>
      <c r="AC134" s="57"/>
      <c r="AD134" s="57"/>
      <c r="AE134" s="57"/>
      <c r="AF134" s="57"/>
      <c r="AG134" s="57"/>
      <c r="AH134" s="57"/>
      <c r="AI134" s="57"/>
      <c r="AJ134" s="57"/>
      <c r="AK134" s="53"/>
      <c r="AL134" s="57"/>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1"/>
      <c r="BW134" s="51"/>
      <c r="BX134" s="51"/>
      <c r="BY134" s="51"/>
      <c r="BZ134" s="51"/>
      <c r="CA134" s="51"/>
      <c r="CB134" s="51"/>
      <c r="CC134" s="51"/>
      <c r="CD134" s="50"/>
      <c r="CE134" s="40"/>
      <c r="CF134" s="44"/>
      <c r="CG134" s="44"/>
      <c r="CH134" s="44"/>
      <c r="CI134" s="44"/>
      <c r="CJ134" s="44"/>
      <c r="CK134" s="44"/>
      <c r="CL134" s="44"/>
      <c r="CM134" s="44"/>
      <c r="CN134" s="44"/>
      <c r="CO134" s="44"/>
      <c r="CP134" s="44"/>
      <c r="CQ134" s="44"/>
      <c r="CR134" s="44"/>
      <c r="CS134" s="44"/>
      <c r="CT134" s="44"/>
      <c r="CU134" s="44"/>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37"/>
      <c r="DU134" s="40"/>
      <c r="DV134" s="40"/>
      <c r="DW134" s="40"/>
      <c r="DX134" s="40"/>
      <c r="DY134" s="40"/>
      <c r="DZ134" s="40"/>
      <c r="EA134" s="40"/>
      <c r="EB134" s="40"/>
      <c r="EC134" s="40"/>
      <c r="ED134" s="40"/>
      <c r="EE134" s="40"/>
      <c r="EF134" s="50"/>
      <c r="EG134" s="50"/>
      <c r="EH134" s="50"/>
      <c r="EI134" s="50"/>
      <c r="EJ134" s="50"/>
      <c r="EK134" s="50"/>
      <c r="EL134" s="50"/>
      <c r="EM134" s="50"/>
      <c r="EN134" s="50"/>
      <c r="EO134" s="50"/>
      <c r="EP134" s="50"/>
      <c r="EQ134" s="50"/>
      <c r="ER134" s="50"/>
      <c r="ES134" s="50"/>
      <c r="ET134" s="50"/>
      <c r="EU134" s="50"/>
      <c r="EV134" s="50"/>
      <c r="EW134" s="50"/>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c r="FT134" s="50"/>
      <c r="FU134" s="50"/>
      <c r="FV134" s="50"/>
      <c r="FW134" s="50"/>
      <c r="FX134" s="50"/>
      <c r="FY134" s="50"/>
      <c r="FZ134" s="50"/>
      <c r="GA134" s="50"/>
      <c r="GB134" s="50"/>
      <c r="GC134" s="50"/>
      <c r="GD134" s="50"/>
      <c r="GE134" s="50"/>
      <c r="GF134" s="50"/>
      <c r="GG134" s="50"/>
      <c r="GH134" s="50"/>
      <c r="GI134" s="50"/>
      <c r="GJ134" s="50"/>
      <c r="GK134" s="50"/>
      <c r="GL134" s="50"/>
      <c r="GM134" s="50"/>
      <c r="GN134" s="50"/>
      <c r="GO134" s="50"/>
      <c r="GP134" s="50"/>
      <c r="GQ134" s="50"/>
      <c r="GR134" s="50"/>
      <c r="GS134" s="50"/>
      <c r="GT134" s="50"/>
      <c r="GU134" s="50"/>
      <c r="GV134" s="50"/>
      <c r="GW134" s="50"/>
      <c r="GX134" s="50"/>
      <c r="GY134" s="50"/>
      <c r="GZ134" s="50"/>
      <c r="HA134" s="50"/>
      <c r="HB134" s="50"/>
      <c r="HC134" s="50"/>
      <c r="HD134" s="50"/>
      <c r="HE134" s="50"/>
      <c r="HF134" s="50"/>
      <c r="HG134" s="50"/>
      <c r="HH134" s="50"/>
      <c r="HI134" s="50"/>
      <c r="HJ134" s="50"/>
      <c r="HK134" s="50"/>
      <c r="HL134" s="50"/>
      <c r="HM134" s="50"/>
      <c r="HN134" s="50"/>
      <c r="HO134" s="50"/>
      <c r="HP134" s="50"/>
      <c r="HQ134" s="50"/>
      <c r="HR134" s="50"/>
      <c r="HS134" s="50"/>
      <c r="HT134" s="50"/>
      <c r="HU134" s="50"/>
      <c r="HV134" s="50"/>
      <c r="HW134" s="50"/>
      <c r="HX134" s="50"/>
      <c r="HY134" s="50"/>
      <c r="HZ134" s="50"/>
      <c r="IA134" s="50"/>
      <c r="IB134" s="50"/>
      <c r="IC134" s="50"/>
      <c r="ID134" s="50"/>
      <c r="IE134" s="50"/>
    </row>
    <row r="135" spans="1:239" s="47" customFormat="1" ht="9.75" customHeight="1">
      <c r="A135" s="53"/>
      <c r="B135" s="53"/>
      <c r="C135" s="53"/>
      <c r="D135" s="53"/>
      <c r="E135" s="53"/>
      <c r="F135" s="53"/>
      <c r="G135" s="53"/>
      <c r="H135" s="53"/>
      <c r="I135" s="53"/>
      <c r="J135" s="53"/>
      <c r="K135" s="57"/>
      <c r="L135" s="57"/>
      <c r="M135" s="57"/>
      <c r="N135" s="57"/>
      <c r="O135" s="57"/>
      <c r="P135" s="57"/>
      <c r="Q135" s="57"/>
      <c r="R135" s="57"/>
      <c r="S135" s="53"/>
      <c r="T135" s="57"/>
      <c r="U135" s="57"/>
      <c r="V135" s="57"/>
      <c r="W135" s="57"/>
      <c r="X135" s="57"/>
      <c r="Y135" s="57"/>
      <c r="Z135" s="57"/>
      <c r="AA135" s="57"/>
      <c r="AB135" s="53"/>
      <c r="AC135" s="57"/>
      <c r="AD135" s="57"/>
      <c r="AE135" s="57"/>
      <c r="AF135" s="57"/>
      <c r="AG135" s="57"/>
      <c r="AH135" s="57"/>
      <c r="AI135" s="57"/>
      <c r="AJ135" s="57"/>
      <c r="AK135" s="53"/>
      <c r="AL135" s="57"/>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1"/>
      <c r="BW135" s="51"/>
      <c r="BX135" s="51"/>
      <c r="BY135" s="51"/>
      <c r="BZ135" s="51"/>
      <c r="CA135" s="51"/>
      <c r="CB135" s="51"/>
      <c r="CC135" s="51"/>
      <c r="CD135" s="50"/>
      <c r="CE135" s="40"/>
      <c r="CF135" s="44"/>
      <c r="CG135" s="44"/>
      <c r="CH135" s="44"/>
      <c r="CI135" s="44"/>
      <c r="CJ135" s="44"/>
      <c r="CK135" s="44"/>
      <c r="CL135" s="44"/>
      <c r="CM135" s="44"/>
      <c r="CN135" s="44"/>
      <c r="CO135" s="44"/>
      <c r="CP135" s="44"/>
      <c r="CQ135" s="44"/>
      <c r="CR135" s="44"/>
      <c r="CS135" s="44"/>
      <c r="CT135" s="44"/>
      <c r="CU135" s="44"/>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37"/>
      <c r="DU135" s="40"/>
      <c r="DV135" s="40"/>
      <c r="DW135" s="40"/>
      <c r="DX135" s="40"/>
      <c r="DY135" s="40"/>
      <c r="DZ135" s="40"/>
      <c r="EA135" s="40"/>
      <c r="EB135" s="40"/>
      <c r="EC135" s="40"/>
      <c r="ED135" s="40"/>
      <c r="EE135" s="40"/>
      <c r="EF135" s="50"/>
      <c r="EG135" s="50"/>
      <c r="EH135" s="50"/>
      <c r="EI135" s="50"/>
      <c r="EJ135" s="50"/>
      <c r="EK135" s="50"/>
      <c r="EL135" s="50"/>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c r="FT135" s="50"/>
      <c r="FU135" s="50"/>
      <c r="FV135" s="50"/>
      <c r="FW135" s="50"/>
      <c r="FX135" s="50"/>
      <c r="FY135" s="50"/>
      <c r="FZ135" s="50"/>
      <c r="GA135" s="50"/>
      <c r="GB135" s="50"/>
      <c r="GC135" s="50"/>
      <c r="GD135" s="50"/>
      <c r="GE135" s="50"/>
      <c r="GF135" s="50"/>
      <c r="GG135" s="50"/>
      <c r="GH135" s="50"/>
      <c r="GI135" s="50"/>
      <c r="GJ135" s="50"/>
      <c r="GK135" s="50"/>
      <c r="GL135" s="50"/>
      <c r="GM135" s="50"/>
      <c r="GN135" s="50"/>
      <c r="GO135" s="50"/>
      <c r="GP135" s="50"/>
      <c r="GQ135" s="50"/>
      <c r="GR135" s="50"/>
      <c r="GS135" s="50"/>
      <c r="GT135" s="50"/>
      <c r="GU135" s="50"/>
      <c r="GV135" s="50"/>
      <c r="GW135" s="50"/>
      <c r="GX135" s="50"/>
      <c r="GY135" s="50"/>
      <c r="GZ135" s="50"/>
      <c r="HA135" s="50"/>
      <c r="HB135" s="50"/>
      <c r="HC135" s="50"/>
      <c r="HD135" s="50"/>
      <c r="HE135" s="50"/>
      <c r="HF135" s="50"/>
      <c r="HG135" s="50"/>
      <c r="HH135" s="50"/>
      <c r="HI135" s="50"/>
      <c r="HJ135" s="50"/>
      <c r="HK135" s="50"/>
      <c r="HL135" s="50"/>
      <c r="HM135" s="50"/>
      <c r="HN135" s="50"/>
      <c r="HO135" s="50"/>
      <c r="HP135" s="50"/>
      <c r="HQ135" s="50"/>
      <c r="HR135" s="50"/>
      <c r="HS135" s="50"/>
      <c r="HT135" s="50"/>
      <c r="HU135" s="50"/>
      <c r="HV135" s="50"/>
      <c r="HW135" s="50"/>
      <c r="HX135" s="50"/>
      <c r="HY135" s="50"/>
      <c r="HZ135" s="50"/>
      <c r="IA135" s="50"/>
      <c r="IB135" s="50"/>
      <c r="IC135" s="50"/>
      <c r="ID135" s="50"/>
      <c r="IE135" s="50"/>
    </row>
    <row r="136" spans="1:239" s="47" customFormat="1" ht="9.75" customHeight="1">
      <c r="A136" s="53"/>
      <c r="B136" s="53"/>
      <c r="C136" s="53"/>
      <c r="D136" s="53"/>
      <c r="E136" s="53"/>
      <c r="F136" s="53"/>
      <c r="G136" s="53"/>
      <c r="H136" s="53"/>
      <c r="I136" s="53"/>
      <c r="J136" s="53"/>
      <c r="K136" s="57"/>
      <c r="L136" s="57"/>
      <c r="M136" s="57"/>
      <c r="N136" s="57"/>
      <c r="O136" s="57"/>
      <c r="P136" s="57"/>
      <c r="Q136" s="57"/>
      <c r="R136" s="57"/>
      <c r="S136" s="53"/>
      <c r="T136" s="57"/>
      <c r="U136" s="57"/>
      <c r="V136" s="57"/>
      <c r="W136" s="57"/>
      <c r="X136" s="57"/>
      <c r="Y136" s="57"/>
      <c r="Z136" s="57"/>
      <c r="AA136" s="57"/>
      <c r="AB136" s="53"/>
      <c r="AC136" s="57"/>
      <c r="AD136" s="57"/>
      <c r="AE136" s="57"/>
      <c r="AF136" s="57"/>
      <c r="AG136" s="57"/>
      <c r="AH136" s="57"/>
      <c r="AI136" s="57"/>
      <c r="AJ136" s="57"/>
      <c r="AK136" s="53"/>
      <c r="AL136" s="57"/>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1"/>
      <c r="BW136" s="51"/>
      <c r="BX136" s="51"/>
      <c r="BY136" s="51"/>
      <c r="BZ136" s="51"/>
      <c r="CA136" s="51"/>
      <c r="CB136" s="51"/>
      <c r="CC136" s="51"/>
      <c r="CD136" s="50"/>
      <c r="CE136" s="40"/>
      <c r="CF136" s="44"/>
      <c r="CG136" s="44"/>
      <c r="CH136" s="44"/>
      <c r="CI136" s="44"/>
      <c r="CJ136" s="44"/>
      <c r="CK136" s="44"/>
      <c r="CL136" s="44"/>
      <c r="CM136" s="44"/>
      <c r="CN136" s="44"/>
      <c r="CO136" s="44"/>
      <c r="CP136" s="44"/>
      <c r="CQ136" s="44"/>
      <c r="CR136" s="44"/>
      <c r="CS136" s="44"/>
      <c r="CT136" s="44"/>
      <c r="CU136" s="44"/>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37"/>
      <c r="DU136" s="40"/>
      <c r="DV136" s="40"/>
      <c r="DW136" s="40"/>
      <c r="DX136" s="40"/>
      <c r="DY136" s="40"/>
      <c r="DZ136" s="40"/>
      <c r="EA136" s="40"/>
      <c r="EB136" s="40"/>
      <c r="EC136" s="40"/>
      <c r="ED136" s="40"/>
      <c r="EE136" s="40"/>
      <c r="EF136" s="50"/>
      <c r="EG136" s="50"/>
      <c r="EH136" s="50"/>
      <c r="EI136" s="50"/>
      <c r="EJ136" s="5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c r="FT136" s="50"/>
      <c r="FU136" s="50"/>
      <c r="FV136" s="50"/>
      <c r="FW136" s="50"/>
      <c r="FX136" s="50"/>
      <c r="FY136" s="50"/>
      <c r="FZ136" s="50"/>
      <c r="GA136" s="50"/>
      <c r="GB136" s="50"/>
      <c r="GC136" s="50"/>
      <c r="GD136" s="50"/>
      <c r="GE136" s="50"/>
      <c r="GF136" s="50"/>
      <c r="GG136" s="50"/>
      <c r="GH136" s="50"/>
      <c r="GI136" s="50"/>
      <c r="GJ136" s="50"/>
      <c r="GK136" s="50"/>
      <c r="GL136" s="50"/>
      <c r="GM136" s="50"/>
      <c r="GN136" s="50"/>
      <c r="GO136" s="50"/>
      <c r="GP136" s="50"/>
      <c r="GQ136" s="50"/>
      <c r="GR136" s="50"/>
      <c r="GS136" s="50"/>
      <c r="GT136" s="50"/>
      <c r="GU136" s="50"/>
      <c r="GV136" s="50"/>
      <c r="GW136" s="50"/>
      <c r="GX136" s="50"/>
      <c r="GY136" s="50"/>
      <c r="GZ136" s="50"/>
      <c r="HA136" s="50"/>
      <c r="HB136" s="50"/>
      <c r="HC136" s="50"/>
      <c r="HD136" s="50"/>
      <c r="HE136" s="50"/>
      <c r="HF136" s="50"/>
      <c r="HG136" s="50"/>
      <c r="HH136" s="50"/>
      <c r="HI136" s="50"/>
      <c r="HJ136" s="50"/>
      <c r="HK136" s="50"/>
      <c r="HL136" s="50"/>
      <c r="HM136" s="50"/>
      <c r="HN136" s="50"/>
      <c r="HO136" s="50"/>
      <c r="HP136" s="50"/>
      <c r="HQ136" s="50"/>
      <c r="HR136" s="50"/>
      <c r="HS136" s="50"/>
      <c r="HT136" s="50"/>
      <c r="HU136" s="50"/>
      <c r="HV136" s="50"/>
      <c r="HW136" s="50"/>
      <c r="HX136" s="50"/>
      <c r="HY136" s="50"/>
      <c r="HZ136" s="50"/>
      <c r="IA136" s="50"/>
      <c r="IB136" s="50"/>
      <c r="IC136" s="50"/>
      <c r="ID136" s="50"/>
      <c r="IE136" s="50"/>
    </row>
    <row r="137" spans="1:239" s="47" customFormat="1" ht="9.75" customHeight="1">
      <c r="A137" s="53"/>
      <c r="B137" s="53"/>
      <c r="C137" s="53"/>
      <c r="D137" s="53"/>
      <c r="E137" s="53"/>
      <c r="F137" s="53"/>
      <c r="G137" s="53"/>
      <c r="H137" s="53"/>
      <c r="I137" s="53"/>
      <c r="J137" s="53"/>
      <c r="K137" s="57"/>
      <c r="L137" s="57"/>
      <c r="M137" s="57"/>
      <c r="N137" s="57"/>
      <c r="O137" s="57"/>
      <c r="P137" s="57"/>
      <c r="Q137" s="57"/>
      <c r="R137" s="57"/>
      <c r="S137" s="53"/>
      <c r="T137" s="57"/>
      <c r="U137" s="57"/>
      <c r="V137" s="57"/>
      <c r="W137" s="57"/>
      <c r="X137" s="57"/>
      <c r="Y137" s="57"/>
      <c r="Z137" s="57"/>
      <c r="AA137" s="57"/>
      <c r="AB137" s="53"/>
      <c r="AC137" s="57"/>
      <c r="AD137" s="57"/>
      <c r="AE137" s="57"/>
      <c r="AF137" s="57"/>
      <c r="AG137" s="57"/>
      <c r="AH137" s="57"/>
      <c r="AI137" s="57"/>
      <c r="AJ137" s="57"/>
      <c r="AK137" s="53"/>
      <c r="AL137" s="57"/>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1"/>
      <c r="BW137" s="51"/>
      <c r="BX137" s="51"/>
      <c r="BY137" s="51"/>
      <c r="BZ137" s="51"/>
      <c r="CA137" s="51"/>
      <c r="CB137" s="51"/>
      <c r="CC137" s="51"/>
      <c r="CD137" s="50"/>
      <c r="CE137" s="40"/>
      <c r="CF137" s="44"/>
      <c r="CG137" s="44"/>
      <c r="CH137" s="44"/>
      <c r="CI137" s="44"/>
      <c r="CJ137" s="44"/>
      <c r="CK137" s="44"/>
      <c r="CL137" s="44"/>
      <c r="CM137" s="44"/>
      <c r="CN137" s="44"/>
      <c r="CO137" s="44"/>
      <c r="CP137" s="44"/>
      <c r="CQ137" s="44"/>
      <c r="CR137" s="44"/>
      <c r="CS137" s="44"/>
      <c r="CT137" s="44"/>
      <c r="CU137" s="44"/>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37"/>
      <c r="DU137" s="40"/>
      <c r="DV137" s="40"/>
      <c r="DW137" s="40"/>
      <c r="DX137" s="40"/>
      <c r="DY137" s="40"/>
      <c r="DZ137" s="40"/>
      <c r="EA137" s="40"/>
      <c r="EB137" s="40"/>
      <c r="EC137" s="40"/>
      <c r="ED137" s="40"/>
      <c r="EE137" s="40"/>
      <c r="EF137" s="50"/>
      <c r="EG137" s="50"/>
      <c r="EH137" s="50"/>
      <c r="EI137" s="50"/>
      <c r="EJ137" s="5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c r="FT137" s="50"/>
      <c r="FU137" s="50"/>
      <c r="FV137" s="50"/>
      <c r="FW137" s="50"/>
      <c r="FX137" s="50"/>
      <c r="FY137" s="50"/>
      <c r="FZ137" s="50"/>
      <c r="GA137" s="50"/>
      <c r="GB137" s="50"/>
      <c r="GC137" s="50"/>
      <c r="GD137" s="50"/>
      <c r="GE137" s="50"/>
      <c r="GF137" s="50"/>
      <c r="GG137" s="50"/>
      <c r="GH137" s="50"/>
      <c r="GI137" s="50"/>
      <c r="GJ137" s="50"/>
      <c r="GK137" s="50"/>
      <c r="GL137" s="50"/>
      <c r="GM137" s="50"/>
      <c r="GN137" s="50"/>
      <c r="GO137" s="50"/>
      <c r="GP137" s="50"/>
      <c r="GQ137" s="50"/>
      <c r="GR137" s="50"/>
      <c r="GS137" s="50"/>
      <c r="GT137" s="50"/>
      <c r="GU137" s="50"/>
      <c r="GV137" s="50"/>
      <c r="GW137" s="50"/>
      <c r="GX137" s="50"/>
      <c r="GY137" s="50"/>
      <c r="GZ137" s="50"/>
      <c r="HA137" s="50"/>
      <c r="HB137" s="50"/>
      <c r="HC137" s="50"/>
      <c r="HD137" s="50"/>
      <c r="HE137" s="50"/>
      <c r="HF137" s="50"/>
      <c r="HG137" s="50"/>
      <c r="HH137" s="50"/>
      <c r="HI137" s="50"/>
      <c r="HJ137" s="50"/>
      <c r="HK137" s="50"/>
      <c r="HL137" s="50"/>
      <c r="HM137" s="50"/>
      <c r="HN137" s="50"/>
      <c r="HO137" s="50"/>
      <c r="HP137" s="50"/>
      <c r="HQ137" s="50"/>
      <c r="HR137" s="50"/>
      <c r="HS137" s="50"/>
      <c r="HT137" s="50"/>
      <c r="HU137" s="50"/>
      <c r="HV137" s="50"/>
      <c r="HW137" s="50"/>
      <c r="HX137" s="50"/>
      <c r="HY137" s="50"/>
      <c r="HZ137" s="50"/>
      <c r="IA137" s="50"/>
      <c r="IB137" s="50"/>
      <c r="IC137" s="50"/>
      <c r="ID137" s="50"/>
      <c r="IE137" s="50"/>
    </row>
    <row r="138" spans="1:239" s="47" customFormat="1" ht="9.75" customHeight="1">
      <c r="A138" s="53"/>
      <c r="B138" s="53"/>
      <c r="C138" s="53"/>
      <c r="D138" s="53"/>
      <c r="E138" s="53"/>
      <c r="F138" s="53"/>
      <c r="G138" s="53"/>
      <c r="H138" s="53"/>
      <c r="I138" s="53"/>
      <c r="J138" s="53"/>
      <c r="K138" s="57"/>
      <c r="L138" s="57"/>
      <c r="M138" s="57"/>
      <c r="N138" s="57"/>
      <c r="O138" s="57"/>
      <c r="P138" s="57"/>
      <c r="Q138" s="57"/>
      <c r="R138" s="57"/>
      <c r="S138" s="53"/>
      <c r="T138" s="57"/>
      <c r="U138" s="57"/>
      <c r="V138" s="57"/>
      <c r="W138" s="57"/>
      <c r="X138" s="57"/>
      <c r="Y138" s="57"/>
      <c r="Z138" s="57"/>
      <c r="AA138" s="57"/>
      <c r="AB138" s="53"/>
      <c r="AC138" s="57"/>
      <c r="AD138" s="57"/>
      <c r="AE138" s="57"/>
      <c r="AF138" s="57"/>
      <c r="AG138" s="57"/>
      <c r="AH138" s="57"/>
      <c r="AI138" s="57"/>
      <c r="AJ138" s="57"/>
      <c r="AK138" s="53"/>
      <c r="AL138" s="57"/>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1"/>
      <c r="BW138" s="51"/>
      <c r="BX138" s="51"/>
      <c r="BY138" s="51"/>
      <c r="BZ138" s="51"/>
      <c r="CA138" s="51"/>
      <c r="CB138" s="51"/>
      <c r="CC138" s="51"/>
      <c r="CD138" s="50"/>
      <c r="CE138" s="40"/>
      <c r="CF138" s="44"/>
      <c r="CG138" s="44"/>
      <c r="CH138" s="44"/>
      <c r="CI138" s="44"/>
      <c r="CJ138" s="44"/>
      <c r="CK138" s="44"/>
      <c r="CL138" s="44"/>
      <c r="CM138" s="44"/>
      <c r="CN138" s="44"/>
      <c r="CO138" s="44"/>
      <c r="CP138" s="44"/>
      <c r="CQ138" s="44"/>
      <c r="CR138" s="44"/>
      <c r="CS138" s="44"/>
      <c r="CT138" s="44"/>
      <c r="CU138" s="44"/>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37"/>
      <c r="DU138" s="40"/>
      <c r="DV138" s="40"/>
      <c r="DW138" s="40"/>
      <c r="DX138" s="40"/>
      <c r="DY138" s="40"/>
      <c r="DZ138" s="40"/>
      <c r="EA138" s="40"/>
      <c r="EB138" s="40"/>
      <c r="EC138" s="40"/>
      <c r="ED138" s="40"/>
      <c r="EE138" s="4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row>
    <row r="139" spans="1:239" s="47" customFormat="1" ht="9.75" customHeight="1">
      <c r="A139" s="53"/>
      <c r="B139" s="53"/>
      <c r="C139" s="53"/>
      <c r="D139" s="53"/>
      <c r="E139" s="53"/>
      <c r="F139" s="53"/>
      <c r="G139" s="53"/>
      <c r="H139" s="53"/>
      <c r="I139" s="53"/>
      <c r="J139" s="53"/>
      <c r="K139" s="57"/>
      <c r="L139" s="57"/>
      <c r="M139" s="57"/>
      <c r="N139" s="57"/>
      <c r="O139" s="57"/>
      <c r="P139" s="57"/>
      <c r="Q139" s="57"/>
      <c r="R139" s="57"/>
      <c r="S139" s="53"/>
      <c r="T139" s="57"/>
      <c r="U139" s="57"/>
      <c r="V139" s="57"/>
      <c r="W139" s="57"/>
      <c r="X139" s="57"/>
      <c r="Y139" s="57"/>
      <c r="Z139" s="57"/>
      <c r="AA139" s="57"/>
      <c r="AB139" s="53"/>
      <c r="AC139" s="57"/>
      <c r="AD139" s="57"/>
      <c r="AE139" s="57"/>
      <c r="AF139" s="57"/>
      <c r="AG139" s="57"/>
      <c r="AH139" s="57"/>
      <c r="AI139" s="57"/>
      <c r="AJ139" s="57"/>
      <c r="AK139" s="53"/>
      <c r="AL139" s="57"/>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1"/>
      <c r="BW139" s="51"/>
      <c r="BX139" s="51"/>
      <c r="BY139" s="51"/>
      <c r="BZ139" s="51"/>
      <c r="CA139" s="51"/>
      <c r="CB139" s="51"/>
      <c r="CC139" s="51"/>
      <c r="CD139" s="50"/>
      <c r="CE139" s="40"/>
      <c r="CF139" s="44"/>
      <c r="CG139" s="44"/>
      <c r="CH139" s="44"/>
      <c r="CI139" s="44"/>
      <c r="CJ139" s="44"/>
      <c r="CK139" s="44"/>
      <c r="CL139" s="44"/>
      <c r="CM139" s="44"/>
      <c r="CN139" s="44"/>
      <c r="CO139" s="44"/>
      <c r="CP139" s="44"/>
      <c r="CQ139" s="44"/>
      <c r="CR139" s="44"/>
      <c r="CS139" s="44"/>
      <c r="CT139" s="44"/>
      <c r="CU139" s="44"/>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37"/>
      <c r="DU139" s="40"/>
      <c r="DV139" s="40"/>
      <c r="DW139" s="40"/>
      <c r="DX139" s="40"/>
      <c r="DY139" s="40"/>
      <c r="DZ139" s="40"/>
      <c r="EA139" s="40"/>
      <c r="EB139" s="40"/>
      <c r="EC139" s="40"/>
      <c r="ED139" s="40"/>
      <c r="EE139" s="4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row>
    <row r="140" spans="1:239" s="47" customFormat="1" ht="9.75" customHeight="1">
      <c r="A140" s="53"/>
      <c r="B140" s="53"/>
      <c r="C140" s="53"/>
      <c r="D140" s="53"/>
      <c r="E140" s="53"/>
      <c r="F140" s="53"/>
      <c r="G140" s="53"/>
      <c r="H140" s="53"/>
      <c r="I140" s="53"/>
      <c r="J140" s="53"/>
      <c r="K140" s="57"/>
      <c r="L140" s="57"/>
      <c r="M140" s="57"/>
      <c r="N140" s="57"/>
      <c r="O140" s="57"/>
      <c r="P140" s="57"/>
      <c r="Q140" s="57"/>
      <c r="R140" s="57"/>
      <c r="S140" s="53"/>
      <c r="T140" s="57"/>
      <c r="U140" s="57"/>
      <c r="V140" s="57"/>
      <c r="W140" s="57"/>
      <c r="X140" s="57"/>
      <c r="Y140" s="57"/>
      <c r="Z140" s="57"/>
      <c r="AA140" s="57"/>
      <c r="AB140" s="53"/>
      <c r="AC140" s="57"/>
      <c r="AD140" s="57"/>
      <c r="AE140" s="57"/>
      <c r="AF140" s="57"/>
      <c r="AG140" s="57"/>
      <c r="AH140" s="57"/>
      <c r="AI140" s="57"/>
      <c r="AJ140" s="57"/>
      <c r="AK140" s="53"/>
      <c r="AL140" s="57"/>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1"/>
      <c r="BW140" s="51"/>
      <c r="BX140" s="51"/>
      <c r="BY140" s="51"/>
      <c r="BZ140" s="51"/>
      <c r="CA140" s="51"/>
      <c r="CB140" s="51"/>
      <c r="CC140" s="51"/>
      <c r="CD140" s="50"/>
      <c r="CE140" s="40"/>
      <c r="CF140" s="44"/>
      <c r="CG140" s="44"/>
      <c r="CH140" s="44"/>
      <c r="CI140" s="44"/>
      <c r="CJ140" s="44"/>
      <c r="CK140" s="44"/>
      <c r="CL140" s="44"/>
      <c r="CM140" s="44"/>
      <c r="CN140" s="44"/>
      <c r="CO140" s="44"/>
      <c r="CP140" s="44"/>
      <c r="CQ140" s="44"/>
      <c r="CR140" s="44"/>
      <c r="CS140" s="44"/>
      <c r="CT140" s="44"/>
      <c r="CU140" s="44"/>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37"/>
      <c r="DU140" s="40"/>
      <c r="DV140" s="40"/>
      <c r="DW140" s="40"/>
      <c r="DX140" s="40"/>
      <c r="DY140" s="40"/>
      <c r="DZ140" s="40"/>
      <c r="EA140" s="40"/>
      <c r="EB140" s="40"/>
      <c r="EC140" s="40"/>
      <c r="ED140" s="40"/>
      <c r="EE140" s="40"/>
      <c r="EF140" s="50"/>
      <c r="EG140" s="50"/>
      <c r="EH140" s="50"/>
      <c r="EI140" s="50"/>
      <c r="EJ140" s="5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c r="FI140" s="50"/>
      <c r="FJ140" s="50"/>
      <c r="FK140" s="50"/>
      <c r="FL140" s="50"/>
      <c r="FM140" s="50"/>
      <c r="FN140" s="50"/>
      <c r="FO140" s="50"/>
      <c r="FP140" s="50"/>
      <c r="FQ140" s="50"/>
      <c r="FR140" s="50"/>
      <c r="FS140" s="50"/>
      <c r="FT140" s="50"/>
      <c r="FU140" s="50"/>
      <c r="FV140" s="50"/>
      <c r="FW140" s="50"/>
      <c r="FX140" s="50"/>
      <c r="FY140" s="50"/>
      <c r="FZ140" s="50"/>
      <c r="GA140" s="50"/>
      <c r="GB140" s="50"/>
      <c r="GC140" s="50"/>
      <c r="GD140" s="50"/>
      <c r="GE140" s="50"/>
      <c r="GF140" s="50"/>
      <c r="GG140" s="50"/>
      <c r="GH140" s="50"/>
      <c r="GI140" s="50"/>
      <c r="GJ140" s="50"/>
      <c r="GK140" s="50"/>
      <c r="GL140" s="50"/>
      <c r="GM140" s="50"/>
      <c r="GN140" s="50"/>
      <c r="GO140" s="50"/>
      <c r="GP140" s="50"/>
      <c r="GQ140" s="50"/>
      <c r="GR140" s="50"/>
      <c r="GS140" s="50"/>
      <c r="GT140" s="50"/>
      <c r="GU140" s="50"/>
      <c r="GV140" s="50"/>
      <c r="GW140" s="50"/>
      <c r="GX140" s="50"/>
      <c r="GY140" s="50"/>
      <c r="GZ140" s="50"/>
      <c r="HA140" s="50"/>
      <c r="HB140" s="50"/>
      <c r="HC140" s="50"/>
      <c r="HD140" s="50"/>
      <c r="HE140" s="50"/>
      <c r="HF140" s="50"/>
      <c r="HG140" s="50"/>
      <c r="HH140" s="50"/>
      <c r="HI140" s="50"/>
      <c r="HJ140" s="50"/>
      <c r="HK140" s="50"/>
      <c r="HL140" s="50"/>
      <c r="HM140" s="50"/>
      <c r="HN140" s="50"/>
      <c r="HO140" s="50"/>
      <c r="HP140" s="50"/>
      <c r="HQ140" s="50"/>
      <c r="HR140" s="50"/>
      <c r="HS140" s="50"/>
      <c r="HT140" s="50"/>
      <c r="HU140" s="50"/>
      <c r="HV140" s="50"/>
      <c r="HW140" s="50"/>
      <c r="HX140" s="50"/>
      <c r="HY140" s="50"/>
      <c r="HZ140" s="50"/>
      <c r="IA140" s="50"/>
      <c r="IB140" s="50"/>
      <c r="IC140" s="50"/>
      <c r="ID140" s="50"/>
      <c r="IE140" s="50"/>
    </row>
    <row r="141" spans="1:239" s="47" customFormat="1" ht="9.75" customHeight="1">
      <c r="A141" s="53"/>
      <c r="B141" s="53"/>
      <c r="C141" s="53"/>
      <c r="D141" s="53"/>
      <c r="E141" s="53"/>
      <c r="F141" s="53"/>
      <c r="G141" s="53"/>
      <c r="H141" s="53"/>
      <c r="I141" s="53"/>
      <c r="J141" s="53"/>
      <c r="K141" s="57"/>
      <c r="L141" s="57"/>
      <c r="M141" s="57"/>
      <c r="N141" s="57"/>
      <c r="O141" s="57"/>
      <c r="P141" s="57"/>
      <c r="Q141" s="57"/>
      <c r="R141" s="57"/>
      <c r="S141" s="53"/>
      <c r="T141" s="57"/>
      <c r="U141" s="57"/>
      <c r="V141" s="57"/>
      <c r="W141" s="57"/>
      <c r="X141" s="57"/>
      <c r="Y141" s="57"/>
      <c r="Z141" s="57"/>
      <c r="AA141" s="57"/>
      <c r="AB141" s="53"/>
      <c r="AC141" s="57"/>
      <c r="AD141" s="57"/>
      <c r="AE141" s="57"/>
      <c r="AF141" s="57"/>
      <c r="AG141" s="57"/>
      <c r="AH141" s="57"/>
      <c r="AI141" s="57"/>
      <c r="AJ141" s="57"/>
      <c r="AK141" s="53"/>
      <c r="AL141" s="57"/>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1"/>
      <c r="BW141" s="51"/>
      <c r="BX141" s="51"/>
      <c r="BY141" s="51"/>
      <c r="BZ141" s="51"/>
      <c r="CA141" s="51"/>
      <c r="CB141" s="51"/>
      <c r="CC141" s="51"/>
      <c r="CD141" s="50"/>
      <c r="CE141" s="40"/>
      <c r="CF141" s="44"/>
      <c r="CG141" s="44"/>
      <c r="CH141" s="44"/>
      <c r="CI141" s="44"/>
      <c r="CJ141" s="44"/>
      <c r="CK141" s="44"/>
      <c r="CL141" s="44"/>
      <c r="CM141" s="44"/>
      <c r="CN141" s="44"/>
      <c r="CO141" s="44"/>
      <c r="CP141" s="44"/>
      <c r="CQ141" s="44"/>
      <c r="CR141" s="44"/>
      <c r="CS141" s="44"/>
      <c r="CT141" s="44"/>
      <c r="CU141" s="44"/>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37"/>
      <c r="DU141" s="40"/>
      <c r="DV141" s="40"/>
      <c r="DW141" s="40"/>
      <c r="DX141" s="40"/>
      <c r="DY141" s="40"/>
      <c r="DZ141" s="40"/>
      <c r="EA141" s="40"/>
      <c r="EB141" s="40"/>
      <c r="EC141" s="40"/>
      <c r="ED141" s="40"/>
      <c r="EE141" s="4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c r="HO141" s="50"/>
      <c r="HP141" s="50"/>
      <c r="HQ141" s="50"/>
      <c r="HR141" s="50"/>
      <c r="HS141" s="50"/>
      <c r="HT141" s="50"/>
      <c r="HU141" s="50"/>
      <c r="HV141" s="50"/>
      <c r="HW141" s="50"/>
      <c r="HX141" s="50"/>
      <c r="HY141" s="50"/>
      <c r="HZ141" s="50"/>
      <c r="IA141" s="50"/>
      <c r="IB141" s="50"/>
      <c r="IC141" s="50"/>
      <c r="ID141" s="50"/>
      <c r="IE141" s="50"/>
    </row>
    <row r="142" spans="1:239" s="47" customFormat="1" ht="9.75" customHeight="1">
      <c r="A142" s="53"/>
      <c r="B142" s="53"/>
      <c r="C142" s="53"/>
      <c r="D142" s="53"/>
      <c r="E142" s="53"/>
      <c r="F142" s="53"/>
      <c r="G142" s="53"/>
      <c r="H142" s="53"/>
      <c r="I142" s="53"/>
      <c r="J142" s="53"/>
      <c r="K142" s="57"/>
      <c r="L142" s="57"/>
      <c r="M142" s="57"/>
      <c r="N142" s="57"/>
      <c r="O142" s="57"/>
      <c r="P142" s="57"/>
      <c r="Q142" s="57"/>
      <c r="R142" s="57"/>
      <c r="S142" s="53"/>
      <c r="T142" s="57"/>
      <c r="U142" s="57"/>
      <c r="V142" s="57"/>
      <c r="W142" s="57"/>
      <c r="X142" s="57"/>
      <c r="Y142" s="57"/>
      <c r="Z142" s="57"/>
      <c r="AA142" s="57"/>
      <c r="AB142" s="53"/>
      <c r="AC142" s="57"/>
      <c r="AD142" s="57"/>
      <c r="AE142" s="57"/>
      <c r="AF142" s="57"/>
      <c r="AG142" s="57"/>
      <c r="AH142" s="57"/>
      <c r="AI142" s="57"/>
      <c r="AJ142" s="57"/>
      <c r="AK142" s="53"/>
      <c r="AL142" s="57"/>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1"/>
      <c r="BW142" s="51"/>
      <c r="BX142" s="51"/>
      <c r="BY142" s="51"/>
      <c r="BZ142" s="51"/>
      <c r="CA142" s="51"/>
      <c r="CB142" s="51"/>
      <c r="CC142" s="51"/>
      <c r="CD142" s="50"/>
      <c r="CE142" s="40"/>
      <c r="CF142" s="44"/>
      <c r="CG142" s="44"/>
      <c r="CH142" s="44"/>
      <c r="CI142" s="44"/>
      <c r="CJ142" s="44"/>
      <c r="CK142" s="44"/>
      <c r="CL142" s="44"/>
      <c r="CM142" s="44"/>
      <c r="CN142" s="44"/>
      <c r="CO142" s="44"/>
      <c r="CP142" s="44"/>
      <c r="CQ142" s="44"/>
      <c r="CR142" s="44"/>
      <c r="CS142" s="44"/>
      <c r="CT142" s="44"/>
      <c r="CU142" s="44"/>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37"/>
      <c r="DU142" s="40"/>
      <c r="DV142" s="40"/>
      <c r="DW142" s="40"/>
      <c r="DX142" s="40"/>
      <c r="DY142" s="40"/>
      <c r="DZ142" s="40"/>
      <c r="EA142" s="40"/>
      <c r="EB142" s="40"/>
      <c r="EC142" s="40"/>
      <c r="ED142" s="40"/>
      <c r="EE142" s="4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c r="FW142" s="50"/>
      <c r="FX142" s="50"/>
      <c r="FY142" s="50"/>
      <c r="FZ142" s="50"/>
      <c r="GA142" s="50"/>
      <c r="GB142" s="50"/>
      <c r="GC142" s="50"/>
      <c r="GD142" s="50"/>
      <c r="GE142" s="50"/>
      <c r="GF142" s="50"/>
      <c r="GG142" s="50"/>
      <c r="GH142" s="50"/>
      <c r="GI142" s="50"/>
      <c r="GJ142" s="50"/>
      <c r="GK142" s="50"/>
      <c r="GL142" s="50"/>
      <c r="GM142" s="50"/>
      <c r="GN142" s="50"/>
      <c r="GO142" s="50"/>
      <c r="GP142" s="50"/>
      <c r="GQ142" s="50"/>
      <c r="GR142" s="50"/>
      <c r="GS142" s="50"/>
      <c r="GT142" s="50"/>
      <c r="GU142" s="50"/>
      <c r="GV142" s="50"/>
      <c r="GW142" s="50"/>
      <c r="GX142" s="50"/>
      <c r="GY142" s="50"/>
      <c r="GZ142" s="50"/>
      <c r="HA142" s="50"/>
      <c r="HB142" s="50"/>
      <c r="HC142" s="50"/>
      <c r="HD142" s="50"/>
      <c r="HE142" s="50"/>
      <c r="HF142" s="50"/>
      <c r="HG142" s="50"/>
      <c r="HH142" s="50"/>
      <c r="HI142" s="50"/>
      <c r="HJ142" s="50"/>
      <c r="HK142" s="50"/>
      <c r="HL142" s="50"/>
      <c r="HM142" s="50"/>
      <c r="HN142" s="50"/>
      <c r="HO142" s="50"/>
      <c r="HP142" s="50"/>
      <c r="HQ142" s="50"/>
      <c r="HR142" s="50"/>
      <c r="HS142" s="50"/>
      <c r="HT142" s="50"/>
      <c r="HU142" s="50"/>
      <c r="HV142" s="50"/>
      <c r="HW142" s="50"/>
      <c r="HX142" s="50"/>
      <c r="HY142" s="50"/>
      <c r="HZ142" s="50"/>
      <c r="IA142" s="50"/>
      <c r="IB142" s="50"/>
      <c r="IC142" s="50"/>
      <c r="ID142" s="50"/>
      <c r="IE142" s="50"/>
    </row>
    <row r="143" spans="1:239" s="47" customFormat="1" ht="9.75" customHeight="1">
      <c r="A143" s="53"/>
      <c r="B143" s="53"/>
      <c r="C143" s="53"/>
      <c r="D143" s="53"/>
      <c r="E143" s="53"/>
      <c r="F143" s="53"/>
      <c r="G143" s="53"/>
      <c r="H143" s="53"/>
      <c r="I143" s="53"/>
      <c r="J143" s="53"/>
      <c r="K143" s="57"/>
      <c r="L143" s="57"/>
      <c r="M143" s="57"/>
      <c r="N143" s="57"/>
      <c r="O143" s="57"/>
      <c r="P143" s="57"/>
      <c r="Q143" s="57"/>
      <c r="R143" s="57"/>
      <c r="S143" s="53"/>
      <c r="T143" s="57"/>
      <c r="U143" s="57"/>
      <c r="V143" s="57"/>
      <c r="W143" s="57"/>
      <c r="X143" s="57"/>
      <c r="Y143" s="57"/>
      <c r="Z143" s="57"/>
      <c r="AA143" s="57"/>
      <c r="AB143" s="53"/>
      <c r="AC143" s="57"/>
      <c r="AD143" s="57"/>
      <c r="AE143" s="57"/>
      <c r="AF143" s="57"/>
      <c r="AG143" s="57"/>
      <c r="AH143" s="57"/>
      <c r="AI143" s="57"/>
      <c r="AJ143" s="57"/>
      <c r="AK143" s="53"/>
      <c r="AL143" s="57"/>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1"/>
      <c r="BW143" s="51"/>
      <c r="BX143" s="51"/>
      <c r="BY143" s="51"/>
      <c r="BZ143" s="51"/>
      <c r="CA143" s="51"/>
      <c r="CB143" s="51"/>
      <c r="CC143" s="51"/>
      <c r="CD143" s="50"/>
      <c r="CE143" s="40"/>
      <c r="CF143" s="44"/>
      <c r="CG143" s="44"/>
      <c r="CH143" s="44"/>
      <c r="CI143" s="44"/>
      <c r="CJ143" s="44"/>
      <c r="CK143" s="44"/>
      <c r="CL143" s="44"/>
      <c r="CM143" s="44"/>
      <c r="CN143" s="44"/>
      <c r="CO143" s="44"/>
      <c r="CP143" s="44"/>
      <c r="CQ143" s="44"/>
      <c r="CR143" s="44"/>
      <c r="CS143" s="44"/>
      <c r="CT143" s="44"/>
      <c r="CU143" s="44"/>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37"/>
      <c r="DU143" s="40"/>
      <c r="DV143" s="40"/>
      <c r="DW143" s="40"/>
      <c r="DX143" s="40"/>
      <c r="DY143" s="40"/>
      <c r="DZ143" s="40"/>
      <c r="EA143" s="40"/>
      <c r="EB143" s="40"/>
      <c r="EC143" s="40"/>
      <c r="ED143" s="40"/>
      <c r="EE143" s="4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c r="HO143" s="50"/>
      <c r="HP143" s="50"/>
      <c r="HQ143" s="50"/>
      <c r="HR143" s="50"/>
      <c r="HS143" s="50"/>
      <c r="HT143" s="50"/>
      <c r="HU143" s="50"/>
      <c r="HV143" s="50"/>
      <c r="HW143" s="50"/>
      <c r="HX143" s="50"/>
      <c r="HY143" s="50"/>
      <c r="HZ143" s="50"/>
      <c r="IA143" s="50"/>
      <c r="IB143" s="50"/>
      <c r="IC143" s="50"/>
      <c r="ID143" s="50"/>
      <c r="IE143" s="50"/>
    </row>
    <row r="144" spans="1:239" s="47" customFormat="1" ht="9.75" customHeight="1">
      <c r="A144" s="53"/>
      <c r="B144" s="53"/>
      <c r="C144" s="53"/>
      <c r="D144" s="53"/>
      <c r="E144" s="53"/>
      <c r="F144" s="53"/>
      <c r="G144" s="53"/>
      <c r="H144" s="53"/>
      <c r="I144" s="53"/>
      <c r="J144" s="53"/>
      <c r="K144" s="57"/>
      <c r="L144" s="57"/>
      <c r="M144" s="57"/>
      <c r="N144" s="57"/>
      <c r="O144" s="57"/>
      <c r="P144" s="57"/>
      <c r="Q144" s="57"/>
      <c r="R144" s="57"/>
      <c r="S144" s="53"/>
      <c r="T144" s="57"/>
      <c r="U144" s="57"/>
      <c r="V144" s="57"/>
      <c r="W144" s="57"/>
      <c r="X144" s="57"/>
      <c r="Y144" s="57"/>
      <c r="Z144" s="57"/>
      <c r="AA144" s="57"/>
      <c r="AB144" s="53"/>
      <c r="AC144" s="57"/>
      <c r="AD144" s="57"/>
      <c r="AE144" s="57"/>
      <c r="AF144" s="57"/>
      <c r="AG144" s="57"/>
      <c r="AH144" s="57"/>
      <c r="AI144" s="57"/>
      <c r="AJ144" s="57"/>
      <c r="AK144" s="53"/>
      <c r="AL144" s="57"/>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1"/>
      <c r="BW144" s="51"/>
      <c r="BX144" s="51"/>
      <c r="BY144" s="51"/>
      <c r="BZ144" s="51"/>
      <c r="CA144" s="51"/>
      <c r="CB144" s="51"/>
      <c r="CC144" s="51"/>
      <c r="CD144" s="50"/>
      <c r="CE144" s="40"/>
      <c r="CF144" s="44"/>
      <c r="CG144" s="44"/>
      <c r="CH144" s="44"/>
      <c r="CI144" s="44"/>
      <c r="CJ144" s="44"/>
      <c r="CK144" s="44"/>
      <c r="CL144" s="44"/>
      <c r="CM144" s="44"/>
      <c r="CN144" s="44"/>
      <c r="CO144" s="44"/>
      <c r="CP144" s="44"/>
      <c r="CQ144" s="44"/>
      <c r="CR144" s="44"/>
      <c r="CS144" s="44"/>
      <c r="CT144" s="44"/>
      <c r="CU144" s="44"/>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37"/>
      <c r="DU144" s="40"/>
      <c r="DV144" s="40"/>
      <c r="DW144" s="40"/>
      <c r="DX144" s="40"/>
      <c r="DY144" s="40"/>
      <c r="DZ144" s="40"/>
      <c r="EA144" s="40"/>
      <c r="EB144" s="40"/>
      <c r="EC144" s="40"/>
      <c r="ED144" s="40"/>
      <c r="EE144" s="40"/>
      <c r="EF144" s="50"/>
      <c r="EG144" s="50"/>
      <c r="EH144" s="50"/>
      <c r="EI144" s="50"/>
      <c r="EJ144" s="5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c r="FP144" s="50"/>
      <c r="FQ144" s="50"/>
      <c r="FR144" s="50"/>
      <c r="FS144" s="50"/>
      <c r="FT144" s="50"/>
      <c r="FU144" s="50"/>
      <c r="FV144" s="50"/>
      <c r="FW144" s="50"/>
      <c r="FX144" s="50"/>
      <c r="FY144" s="50"/>
      <c r="FZ144" s="50"/>
      <c r="GA144" s="50"/>
      <c r="GB144" s="50"/>
      <c r="GC144" s="50"/>
      <c r="GD144" s="50"/>
      <c r="GE144" s="50"/>
      <c r="GF144" s="50"/>
      <c r="GG144" s="50"/>
      <c r="GH144" s="50"/>
      <c r="GI144" s="50"/>
      <c r="GJ144" s="50"/>
      <c r="GK144" s="50"/>
      <c r="GL144" s="50"/>
      <c r="GM144" s="50"/>
      <c r="GN144" s="50"/>
      <c r="GO144" s="50"/>
      <c r="GP144" s="50"/>
      <c r="GQ144" s="50"/>
      <c r="GR144" s="50"/>
      <c r="GS144" s="50"/>
      <c r="GT144" s="50"/>
      <c r="GU144" s="50"/>
      <c r="GV144" s="50"/>
      <c r="GW144" s="50"/>
      <c r="GX144" s="50"/>
      <c r="GY144" s="50"/>
      <c r="GZ144" s="50"/>
      <c r="HA144" s="50"/>
      <c r="HB144" s="50"/>
      <c r="HC144" s="50"/>
      <c r="HD144" s="50"/>
      <c r="HE144" s="50"/>
      <c r="HF144" s="50"/>
      <c r="HG144" s="50"/>
      <c r="HH144" s="50"/>
      <c r="HI144" s="50"/>
      <c r="HJ144" s="50"/>
      <c r="HK144" s="50"/>
      <c r="HL144" s="50"/>
      <c r="HM144" s="50"/>
      <c r="HN144" s="50"/>
      <c r="HO144" s="50"/>
      <c r="HP144" s="50"/>
      <c r="HQ144" s="50"/>
      <c r="HR144" s="50"/>
      <c r="HS144" s="50"/>
      <c r="HT144" s="50"/>
      <c r="HU144" s="50"/>
      <c r="HV144" s="50"/>
      <c r="HW144" s="50"/>
      <c r="HX144" s="50"/>
      <c r="HY144" s="50"/>
      <c r="HZ144" s="50"/>
      <c r="IA144" s="50"/>
      <c r="IB144" s="50"/>
      <c r="IC144" s="50"/>
      <c r="ID144" s="50"/>
      <c r="IE144" s="50"/>
    </row>
    <row r="145" spans="1:239" s="47" customFormat="1" ht="9.75" customHeight="1">
      <c r="A145" s="53"/>
      <c r="B145" s="53"/>
      <c r="C145" s="53"/>
      <c r="D145" s="53"/>
      <c r="E145" s="53"/>
      <c r="F145" s="53"/>
      <c r="G145" s="53"/>
      <c r="H145" s="53"/>
      <c r="I145" s="53"/>
      <c r="J145" s="53"/>
      <c r="K145" s="57"/>
      <c r="L145" s="57"/>
      <c r="M145" s="57"/>
      <c r="N145" s="57"/>
      <c r="O145" s="57"/>
      <c r="P145" s="57"/>
      <c r="Q145" s="57"/>
      <c r="R145" s="57"/>
      <c r="S145" s="53"/>
      <c r="T145" s="57"/>
      <c r="U145" s="57"/>
      <c r="V145" s="57"/>
      <c r="W145" s="57"/>
      <c r="X145" s="57"/>
      <c r="Y145" s="57"/>
      <c r="Z145" s="57"/>
      <c r="AA145" s="57"/>
      <c r="AB145" s="53"/>
      <c r="AC145" s="57"/>
      <c r="AD145" s="57"/>
      <c r="AE145" s="57"/>
      <c r="AF145" s="57"/>
      <c r="AG145" s="57"/>
      <c r="AH145" s="57"/>
      <c r="AI145" s="57"/>
      <c r="AJ145" s="57"/>
      <c r="AK145" s="53"/>
      <c r="AL145" s="57"/>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1"/>
      <c r="BW145" s="51"/>
      <c r="BX145" s="51"/>
      <c r="BY145" s="51"/>
      <c r="BZ145" s="51"/>
      <c r="CA145" s="51"/>
      <c r="CB145" s="51"/>
      <c r="CC145" s="51"/>
      <c r="CD145" s="50"/>
      <c r="CE145" s="40"/>
      <c r="CF145" s="44"/>
      <c r="CG145" s="44"/>
      <c r="CH145" s="44"/>
      <c r="CI145" s="44"/>
      <c r="CJ145" s="44"/>
      <c r="CK145" s="44"/>
      <c r="CL145" s="44"/>
      <c r="CM145" s="44"/>
      <c r="CN145" s="44"/>
      <c r="CO145" s="44"/>
      <c r="CP145" s="44"/>
      <c r="CQ145" s="44"/>
      <c r="CR145" s="44"/>
      <c r="CS145" s="44"/>
      <c r="CT145" s="44"/>
      <c r="CU145" s="44"/>
      <c r="CV145" s="46"/>
      <c r="CW145" s="46"/>
      <c r="CX145" s="46"/>
      <c r="CY145" s="46"/>
      <c r="CZ145" s="46"/>
      <c r="DA145" s="46"/>
      <c r="DB145" s="46"/>
      <c r="DC145" s="46"/>
      <c r="DD145" s="46"/>
      <c r="DE145" s="46"/>
      <c r="DF145" s="46"/>
      <c r="DG145" s="46"/>
      <c r="DH145" s="46"/>
      <c r="DI145" s="46"/>
      <c r="DJ145" s="46"/>
      <c r="DK145" s="46"/>
      <c r="DL145" s="46"/>
      <c r="DM145" s="46"/>
      <c r="DN145" s="46"/>
      <c r="DO145" s="46"/>
      <c r="DP145" s="46"/>
      <c r="DQ145" s="46"/>
      <c r="DR145" s="46"/>
      <c r="DS145" s="46"/>
      <c r="DT145" s="37"/>
      <c r="DU145" s="40"/>
      <c r="DV145" s="40"/>
      <c r="DW145" s="40"/>
      <c r="DX145" s="40"/>
      <c r="DY145" s="40"/>
      <c r="DZ145" s="40"/>
      <c r="EA145" s="40"/>
      <c r="EB145" s="40"/>
      <c r="EC145" s="40"/>
      <c r="ED145" s="40"/>
      <c r="EE145" s="40"/>
      <c r="EF145" s="50"/>
      <c r="EG145" s="50"/>
      <c r="EH145" s="50"/>
      <c r="EI145" s="50"/>
      <c r="EJ145" s="5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c r="FP145" s="50"/>
      <c r="FQ145" s="50"/>
      <c r="FR145" s="50"/>
      <c r="FS145" s="50"/>
      <c r="FT145" s="50"/>
      <c r="FU145" s="50"/>
      <c r="FV145" s="50"/>
      <c r="FW145" s="50"/>
      <c r="FX145" s="50"/>
      <c r="FY145" s="50"/>
      <c r="FZ145" s="50"/>
      <c r="GA145" s="50"/>
      <c r="GB145" s="50"/>
      <c r="GC145" s="50"/>
      <c r="GD145" s="50"/>
      <c r="GE145" s="50"/>
      <c r="GF145" s="50"/>
      <c r="GG145" s="50"/>
      <c r="GH145" s="50"/>
      <c r="GI145" s="50"/>
      <c r="GJ145" s="50"/>
      <c r="GK145" s="50"/>
      <c r="GL145" s="50"/>
      <c r="GM145" s="50"/>
      <c r="GN145" s="50"/>
      <c r="GO145" s="50"/>
      <c r="GP145" s="50"/>
      <c r="GQ145" s="50"/>
      <c r="GR145" s="50"/>
      <c r="GS145" s="50"/>
      <c r="GT145" s="50"/>
      <c r="GU145" s="50"/>
      <c r="GV145" s="50"/>
      <c r="GW145" s="50"/>
      <c r="GX145" s="50"/>
      <c r="GY145" s="50"/>
      <c r="GZ145" s="50"/>
      <c r="HA145" s="50"/>
      <c r="HB145" s="50"/>
      <c r="HC145" s="50"/>
      <c r="HD145" s="50"/>
      <c r="HE145" s="50"/>
      <c r="HF145" s="50"/>
      <c r="HG145" s="50"/>
      <c r="HH145" s="50"/>
      <c r="HI145" s="50"/>
      <c r="HJ145" s="50"/>
      <c r="HK145" s="50"/>
      <c r="HL145" s="50"/>
      <c r="HM145" s="50"/>
      <c r="HN145" s="50"/>
      <c r="HO145" s="50"/>
      <c r="HP145" s="50"/>
      <c r="HQ145" s="50"/>
      <c r="HR145" s="50"/>
      <c r="HS145" s="50"/>
      <c r="HT145" s="50"/>
      <c r="HU145" s="50"/>
      <c r="HV145" s="50"/>
      <c r="HW145" s="50"/>
      <c r="HX145" s="50"/>
      <c r="HY145" s="50"/>
      <c r="HZ145" s="50"/>
      <c r="IA145" s="50"/>
      <c r="IB145" s="50"/>
      <c r="IC145" s="50"/>
      <c r="ID145" s="50"/>
      <c r="IE145" s="50"/>
    </row>
    <row r="146" spans="1:239" s="47" customFormat="1" ht="9.75" customHeight="1">
      <c r="A146" s="53"/>
      <c r="B146" s="53"/>
      <c r="C146" s="53"/>
      <c r="D146" s="53"/>
      <c r="E146" s="53"/>
      <c r="F146" s="53"/>
      <c r="G146" s="53"/>
      <c r="H146" s="53"/>
      <c r="I146" s="53"/>
      <c r="J146" s="53"/>
      <c r="K146" s="57"/>
      <c r="L146" s="57"/>
      <c r="M146" s="57"/>
      <c r="N146" s="57"/>
      <c r="O146" s="57"/>
      <c r="P146" s="57"/>
      <c r="Q146" s="57"/>
      <c r="R146" s="57"/>
      <c r="S146" s="53"/>
      <c r="T146" s="57"/>
      <c r="U146" s="57"/>
      <c r="V146" s="57"/>
      <c r="W146" s="57"/>
      <c r="X146" s="57"/>
      <c r="Y146" s="57"/>
      <c r="Z146" s="57"/>
      <c r="AA146" s="57"/>
      <c r="AB146" s="53"/>
      <c r="AC146" s="57"/>
      <c r="AD146" s="57"/>
      <c r="AE146" s="57"/>
      <c r="AF146" s="57"/>
      <c r="AG146" s="57"/>
      <c r="AH146" s="57"/>
      <c r="AI146" s="57"/>
      <c r="AJ146" s="57"/>
      <c r="AK146" s="53"/>
      <c r="AL146" s="57"/>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1"/>
      <c r="BW146" s="51"/>
      <c r="BX146" s="51"/>
      <c r="BY146" s="51"/>
      <c r="BZ146" s="51"/>
      <c r="CA146" s="51"/>
      <c r="CB146" s="51"/>
      <c r="CC146" s="51"/>
      <c r="CD146" s="50"/>
      <c r="CE146" s="40"/>
      <c r="CF146" s="44"/>
      <c r="CG146" s="44"/>
      <c r="CH146" s="44"/>
      <c r="CI146" s="44"/>
      <c r="CJ146" s="44"/>
      <c r="CK146" s="44"/>
      <c r="CL146" s="44"/>
      <c r="CM146" s="44"/>
      <c r="CN146" s="44"/>
      <c r="CO146" s="44"/>
      <c r="CP146" s="44"/>
      <c r="CQ146" s="44"/>
      <c r="CR146" s="44"/>
      <c r="CS146" s="44"/>
      <c r="CT146" s="44"/>
      <c r="CU146" s="44"/>
      <c r="CV146" s="46"/>
      <c r="CW146" s="46"/>
      <c r="CX146" s="46"/>
      <c r="CY146" s="46"/>
      <c r="CZ146" s="46"/>
      <c r="DA146" s="46"/>
      <c r="DB146" s="46"/>
      <c r="DC146" s="46"/>
      <c r="DD146" s="46"/>
      <c r="DE146" s="46"/>
      <c r="DF146" s="46"/>
      <c r="DG146" s="46"/>
      <c r="DH146" s="46"/>
      <c r="DI146" s="46"/>
      <c r="DJ146" s="46"/>
      <c r="DK146" s="46"/>
      <c r="DL146" s="46"/>
      <c r="DM146" s="46"/>
      <c r="DN146" s="46"/>
      <c r="DO146" s="46"/>
      <c r="DP146" s="46"/>
      <c r="DQ146" s="46"/>
      <c r="DR146" s="46"/>
      <c r="DS146" s="46"/>
      <c r="DT146" s="37"/>
      <c r="DU146" s="40"/>
      <c r="DV146" s="40"/>
      <c r="DW146" s="40"/>
      <c r="DX146" s="40"/>
      <c r="DY146" s="40"/>
      <c r="DZ146" s="40"/>
      <c r="EA146" s="40"/>
      <c r="EB146" s="40"/>
      <c r="EC146" s="40"/>
      <c r="ED146" s="40"/>
      <c r="EE146" s="40"/>
      <c r="EF146" s="50"/>
      <c r="EG146" s="50"/>
      <c r="EH146" s="50"/>
      <c r="EI146" s="50"/>
      <c r="EJ146" s="5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c r="FT146" s="50"/>
      <c r="FU146" s="50"/>
      <c r="FV146" s="50"/>
      <c r="FW146" s="50"/>
      <c r="FX146" s="50"/>
      <c r="FY146" s="50"/>
      <c r="FZ146" s="50"/>
      <c r="GA146" s="50"/>
      <c r="GB146" s="50"/>
      <c r="GC146" s="50"/>
      <c r="GD146" s="50"/>
      <c r="GE146" s="50"/>
      <c r="GF146" s="50"/>
      <c r="GG146" s="50"/>
      <c r="GH146" s="50"/>
      <c r="GI146" s="50"/>
      <c r="GJ146" s="50"/>
      <c r="GK146" s="50"/>
      <c r="GL146" s="50"/>
      <c r="GM146" s="50"/>
      <c r="GN146" s="50"/>
      <c r="GO146" s="50"/>
      <c r="GP146" s="50"/>
      <c r="GQ146" s="50"/>
      <c r="GR146" s="50"/>
      <c r="GS146" s="50"/>
      <c r="GT146" s="50"/>
      <c r="GU146" s="50"/>
      <c r="GV146" s="50"/>
      <c r="GW146" s="50"/>
      <c r="GX146" s="50"/>
      <c r="GY146" s="50"/>
      <c r="GZ146" s="50"/>
      <c r="HA146" s="50"/>
      <c r="HB146" s="50"/>
      <c r="HC146" s="50"/>
      <c r="HD146" s="50"/>
      <c r="HE146" s="50"/>
      <c r="HF146" s="50"/>
      <c r="HG146" s="50"/>
      <c r="HH146" s="50"/>
      <c r="HI146" s="50"/>
      <c r="HJ146" s="50"/>
      <c r="HK146" s="50"/>
      <c r="HL146" s="50"/>
      <c r="HM146" s="50"/>
      <c r="HN146" s="50"/>
      <c r="HO146" s="50"/>
      <c r="HP146" s="50"/>
      <c r="HQ146" s="50"/>
      <c r="HR146" s="50"/>
      <c r="HS146" s="50"/>
      <c r="HT146" s="50"/>
      <c r="HU146" s="50"/>
      <c r="HV146" s="50"/>
      <c r="HW146" s="50"/>
      <c r="HX146" s="50"/>
      <c r="HY146" s="50"/>
      <c r="HZ146" s="50"/>
      <c r="IA146" s="50"/>
      <c r="IB146" s="50"/>
      <c r="IC146" s="50"/>
      <c r="ID146" s="50"/>
      <c r="IE146" s="50"/>
    </row>
    <row r="147" spans="1:239" s="47" customFormat="1" ht="9.75" customHeight="1">
      <c r="A147" s="53"/>
      <c r="B147" s="53"/>
      <c r="C147" s="53"/>
      <c r="D147" s="53"/>
      <c r="E147" s="53"/>
      <c r="F147" s="53"/>
      <c r="G147" s="53"/>
      <c r="H147" s="53"/>
      <c r="I147" s="53"/>
      <c r="J147" s="53"/>
      <c r="K147" s="57"/>
      <c r="L147" s="57"/>
      <c r="M147" s="57"/>
      <c r="N147" s="57"/>
      <c r="O147" s="57"/>
      <c r="P147" s="57"/>
      <c r="Q147" s="57"/>
      <c r="R147" s="57"/>
      <c r="S147" s="53"/>
      <c r="T147" s="57"/>
      <c r="U147" s="57"/>
      <c r="V147" s="57"/>
      <c r="W147" s="57"/>
      <c r="X147" s="57"/>
      <c r="Y147" s="57"/>
      <c r="Z147" s="57"/>
      <c r="AA147" s="57"/>
      <c r="AB147" s="53"/>
      <c r="AC147" s="57"/>
      <c r="AD147" s="57"/>
      <c r="AE147" s="57"/>
      <c r="AF147" s="57"/>
      <c r="AG147" s="57"/>
      <c r="AH147" s="57"/>
      <c r="AI147" s="57"/>
      <c r="AJ147" s="57"/>
      <c r="AK147" s="53"/>
      <c r="AL147" s="57"/>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1"/>
      <c r="BW147" s="51"/>
      <c r="BX147" s="51"/>
      <c r="BY147" s="51"/>
      <c r="BZ147" s="51"/>
      <c r="CA147" s="51"/>
      <c r="CB147" s="51"/>
      <c r="CC147" s="51"/>
      <c r="CD147" s="50"/>
      <c r="CE147" s="40"/>
      <c r="CF147" s="44"/>
      <c r="CG147" s="44"/>
      <c r="CH147" s="44"/>
      <c r="CI147" s="44"/>
      <c r="CJ147" s="44"/>
      <c r="CK147" s="44"/>
      <c r="CL147" s="44"/>
      <c r="CM147" s="44"/>
      <c r="CN147" s="44"/>
      <c r="CO147" s="44"/>
      <c r="CP147" s="44"/>
      <c r="CQ147" s="44"/>
      <c r="CR147" s="44"/>
      <c r="CS147" s="44"/>
      <c r="CT147" s="44"/>
      <c r="CU147" s="44"/>
      <c r="CV147" s="46"/>
      <c r="CW147" s="46"/>
      <c r="CX147" s="46"/>
      <c r="CY147" s="46"/>
      <c r="CZ147" s="46"/>
      <c r="DA147" s="46"/>
      <c r="DB147" s="46"/>
      <c r="DC147" s="46"/>
      <c r="DD147" s="46"/>
      <c r="DE147" s="46"/>
      <c r="DF147" s="46"/>
      <c r="DG147" s="46"/>
      <c r="DH147" s="46"/>
      <c r="DI147" s="46"/>
      <c r="DJ147" s="46"/>
      <c r="DK147" s="46"/>
      <c r="DL147" s="46"/>
      <c r="DM147" s="46"/>
      <c r="DN147" s="46"/>
      <c r="DO147" s="46"/>
      <c r="DP147" s="46"/>
      <c r="DQ147" s="46"/>
      <c r="DR147" s="46"/>
      <c r="DS147" s="46"/>
      <c r="DT147" s="37"/>
      <c r="DU147" s="40"/>
      <c r="DV147" s="40"/>
      <c r="DW147" s="40"/>
      <c r="DX147" s="40"/>
      <c r="DY147" s="40"/>
      <c r="DZ147" s="40"/>
      <c r="EA147" s="40"/>
      <c r="EB147" s="40"/>
      <c r="EC147" s="40"/>
      <c r="ED147" s="40"/>
      <c r="EE147" s="40"/>
      <c r="EF147" s="50"/>
      <c r="EG147" s="50"/>
      <c r="EH147" s="50"/>
      <c r="EI147" s="50"/>
      <c r="EJ147" s="5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c r="HO147" s="50"/>
      <c r="HP147" s="50"/>
      <c r="HQ147" s="50"/>
      <c r="HR147" s="50"/>
      <c r="HS147" s="50"/>
      <c r="HT147" s="50"/>
      <c r="HU147" s="50"/>
      <c r="HV147" s="50"/>
      <c r="HW147" s="50"/>
      <c r="HX147" s="50"/>
      <c r="HY147" s="50"/>
      <c r="HZ147" s="50"/>
      <c r="IA147" s="50"/>
      <c r="IB147" s="50"/>
      <c r="IC147" s="50"/>
      <c r="ID147" s="50"/>
      <c r="IE147" s="50"/>
    </row>
    <row r="148" spans="1:239" s="47" customFormat="1" ht="9.75" customHeight="1">
      <c r="A148" s="53"/>
      <c r="B148" s="53"/>
      <c r="C148" s="53"/>
      <c r="D148" s="53"/>
      <c r="E148" s="53"/>
      <c r="F148" s="53"/>
      <c r="G148" s="53"/>
      <c r="H148" s="53"/>
      <c r="I148" s="53"/>
      <c r="J148" s="53"/>
      <c r="K148" s="57"/>
      <c r="L148" s="57"/>
      <c r="M148" s="57"/>
      <c r="N148" s="57"/>
      <c r="O148" s="57"/>
      <c r="P148" s="57"/>
      <c r="Q148" s="57"/>
      <c r="R148" s="57"/>
      <c r="S148" s="53"/>
      <c r="T148" s="57"/>
      <c r="U148" s="57"/>
      <c r="V148" s="57"/>
      <c r="W148" s="57"/>
      <c r="X148" s="57"/>
      <c r="Y148" s="57"/>
      <c r="Z148" s="57"/>
      <c r="AA148" s="57"/>
      <c r="AB148" s="53"/>
      <c r="AC148" s="57"/>
      <c r="AD148" s="57"/>
      <c r="AE148" s="57"/>
      <c r="AF148" s="57"/>
      <c r="AG148" s="57"/>
      <c r="AH148" s="57"/>
      <c r="AI148" s="57"/>
      <c r="AJ148" s="57"/>
      <c r="AK148" s="53"/>
      <c r="AL148" s="57"/>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1"/>
      <c r="BW148" s="51"/>
      <c r="BX148" s="51"/>
      <c r="BY148" s="51"/>
      <c r="BZ148" s="51"/>
      <c r="CA148" s="51"/>
      <c r="CB148" s="51"/>
      <c r="CC148" s="51"/>
      <c r="CD148" s="50"/>
      <c r="CE148" s="40"/>
      <c r="CF148" s="44"/>
      <c r="CG148" s="44"/>
      <c r="CH148" s="44"/>
      <c r="CI148" s="44"/>
      <c r="CJ148" s="44"/>
      <c r="CK148" s="44"/>
      <c r="CL148" s="44"/>
      <c r="CM148" s="44"/>
      <c r="CN148" s="44"/>
      <c r="CO148" s="44"/>
      <c r="CP148" s="44"/>
      <c r="CQ148" s="44"/>
      <c r="CR148" s="44"/>
      <c r="CS148" s="44"/>
      <c r="CT148" s="44"/>
      <c r="CU148" s="44"/>
      <c r="CV148" s="46"/>
      <c r="CW148" s="46"/>
      <c r="CX148" s="46"/>
      <c r="CY148" s="46"/>
      <c r="CZ148" s="46"/>
      <c r="DA148" s="46"/>
      <c r="DB148" s="46"/>
      <c r="DC148" s="46"/>
      <c r="DD148" s="46"/>
      <c r="DE148" s="46"/>
      <c r="DF148" s="46"/>
      <c r="DG148" s="46"/>
      <c r="DH148" s="46"/>
      <c r="DI148" s="46"/>
      <c r="DJ148" s="46"/>
      <c r="DK148" s="46"/>
      <c r="DL148" s="46"/>
      <c r="DM148" s="46"/>
      <c r="DN148" s="46"/>
      <c r="DO148" s="46"/>
      <c r="DP148" s="46"/>
      <c r="DQ148" s="46"/>
      <c r="DR148" s="46"/>
      <c r="DS148" s="46"/>
      <c r="DT148" s="37"/>
      <c r="DU148" s="40"/>
      <c r="DV148" s="40"/>
      <c r="DW148" s="40"/>
      <c r="DX148" s="40"/>
      <c r="DY148" s="40"/>
      <c r="DZ148" s="40"/>
      <c r="EA148" s="40"/>
      <c r="EB148" s="40"/>
      <c r="EC148" s="40"/>
      <c r="ED148" s="40"/>
      <c r="EE148" s="40"/>
      <c r="EF148" s="50"/>
      <c r="EG148" s="50"/>
      <c r="EH148" s="50"/>
      <c r="EI148" s="50"/>
      <c r="EJ148" s="5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c r="HO148" s="50"/>
      <c r="HP148" s="50"/>
      <c r="HQ148" s="50"/>
      <c r="HR148" s="50"/>
      <c r="HS148" s="50"/>
      <c r="HT148" s="50"/>
      <c r="HU148" s="50"/>
      <c r="HV148" s="50"/>
      <c r="HW148" s="50"/>
      <c r="HX148" s="50"/>
      <c r="HY148" s="50"/>
      <c r="HZ148" s="50"/>
      <c r="IA148" s="50"/>
      <c r="IB148" s="50"/>
      <c r="IC148" s="50"/>
      <c r="ID148" s="50"/>
      <c r="IE148" s="50"/>
    </row>
    <row r="149" spans="1:239" s="47" customFormat="1" ht="9.75" customHeight="1">
      <c r="A149" s="53"/>
      <c r="B149" s="53"/>
      <c r="C149" s="53"/>
      <c r="D149" s="53"/>
      <c r="E149" s="53"/>
      <c r="F149" s="53"/>
      <c r="G149" s="53"/>
      <c r="H149" s="53"/>
      <c r="I149" s="53"/>
      <c r="J149" s="53"/>
      <c r="K149" s="57"/>
      <c r="L149" s="57"/>
      <c r="M149" s="57"/>
      <c r="N149" s="57"/>
      <c r="O149" s="57"/>
      <c r="P149" s="57"/>
      <c r="Q149" s="57"/>
      <c r="R149" s="57"/>
      <c r="S149" s="53"/>
      <c r="T149" s="57"/>
      <c r="U149" s="57"/>
      <c r="V149" s="57"/>
      <c r="W149" s="57"/>
      <c r="X149" s="57"/>
      <c r="Y149" s="57"/>
      <c r="Z149" s="57"/>
      <c r="AA149" s="57"/>
      <c r="AB149" s="53"/>
      <c r="AC149" s="57"/>
      <c r="AD149" s="57"/>
      <c r="AE149" s="57"/>
      <c r="AF149" s="57"/>
      <c r="AG149" s="57"/>
      <c r="AH149" s="57"/>
      <c r="AI149" s="57"/>
      <c r="AJ149" s="57"/>
      <c r="AK149" s="53"/>
      <c r="AL149" s="57"/>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1"/>
      <c r="BW149" s="51"/>
      <c r="BX149" s="51"/>
      <c r="BY149" s="51"/>
      <c r="BZ149" s="51"/>
      <c r="CA149" s="51"/>
      <c r="CB149" s="51"/>
      <c r="CC149" s="51"/>
      <c r="CD149" s="50"/>
      <c r="CE149" s="40"/>
      <c r="CF149" s="44"/>
      <c r="CG149" s="44"/>
      <c r="CH149" s="44"/>
      <c r="CI149" s="44"/>
      <c r="CJ149" s="44"/>
      <c r="CK149" s="44"/>
      <c r="CL149" s="44"/>
      <c r="CM149" s="44"/>
      <c r="CN149" s="44"/>
      <c r="CO149" s="44"/>
      <c r="CP149" s="44"/>
      <c r="CQ149" s="44"/>
      <c r="CR149" s="44"/>
      <c r="CS149" s="44"/>
      <c r="CT149" s="44"/>
      <c r="CU149" s="44"/>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37"/>
      <c r="DU149" s="40"/>
      <c r="DV149" s="40"/>
      <c r="DW149" s="40"/>
      <c r="DX149" s="40"/>
      <c r="DY149" s="40"/>
      <c r="DZ149" s="40"/>
      <c r="EA149" s="40"/>
      <c r="EB149" s="40"/>
      <c r="EC149" s="40"/>
      <c r="ED149" s="40"/>
      <c r="EE149" s="40"/>
      <c r="EF149" s="50"/>
      <c r="EG149" s="50"/>
      <c r="EH149" s="50"/>
      <c r="EI149" s="50"/>
      <c r="EJ149" s="5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c r="HO149" s="50"/>
      <c r="HP149" s="50"/>
      <c r="HQ149" s="50"/>
      <c r="HR149" s="50"/>
      <c r="HS149" s="50"/>
      <c r="HT149" s="50"/>
      <c r="HU149" s="50"/>
      <c r="HV149" s="50"/>
      <c r="HW149" s="50"/>
      <c r="HX149" s="50"/>
      <c r="HY149" s="50"/>
      <c r="HZ149" s="50"/>
      <c r="IA149" s="50"/>
      <c r="IB149" s="50"/>
      <c r="IC149" s="50"/>
      <c r="ID149" s="50"/>
      <c r="IE149" s="50"/>
    </row>
    <row r="150" spans="1:239" s="47" customFormat="1" ht="9.75" customHeight="1">
      <c r="A150" s="53"/>
      <c r="B150" s="53"/>
      <c r="C150" s="53"/>
      <c r="D150" s="53"/>
      <c r="E150" s="53"/>
      <c r="F150" s="53"/>
      <c r="G150" s="53"/>
      <c r="H150" s="53"/>
      <c r="I150" s="53"/>
      <c r="J150" s="53"/>
      <c r="K150" s="57"/>
      <c r="L150" s="57"/>
      <c r="M150" s="57"/>
      <c r="N150" s="57"/>
      <c r="O150" s="57"/>
      <c r="P150" s="57"/>
      <c r="Q150" s="57"/>
      <c r="R150" s="57"/>
      <c r="S150" s="53"/>
      <c r="T150" s="57"/>
      <c r="U150" s="57"/>
      <c r="V150" s="57"/>
      <c r="W150" s="57"/>
      <c r="X150" s="57"/>
      <c r="Y150" s="57"/>
      <c r="Z150" s="57"/>
      <c r="AA150" s="57"/>
      <c r="AB150" s="53"/>
      <c r="AC150" s="57"/>
      <c r="AD150" s="57"/>
      <c r="AE150" s="57"/>
      <c r="AF150" s="57"/>
      <c r="AG150" s="57"/>
      <c r="AH150" s="57"/>
      <c r="AI150" s="57"/>
      <c r="AJ150" s="57"/>
      <c r="AK150" s="53"/>
      <c r="AL150" s="57"/>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1"/>
      <c r="BW150" s="51"/>
      <c r="BX150" s="51"/>
      <c r="BY150" s="51"/>
      <c r="BZ150" s="51"/>
      <c r="CA150" s="51"/>
      <c r="CB150" s="51"/>
      <c r="CC150" s="51"/>
      <c r="CD150" s="50"/>
      <c r="CE150" s="40"/>
      <c r="CF150" s="44"/>
      <c r="CG150" s="44"/>
      <c r="CH150" s="44"/>
      <c r="CI150" s="44"/>
      <c r="CJ150" s="44"/>
      <c r="CK150" s="44"/>
      <c r="CL150" s="44"/>
      <c r="CM150" s="44"/>
      <c r="CN150" s="44"/>
      <c r="CO150" s="44"/>
      <c r="CP150" s="44"/>
      <c r="CQ150" s="44"/>
      <c r="CR150" s="44"/>
      <c r="CS150" s="44"/>
      <c r="CT150" s="44"/>
      <c r="CU150" s="44"/>
      <c r="CV150" s="46"/>
      <c r="CW150" s="46"/>
      <c r="CX150" s="46"/>
      <c r="CY150" s="46"/>
      <c r="CZ150" s="46"/>
      <c r="DA150" s="46"/>
      <c r="DB150" s="46"/>
      <c r="DC150" s="46"/>
      <c r="DD150" s="46"/>
      <c r="DE150" s="46"/>
      <c r="DF150" s="46"/>
      <c r="DG150" s="46"/>
      <c r="DH150" s="46"/>
      <c r="DI150" s="46"/>
      <c r="DJ150" s="46"/>
      <c r="DK150" s="46"/>
      <c r="DL150" s="46"/>
      <c r="DM150" s="46"/>
      <c r="DN150" s="46"/>
      <c r="DO150" s="46"/>
      <c r="DP150" s="46"/>
      <c r="DQ150" s="46"/>
      <c r="DR150" s="46"/>
      <c r="DS150" s="46"/>
      <c r="DT150" s="37"/>
      <c r="DU150" s="40"/>
      <c r="DV150" s="40"/>
      <c r="DW150" s="40"/>
      <c r="DX150" s="40"/>
      <c r="DY150" s="40"/>
      <c r="DZ150" s="40"/>
      <c r="EA150" s="40"/>
      <c r="EB150" s="40"/>
      <c r="EC150" s="40"/>
      <c r="ED150" s="40"/>
      <c r="EE150" s="40"/>
      <c r="EF150" s="50"/>
      <c r="EG150" s="50"/>
      <c r="EH150" s="50"/>
      <c r="EI150" s="50"/>
      <c r="EJ150" s="5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c r="GX150" s="50"/>
      <c r="GY150" s="50"/>
      <c r="GZ150" s="50"/>
      <c r="HA150" s="50"/>
      <c r="HB150" s="50"/>
      <c r="HC150" s="50"/>
      <c r="HD150" s="50"/>
      <c r="HE150" s="50"/>
      <c r="HF150" s="50"/>
      <c r="HG150" s="50"/>
      <c r="HH150" s="50"/>
      <c r="HI150" s="50"/>
      <c r="HJ150" s="50"/>
      <c r="HK150" s="50"/>
      <c r="HL150" s="50"/>
      <c r="HM150" s="50"/>
      <c r="HN150" s="50"/>
      <c r="HO150" s="50"/>
      <c r="HP150" s="50"/>
      <c r="HQ150" s="50"/>
      <c r="HR150" s="50"/>
      <c r="HS150" s="50"/>
      <c r="HT150" s="50"/>
      <c r="HU150" s="50"/>
      <c r="HV150" s="50"/>
      <c r="HW150" s="50"/>
      <c r="HX150" s="50"/>
      <c r="HY150" s="50"/>
      <c r="HZ150" s="50"/>
      <c r="IA150" s="50"/>
      <c r="IB150" s="50"/>
      <c r="IC150" s="50"/>
      <c r="ID150" s="50"/>
      <c r="IE150" s="50"/>
    </row>
    <row r="151" spans="1:239" s="47" customFormat="1" ht="9.75" customHeight="1">
      <c r="A151" s="53"/>
      <c r="B151" s="53"/>
      <c r="C151" s="53"/>
      <c r="D151" s="53"/>
      <c r="E151" s="53"/>
      <c r="F151" s="53"/>
      <c r="G151" s="53"/>
      <c r="H151" s="53"/>
      <c r="I151" s="53"/>
      <c r="J151" s="53"/>
      <c r="K151" s="57"/>
      <c r="L151" s="57"/>
      <c r="M151" s="57"/>
      <c r="N151" s="57"/>
      <c r="O151" s="57"/>
      <c r="P151" s="57"/>
      <c r="Q151" s="57"/>
      <c r="R151" s="57"/>
      <c r="S151" s="53"/>
      <c r="T151" s="57"/>
      <c r="U151" s="57"/>
      <c r="V151" s="57"/>
      <c r="W151" s="57"/>
      <c r="X151" s="57"/>
      <c r="Y151" s="57"/>
      <c r="Z151" s="57"/>
      <c r="AA151" s="57"/>
      <c r="AB151" s="53"/>
      <c r="AC151" s="57"/>
      <c r="AD151" s="57"/>
      <c r="AE151" s="57"/>
      <c r="AF151" s="57"/>
      <c r="AG151" s="57"/>
      <c r="AH151" s="57"/>
      <c r="AI151" s="57"/>
      <c r="AJ151" s="57"/>
      <c r="AK151" s="53"/>
      <c r="AL151" s="57"/>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1"/>
      <c r="BW151" s="51"/>
      <c r="BX151" s="51"/>
      <c r="BY151" s="51"/>
      <c r="BZ151" s="51"/>
      <c r="CA151" s="51"/>
      <c r="CB151" s="51"/>
      <c r="CC151" s="51"/>
      <c r="CD151" s="50"/>
      <c r="CE151" s="40"/>
      <c r="CF151" s="44"/>
      <c r="CG151" s="44"/>
      <c r="CH151" s="44"/>
      <c r="CI151" s="44"/>
      <c r="CJ151" s="44"/>
      <c r="CK151" s="44"/>
      <c r="CL151" s="44"/>
      <c r="CM151" s="44"/>
      <c r="CN151" s="44"/>
      <c r="CO151" s="44"/>
      <c r="CP151" s="44"/>
      <c r="CQ151" s="44"/>
      <c r="CR151" s="44"/>
      <c r="CS151" s="44"/>
      <c r="CT151" s="44"/>
      <c r="CU151" s="44"/>
      <c r="CV151" s="46"/>
      <c r="CW151" s="46"/>
      <c r="CX151" s="46"/>
      <c r="CY151" s="46"/>
      <c r="CZ151" s="46"/>
      <c r="DA151" s="46"/>
      <c r="DB151" s="46"/>
      <c r="DC151" s="46"/>
      <c r="DD151" s="46"/>
      <c r="DE151" s="46"/>
      <c r="DF151" s="46"/>
      <c r="DG151" s="46"/>
      <c r="DH151" s="46"/>
      <c r="DI151" s="46"/>
      <c r="DJ151" s="46"/>
      <c r="DK151" s="46"/>
      <c r="DL151" s="46"/>
      <c r="DM151" s="46"/>
      <c r="DN151" s="46"/>
      <c r="DO151" s="46"/>
      <c r="DP151" s="46"/>
      <c r="DQ151" s="46"/>
      <c r="DR151" s="46"/>
      <c r="DS151" s="46"/>
      <c r="DT151" s="37"/>
      <c r="DU151" s="40"/>
      <c r="DV151" s="40"/>
      <c r="DW151" s="40"/>
      <c r="DX151" s="40"/>
      <c r="DY151" s="40"/>
      <c r="DZ151" s="40"/>
      <c r="EA151" s="40"/>
      <c r="EB151" s="40"/>
      <c r="EC151" s="40"/>
      <c r="ED151" s="40"/>
      <c r="EE151" s="40"/>
      <c r="EF151" s="50"/>
      <c r="EG151" s="50"/>
      <c r="EH151" s="50"/>
      <c r="EI151" s="50"/>
      <c r="EJ151" s="5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c r="HO151" s="50"/>
      <c r="HP151" s="50"/>
      <c r="HQ151" s="50"/>
      <c r="HR151" s="50"/>
      <c r="HS151" s="50"/>
      <c r="HT151" s="50"/>
      <c r="HU151" s="50"/>
      <c r="HV151" s="50"/>
      <c r="HW151" s="50"/>
      <c r="HX151" s="50"/>
      <c r="HY151" s="50"/>
      <c r="HZ151" s="50"/>
      <c r="IA151" s="50"/>
      <c r="IB151" s="50"/>
      <c r="IC151" s="50"/>
      <c r="ID151" s="50"/>
      <c r="IE151" s="50"/>
    </row>
    <row r="152" spans="1:239" s="47" customFormat="1" ht="9.75" customHeight="1">
      <c r="A152" s="53"/>
      <c r="B152" s="53"/>
      <c r="C152" s="53"/>
      <c r="D152" s="53"/>
      <c r="E152" s="53"/>
      <c r="F152" s="53"/>
      <c r="G152" s="53"/>
      <c r="H152" s="53"/>
      <c r="I152" s="53"/>
      <c r="J152" s="53"/>
      <c r="K152" s="57"/>
      <c r="L152" s="57"/>
      <c r="M152" s="57"/>
      <c r="N152" s="57"/>
      <c r="O152" s="57"/>
      <c r="P152" s="57"/>
      <c r="Q152" s="57"/>
      <c r="R152" s="57"/>
      <c r="S152" s="53"/>
      <c r="T152" s="57"/>
      <c r="U152" s="57"/>
      <c r="V152" s="57"/>
      <c r="W152" s="57"/>
      <c r="X152" s="57"/>
      <c r="Y152" s="57"/>
      <c r="Z152" s="57"/>
      <c r="AA152" s="57"/>
      <c r="AB152" s="53"/>
      <c r="AC152" s="57"/>
      <c r="AD152" s="57"/>
      <c r="AE152" s="57"/>
      <c r="AF152" s="57"/>
      <c r="AG152" s="57"/>
      <c r="AH152" s="57"/>
      <c r="AI152" s="57"/>
      <c r="AJ152" s="57"/>
      <c r="AK152" s="53"/>
      <c r="AL152" s="57"/>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1"/>
      <c r="BW152" s="51"/>
      <c r="BX152" s="51"/>
      <c r="BY152" s="51"/>
      <c r="BZ152" s="51"/>
      <c r="CA152" s="51"/>
      <c r="CB152" s="51"/>
      <c r="CC152" s="51"/>
      <c r="CD152" s="50"/>
      <c r="CE152" s="40"/>
      <c r="CF152" s="44"/>
      <c r="CG152" s="44"/>
      <c r="CH152" s="44"/>
      <c r="CI152" s="44"/>
      <c r="CJ152" s="44"/>
      <c r="CK152" s="44"/>
      <c r="CL152" s="44"/>
      <c r="CM152" s="44"/>
      <c r="CN152" s="44"/>
      <c r="CO152" s="44"/>
      <c r="CP152" s="44"/>
      <c r="CQ152" s="44"/>
      <c r="CR152" s="44"/>
      <c r="CS152" s="44"/>
      <c r="CT152" s="44"/>
      <c r="CU152" s="44"/>
      <c r="CV152" s="46"/>
      <c r="CW152" s="46"/>
      <c r="CX152" s="46"/>
      <c r="CY152" s="46"/>
      <c r="CZ152" s="46"/>
      <c r="DA152" s="46"/>
      <c r="DB152" s="46"/>
      <c r="DC152" s="46"/>
      <c r="DD152" s="46"/>
      <c r="DE152" s="46"/>
      <c r="DF152" s="46"/>
      <c r="DG152" s="46"/>
      <c r="DH152" s="46"/>
      <c r="DI152" s="46"/>
      <c r="DJ152" s="46"/>
      <c r="DK152" s="46"/>
      <c r="DL152" s="46"/>
      <c r="DM152" s="46"/>
      <c r="DN152" s="46"/>
      <c r="DO152" s="46"/>
      <c r="DP152" s="46"/>
      <c r="DQ152" s="46"/>
      <c r="DR152" s="46"/>
      <c r="DS152" s="46"/>
      <c r="DT152" s="37"/>
      <c r="DU152" s="40"/>
      <c r="DV152" s="40"/>
      <c r="DW152" s="40"/>
      <c r="DX152" s="40"/>
      <c r="DY152" s="40"/>
      <c r="DZ152" s="40"/>
      <c r="EA152" s="40"/>
      <c r="EB152" s="40"/>
      <c r="EC152" s="40"/>
      <c r="ED152" s="40"/>
      <c r="EE152" s="40"/>
      <c r="EF152" s="50"/>
      <c r="EG152" s="50"/>
      <c r="EH152" s="50"/>
      <c r="EI152" s="50"/>
      <c r="EJ152" s="5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c r="HO152" s="50"/>
      <c r="HP152" s="50"/>
      <c r="HQ152" s="50"/>
      <c r="HR152" s="50"/>
      <c r="HS152" s="50"/>
      <c r="HT152" s="50"/>
      <c r="HU152" s="50"/>
      <c r="HV152" s="50"/>
      <c r="HW152" s="50"/>
      <c r="HX152" s="50"/>
      <c r="HY152" s="50"/>
      <c r="HZ152" s="50"/>
      <c r="IA152" s="50"/>
      <c r="IB152" s="50"/>
      <c r="IC152" s="50"/>
      <c r="ID152" s="50"/>
      <c r="IE152" s="50"/>
    </row>
    <row r="153" spans="1:239" s="47" customFormat="1" ht="9.75" customHeight="1">
      <c r="A153" s="53"/>
      <c r="B153" s="53"/>
      <c r="C153" s="53"/>
      <c r="D153" s="53"/>
      <c r="E153" s="53"/>
      <c r="F153" s="53"/>
      <c r="G153" s="53"/>
      <c r="H153" s="53"/>
      <c r="I153" s="53"/>
      <c r="J153" s="53"/>
      <c r="K153" s="57"/>
      <c r="L153" s="57"/>
      <c r="M153" s="57"/>
      <c r="N153" s="57"/>
      <c r="O153" s="57"/>
      <c r="P153" s="57"/>
      <c r="Q153" s="57"/>
      <c r="R153" s="57"/>
      <c r="S153" s="53"/>
      <c r="T153" s="57"/>
      <c r="U153" s="57"/>
      <c r="V153" s="57"/>
      <c r="W153" s="57"/>
      <c r="X153" s="57"/>
      <c r="Y153" s="57"/>
      <c r="Z153" s="57"/>
      <c r="AA153" s="57"/>
      <c r="AB153" s="53"/>
      <c r="AC153" s="57"/>
      <c r="AD153" s="57"/>
      <c r="AE153" s="57"/>
      <c r="AF153" s="57"/>
      <c r="AG153" s="57"/>
      <c r="AH153" s="57"/>
      <c r="AI153" s="57"/>
      <c r="AJ153" s="57"/>
      <c r="AK153" s="53"/>
      <c r="AL153" s="57"/>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1"/>
      <c r="BW153" s="51"/>
      <c r="BX153" s="51"/>
      <c r="BY153" s="51"/>
      <c r="BZ153" s="51"/>
      <c r="CA153" s="51"/>
      <c r="CB153" s="51"/>
      <c r="CC153" s="51"/>
      <c r="CD153" s="50"/>
      <c r="CE153" s="40"/>
      <c r="CF153" s="44"/>
      <c r="CG153" s="44"/>
      <c r="CH153" s="44"/>
      <c r="CI153" s="44"/>
      <c r="CJ153" s="44"/>
      <c r="CK153" s="44"/>
      <c r="CL153" s="44"/>
      <c r="CM153" s="44"/>
      <c r="CN153" s="44"/>
      <c r="CO153" s="44"/>
      <c r="CP153" s="44"/>
      <c r="CQ153" s="44"/>
      <c r="CR153" s="44"/>
      <c r="CS153" s="44"/>
      <c r="CT153" s="44"/>
      <c r="CU153" s="44"/>
      <c r="CV153" s="46"/>
      <c r="CW153" s="46"/>
      <c r="CX153" s="46"/>
      <c r="CY153" s="46"/>
      <c r="CZ153" s="46"/>
      <c r="DA153" s="46"/>
      <c r="DB153" s="46"/>
      <c r="DC153" s="46"/>
      <c r="DD153" s="46"/>
      <c r="DE153" s="46"/>
      <c r="DF153" s="46"/>
      <c r="DG153" s="46"/>
      <c r="DH153" s="46"/>
      <c r="DI153" s="46"/>
      <c r="DJ153" s="46"/>
      <c r="DK153" s="46"/>
      <c r="DL153" s="46"/>
      <c r="DM153" s="46"/>
      <c r="DN153" s="46"/>
      <c r="DO153" s="46"/>
      <c r="DP153" s="46"/>
      <c r="DQ153" s="46"/>
      <c r="DR153" s="46"/>
      <c r="DS153" s="46"/>
      <c r="DT153" s="37"/>
      <c r="DU153" s="40"/>
      <c r="DV153" s="40"/>
      <c r="DW153" s="40"/>
      <c r="DX153" s="40"/>
      <c r="DY153" s="40"/>
      <c r="DZ153" s="40"/>
      <c r="EA153" s="40"/>
      <c r="EB153" s="40"/>
      <c r="EC153" s="40"/>
      <c r="ED153" s="40"/>
      <c r="EE153" s="40"/>
      <c r="EF153" s="50"/>
      <c r="EG153" s="50"/>
      <c r="EH153" s="50"/>
      <c r="EI153" s="50"/>
      <c r="EJ153" s="5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row>
    <row r="154" spans="1:239" s="47" customFormat="1" ht="9.75" customHeight="1">
      <c r="A154" s="53"/>
      <c r="B154" s="53"/>
      <c r="C154" s="53"/>
      <c r="D154" s="53"/>
      <c r="E154" s="53"/>
      <c r="F154" s="53"/>
      <c r="G154" s="53"/>
      <c r="H154" s="53"/>
      <c r="I154" s="53"/>
      <c r="J154" s="53"/>
      <c r="K154" s="57"/>
      <c r="L154" s="57"/>
      <c r="M154" s="57"/>
      <c r="N154" s="57"/>
      <c r="O154" s="57"/>
      <c r="P154" s="57"/>
      <c r="Q154" s="57"/>
      <c r="R154" s="57"/>
      <c r="S154" s="53"/>
      <c r="T154" s="57"/>
      <c r="U154" s="57"/>
      <c r="V154" s="57"/>
      <c r="W154" s="57"/>
      <c r="X154" s="57"/>
      <c r="Y154" s="57"/>
      <c r="Z154" s="57"/>
      <c r="AA154" s="57"/>
      <c r="AB154" s="53"/>
      <c r="AC154" s="57"/>
      <c r="AD154" s="57"/>
      <c r="AE154" s="57"/>
      <c r="AF154" s="57"/>
      <c r="AG154" s="57"/>
      <c r="AH154" s="57"/>
      <c r="AI154" s="57"/>
      <c r="AJ154" s="57"/>
      <c r="AK154" s="53"/>
      <c r="AL154" s="57"/>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1"/>
      <c r="BW154" s="51"/>
      <c r="BX154" s="51"/>
      <c r="BY154" s="51"/>
      <c r="BZ154" s="51"/>
      <c r="CA154" s="51"/>
      <c r="CB154" s="51"/>
      <c r="CC154" s="51"/>
      <c r="CD154" s="50"/>
      <c r="CE154" s="40"/>
      <c r="CF154" s="44"/>
      <c r="CG154" s="44"/>
      <c r="CH154" s="44"/>
      <c r="CI154" s="44"/>
      <c r="CJ154" s="44"/>
      <c r="CK154" s="44"/>
      <c r="CL154" s="44"/>
      <c r="CM154" s="44"/>
      <c r="CN154" s="44"/>
      <c r="CO154" s="44"/>
      <c r="CP154" s="44"/>
      <c r="CQ154" s="44"/>
      <c r="CR154" s="44"/>
      <c r="CS154" s="44"/>
      <c r="CT154" s="44"/>
      <c r="CU154" s="44"/>
      <c r="CV154" s="46"/>
      <c r="CW154" s="46"/>
      <c r="CX154" s="46"/>
      <c r="CY154" s="46"/>
      <c r="CZ154" s="46"/>
      <c r="DA154" s="46"/>
      <c r="DB154" s="46"/>
      <c r="DC154" s="46"/>
      <c r="DD154" s="46"/>
      <c r="DE154" s="46"/>
      <c r="DF154" s="46"/>
      <c r="DG154" s="46"/>
      <c r="DH154" s="46"/>
      <c r="DI154" s="46"/>
      <c r="DJ154" s="46"/>
      <c r="DK154" s="46"/>
      <c r="DL154" s="46"/>
      <c r="DM154" s="46"/>
      <c r="DN154" s="46"/>
      <c r="DO154" s="46"/>
      <c r="DP154" s="46"/>
      <c r="DQ154" s="46"/>
      <c r="DR154" s="46"/>
      <c r="DS154" s="46"/>
      <c r="DT154" s="37"/>
      <c r="DU154" s="40"/>
      <c r="DV154" s="40"/>
      <c r="DW154" s="40"/>
      <c r="DX154" s="40"/>
      <c r="DY154" s="40"/>
      <c r="DZ154" s="40"/>
      <c r="EA154" s="40"/>
      <c r="EB154" s="40"/>
      <c r="EC154" s="40"/>
      <c r="ED154" s="40"/>
      <c r="EE154" s="40"/>
      <c r="EF154" s="50"/>
      <c r="EG154" s="50"/>
      <c r="EH154" s="50"/>
      <c r="EI154" s="50"/>
      <c r="EJ154" s="5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c r="HW154" s="50"/>
      <c r="HX154" s="50"/>
      <c r="HY154" s="50"/>
      <c r="HZ154" s="50"/>
      <c r="IA154" s="50"/>
      <c r="IB154" s="50"/>
      <c r="IC154" s="50"/>
      <c r="ID154" s="50"/>
      <c r="IE154" s="50"/>
    </row>
    <row r="155" spans="1:239" s="47" customFormat="1" ht="9.75" customHeight="1">
      <c r="A155" s="53"/>
      <c r="B155" s="53"/>
      <c r="C155" s="53"/>
      <c r="D155" s="53"/>
      <c r="E155" s="53"/>
      <c r="F155" s="53"/>
      <c r="G155" s="53"/>
      <c r="H155" s="53"/>
      <c r="I155" s="53"/>
      <c r="J155" s="53"/>
      <c r="K155" s="57"/>
      <c r="L155" s="57"/>
      <c r="M155" s="57"/>
      <c r="N155" s="57"/>
      <c r="O155" s="57"/>
      <c r="P155" s="57"/>
      <c r="Q155" s="57"/>
      <c r="R155" s="57"/>
      <c r="S155" s="53"/>
      <c r="T155" s="57"/>
      <c r="U155" s="57"/>
      <c r="V155" s="57"/>
      <c r="W155" s="57"/>
      <c r="X155" s="57"/>
      <c r="Y155" s="57"/>
      <c r="Z155" s="57"/>
      <c r="AA155" s="57"/>
      <c r="AB155" s="53"/>
      <c r="AC155" s="57"/>
      <c r="AD155" s="57"/>
      <c r="AE155" s="57"/>
      <c r="AF155" s="57"/>
      <c r="AG155" s="57"/>
      <c r="AH155" s="57"/>
      <c r="AI155" s="57"/>
      <c r="AJ155" s="57"/>
      <c r="AK155" s="53"/>
      <c r="AL155" s="57"/>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1"/>
      <c r="BW155" s="51"/>
      <c r="BX155" s="51"/>
      <c r="BY155" s="51"/>
      <c r="BZ155" s="51"/>
      <c r="CA155" s="51"/>
      <c r="CB155" s="51"/>
      <c r="CC155" s="51"/>
      <c r="CD155" s="50"/>
      <c r="CE155" s="40"/>
      <c r="CF155" s="44"/>
      <c r="CG155" s="44"/>
      <c r="CH155" s="44"/>
      <c r="CI155" s="44"/>
      <c r="CJ155" s="44"/>
      <c r="CK155" s="44"/>
      <c r="CL155" s="44"/>
      <c r="CM155" s="44"/>
      <c r="CN155" s="44"/>
      <c r="CO155" s="44"/>
      <c r="CP155" s="44"/>
      <c r="CQ155" s="44"/>
      <c r="CR155" s="44"/>
      <c r="CS155" s="44"/>
      <c r="CT155" s="44"/>
      <c r="CU155" s="44"/>
      <c r="CV155" s="46"/>
      <c r="CW155" s="46"/>
      <c r="CX155" s="46"/>
      <c r="CY155" s="46"/>
      <c r="CZ155" s="46"/>
      <c r="DA155" s="46"/>
      <c r="DB155" s="46"/>
      <c r="DC155" s="46"/>
      <c r="DD155" s="46"/>
      <c r="DE155" s="46"/>
      <c r="DF155" s="46"/>
      <c r="DG155" s="46"/>
      <c r="DH155" s="46"/>
      <c r="DI155" s="46"/>
      <c r="DJ155" s="46"/>
      <c r="DK155" s="46"/>
      <c r="DL155" s="46"/>
      <c r="DM155" s="46"/>
      <c r="DN155" s="46"/>
      <c r="DO155" s="46"/>
      <c r="DP155" s="46"/>
      <c r="DQ155" s="46"/>
      <c r="DR155" s="46"/>
      <c r="DS155" s="46"/>
      <c r="DT155" s="37"/>
      <c r="DU155" s="40"/>
      <c r="DV155" s="40"/>
      <c r="DW155" s="40"/>
      <c r="DX155" s="40"/>
      <c r="DY155" s="40"/>
      <c r="DZ155" s="40"/>
      <c r="EA155" s="40"/>
      <c r="EB155" s="40"/>
      <c r="EC155" s="40"/>
      <c r="ED155" s="40"/>
      <c r="EE155" s="40"/>
      <c r="EF155" s="50"/>
      <c r="EG155" s="50"/>
      <c r="EH155" s="50"/>
      <c r="EI155" s="50"/>
      <c r="EJ155" s="5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c r="HW155" s="50"/>
      <c r="HX155" s="50"/>
      <c r="HY155" s="50"/>
      <c r="HZ155" s="50"/>
      <c r="IA155" s="50"/>
      <c r="IB155" s="50"/>
      <c r="IC155" s="50"/>
      <c r="ID155" s="50"/>
      <c r="IE155" s="50"/>
    </row>
    <row r="156" spans="1:239" s="47" customFormat="1" ht="9.75" customHeight="1">
      <c r="A156" s="53"/>
      <c r="B156" s="53"/>
      <c r="C156" s="53"/>
      <c r="D156" s="53"/>
      <c r="E156" s="53"/>
      <c r="F156" s="53"/>
      <c r="G156" s="53"/>
      <c r="H156" s="53"/>
      <c r="I156" s="53"/>
      <c r="J156" s="53"/>
      <c r="K156" s="57"/>
      <c r="L156" s="57"/>
      <c r="M156" s="57"/>
      <c r="N156" s="57"/>
      <c r="O156" s="57"/>
      <c r="P156" s="57"/>
      <c r="Q156" s="57"/>
      <c r="R156" s="57"/>
      <c r="S156" s="53"/>
      <c r="T156" s="57"/>
      <c r="U156" s="57"/>
      <c r="V156" s="57"/>
      <c r="W156" s="57"/>
      <c r="X156" s="57"/>
      <c r="Y156" s="57"/>
      <c r="Z156" s="57"/>
      <c r="AA156" s="57"/>
      <c r="AB156" s="53"/>
      <c r="AC156" s="57"/>
      <c r="AD156" s="57"/>
      <c r="AE156" s="57"/>
      <c r="AF156" s="57"/>
      <c r="AG156" s="57"/>
      <c r="AH156" s="57"/>
      <c r="AI156" s="57"/>
      <c r="AJ156" s="57"/>
      <c r="AK156" s="53"/>
      <c r="AL156" s="57"/>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1"/>
      <c r="BW156" s="51"/>
      <c r="BX156" s="51"/>
      <c r="BY156" s="51"/>
      <c r="BZ156" s="51"/>
      <c r="CA156" s="51"/>
      <c r="CB156" s="51"/>
      <c r="CC156" s="51"/>
      <c r="CD156" s="50"/>
      <c r="CE156" s="40"/>
      <c r="CF156" s="44"/>
      <c r="CG156" s="44"/>
      <c r="CH156" s="44"/>
      <c r="CI156" s="44"/>
      <c r="CJ156" s="44"/>
      <c r="CK156" s="44"/>
      <c r="CL156" s="44"/>
      <c r="CM156" s="44"/>
      <c r="CN156" s="44"/>
      <c r="CO156" s="44"/>
      <c r="CP156" s="44"/>
      <c r="CQ156" s="44"/>
      <c r="CR156" s="44"/>
      <c r="CS156" s="44"/>
      <c r="CT156" s="44"/>
      <c r="CU156" s="44"/>
      <c r="CV156" s="46"/>
      <c r="CW156" s="46"/>
      <c r="CX156" s="46"/>
      <c r="CY156" s="46"/>
      <c r="CZ156" s="46"/>
      <c r="DA156" s="46"/>
      <c r="DB156" s="46"/>
      <c r="DC156" s="46"/>
      <c r="DD156" s="46"/>
      <c r="DE156" s="46"/>
      <c r="DF156" s="46"/>
      <c r="DG156" s="46"/>
      <c r="DH156" s="46"/>
      <c r="DI156" s="46"/>
      <c r="DJ156" s="46"/>
      <c r="DK156" s="46"/>
      <c r="DL156" s="46"/>
      <c r="DM156" s="46"/>
      <c r="DN156" s="46"/>
      <c r="DO156" s="46"/>
      <c r="DP156" s="46"/>
      <c r="DQ156" s="46"/>
      <c r="DR156" s="46"/>
      <c r="DS156" s="46"/>
      <c r="DT156" s="37"/>
      <c r="DU156" s="40"/>
      <c r="DV156" s="40"/>
      <c r="DW156" s="40"/>
      <c r="DX156" s="40"/>
      <c r="DY156" s="40"/>
      <c r="DZ156" s="40"/>
      <c r="EA156" s="40"/>
      <c r="EB156" s="40"/>
      <c r="EC156" s="40"/>
      <c r="ED156" s="40"/>
      <c r="EE156" s="4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row>
    <row r="157" spans="1:239" s="47" customFormat="1" ht="9.75" customHeight="1">
      <c r="A157" s="53"/>
      <c r="B157" s="53"/>
      <c r="C157" s="53"/>
      <c r="D157" s="53"/>
      <c r="E157" s="53"/>
      <c r="F157" s="53"/>
      <c r="G157" s="53"/>
      <c r="H157" s="53"/>
      <c r="I157" s="53"/>
      <c r="J157" s="53"/>
      <c r="K157" s="57"/>
      <c r="L157" s="57"/>
      <c r="M157" s="57"/>
      <c r="N157" s="57"/>
      <c r="O157" s="57"/>
      <c r="P157" s="57"/>
      <c r="Q157" s="57"/>
      <c r="R157" s="57"/>
      <c r="S157" s="53"/>
      <c r="T157" s="57"/>
      <c r="U157" s="57"/>
      <c r="V157" s="57"/>
      <c r="W157" s="57"/>
      <c r="X157" s="57"/>
      <c r="Y157" s="57"/>
      <c r="Z157" s="57"/>
      <c r="AA157" s="57"/>
      <c r="AB157" s="53"/>
      <c r="AC157" s="57"/>
      <c r="AD157" s="57"/>
      <c r="AE157" s="57"/>
      <c r="AF157" s="57"/>
      <c r="AG157" s="57"/>
      <c r="AH157" s="57"/>
      <c r="AI157" s="57"/>
      <c r="AJ157" s="57"/>
      <c r="AK157" s="53"/>
      <c r="AL157" s="57"/>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1"/>
      <c r="BW157" s="51"/>
      <c r="BX157" s="51"/>
      <c r="BY157" s="51"/>
      <c r="BZ157" s="51"/>
      <c r="CA157" s="51"/>
      <c r="CB157" s="51"/>
      <c r="CC157" s="51"/>
      <c r="CD157" s="50"/>
      <c r="CE157" s="40"/>
      <c r="CF157" s="44"/>
      <c r="CG157" s="44"/>
      <c r="CH157" s="44"/>
      <c r="CI157" s="44"/>
      <c r="CJ157" s="44"/>
      <c r="CK157" s="44"/>
      <c r="CL157" s="44"/>
      <c r="CM157" s="44"/>
      <c r="CN157" s="44"/>
      <c r="CO157" s="44"/>
      <c r="CP157" s="44"/>
      <c r="CQ157" s="44"/>
      <c r="CR157" s="44"/>
      <c r="CS157" s="44"/>
      <c r="CT157" s="44"/>
      <c r="CU157" s="44"/>
      <c r="CV157" s="46"/>
      <c r="CW157" s="46"/>
      <c r="CX157" s="46"/>
      <c r="CY157" s="46"/>
      <c r="CZ157" s="46"/>
      <c r="DA157" s="46"/>
      <c r="DB157" s="46"/>
      <c r="DC157" s="46"/>
      <c r="DD157" s="46"/>
      <c r="DE157" s="46"/>
      <c r="DF157" s="46"/>
      <c r="DG157" s="46"/>
      <c r="DH157" s="46"/>
      <c r="DI157" s="46"/>
      <c r="DJ157" s="46"/>
      <c r="DK157" s="46"/>
      <c r="DL157" s="46"/>
      <c r="DM157" s="46"/>
      <c r="DN157" s="46"/>
      <c r="DO157" s="46"/>
      <c r="DP157" s="46"/>
      <c r="DQ157" s="46"/>
      <c r="DR157" s="46"/>
      <c r="DS157" s="46"/>
      <c r="DT157" s="37"/>
      <c r="DU157" s="40"/>
      <c r="DV157" s="40"/>
      <c r="DW157" s="40"/>
      <c r="DX157" s="40"/>
      <c r="DY157" s="40"/>
      <c r="DZ157" s="40"/>
      <c r="EA157" s="40"/>
      <c r="EB157" s="40"/>
      <c r="EC157" s="40"/>
      <c r="ED157" s="40"/>
      <c r="EE157" s="4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c r="HW157" s="50"/>
      <c r="HX157" s="50"/>
      <c r="HY157" s="50"/>
      <c r="HZ157" s="50"/>
      <c r="IA157" s="50"/>
      <c r="IB157" s="50"/>
      <c r="IC157" s="50"/>
      <c r="ID157" s="50"/>
      <c r="IE157" s="50"/>
    </row>
    <row r="158" spans="1:239" s="47" customFormat="1" ht="9.75" customHeight="1">
      <c r="A158" s="53"/>
      <c r="B158" s="53"/>
      <c r="C158" s="53"/>
      <c r="D158" s="53"/>
      <c r="E158" s="53"/>
      <c r="F158" s="53"/>
      <c r="G158" s="53"/>
      <c r="H158" s="53"/>
      <c r="I158" s="53"/>
      <c r="J158" s="53"/>
      <c r="K158" s="57"/>
      <c r="L158" s="57"/>
      <c r="M158" s="57"/>
      <c r="N158" s="57"/>
      <c r="O158" s="57"/>
      <c r="P158" s="57"/>
      <c r="Q158" s="57"/>
      <c r="R158" s="57"/>
      <c r="S158" s="53"/>
      <c r="T158" s="57"/>
      <c r="U158" s="57"/>
      <c r="V158" s="57"/>
      <c r="W158" s="57"/>
      <c r="X158" s="57"/>
      <c r="Y158" s="57"/>
      <c r="Z158" s="57"/>
      <c r="AA158" s="57"/>
      <c r="AB158" s="53"/>
      <c r="AC158" s="57"/>
      <c r="AD158" s="57"/>
      <c r="AE158" s="57"/>
      <c r="AF158" s="57"/>
      <c r="AG158" s="57"/>
      <c r="AH158" s="57"/>
      <c r="AI158" s="57"/>
      <c r="AJ158" s="57"/>
      <c r="AK158" s="53"/>
      <c r="AL158" s="57"/>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1"/>
      <c r="BW158" s="51"/>
      <c r="BX158" s="51"/>
      <c r="BY158" s="51"/>
      <c r="BZ158" s="51"/>
      <c r="CA158" s="51"/>
      <c r="CB158" s="51"/>
      <c r="CC158" s="51"/>
      <c r="CD158" s="50"/>
      <c r="CE158" s="40"/>
      <c r="CF158" s="44"/>
      <c r="CG158" s="44"/>
      <c r="CH158" s="44"/>
      <c r="CI158" s="44"/>
      <c r="CJ158" s="44"/>
      <c r="CK158" s="44"/>
      <c r="CL158" s="44"/>
      <c r="CM158" s="44"/>
      <c r="CN158" s="44"/>
      <c r="CO158" s="44"/>
      <c r="CP158" s="44"/>
      <c r="CQ158" s="44"/>
      <c r="CR158" s="44"/>
      <c r="CS158" s="44"/>
      <c r="CT158" s="44"/>
      <c r="CU158" s="44"/>
      <c r="CV158" s="46"/>
      <c r="CW158" s="46"/>
      <c r="CX158" s="46"/>
      <c r="CY158" s="46"/>
      <c r="CZ158" s="46"/>
      <c r="DA158" s="46"/>
      <c r="DB158" s="46"/>
      <c r="DC158" s="46"/>
      <c r="DD158" s="46"/>
      <c r="DE158" s="46"/>
      <c r="DF158" s="46"/>
      <c r="DG158" s="46"/>
      <c r="DH158" s="46"/>
      <c r="DI158" s="46"/>
      <c r="DJ158" s="46"/>
      <c r="DK158" s="46"/>
      <c r="DL158" s="46"/>
      <c r="DM158" s="46"/>
      <c r="DN158" s="46"/>
      <c r="DO158" s="46"/>
      <c r="DP158" s="46"/>
      <c r="DQ158" s="46"/>
      <c r="DR158" s="46"/>
      <c r="DS158" s="46"/>
      <c r="DT158" s="37"/>
      <c r="DU158" s="40"/>
      <c r="DV158" s="40"/>
      <c r="DW158" s="40"/>
      <c r="DX158" s="40"/>
      <c r="DY158" s="40"/>
      <c r="DZ158" s="40"/>
      <c r="EA158" s="40"/>
      <c r="EB158" s="40"/>
      <c r="EC158" s="40"/>
      <c r="ED158" s="40"/>
      <c r="EE158" s="4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row>
    <row r="159" spans="1:239" s="47" customFormat="1" ht="9.75" customHeight="1">
      <c r="A159" s="53"/>
      <c r="B159" s="53"/>
      <c r="C159" s="53"/>
      <c r="D159" s="53"/>
      <c r="E159" s="53"/>
      <c r="F159" s="53"/>
      <c r="G159" s="53"/>
      <c r="H159" s="53"/>
      <c r="I159" s="53"/>
      <c r="J159" s="53"/>
      <c r="K159" s="57"/>
      <c r="L159" s="57"/>
      <c r="M159" s="57"/>
      <c r="N159" s="57"/>
      <c r="O159" s="57"/>
      <c r="P159" s="57"/>
      <c r="Q159" s="57"/>
      <c r="R159" s="57"/>
      <c r="S159" s="53"/>
      <c r="T159" s="57"/>
      <c r="U159" s="57"/>
      <c r="V159" s="57"/>
      <c r="W159" s="57"/>
      <c r="X159" s="57"/>
      <c r="Y159" s="57"/>
      <c r="Z159" s="57"/>
      <c r="AA159" s="57"/>
      <c r="AB159" s="53"/>
      <c r="AC159" s="57"/>
      <c r="AD159" s="57"/>
      <c r="AE159" s="57"/>
      <c r="AF159" s="57"/>
      <c r="AG159" s="57"/>
      <c r="AH159" s="57"/>
      <c r="AI159" s="57"/>
      <c r="AJ159" s="57"/>
      <c r="AK159" s="53"/>
      <c r="AL159" s="57"/>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1"/>
      <c r="BW159" s="51"/>
      <c r="BX159" s="51"/>
      <c r="BY159" s="51"/>
      <c r="BZ159" s="51"/>
      <c r="CA159" s="51"/>
      <c r="CB159" s="51"/>
      <c r="CC159" s="51"/>
      <c r="CD159" s="50"/>
      <c r="CE159" s="40"/>
      <c r="CF159" s="44"/>
      <c r="CG159" s="44"/>
      <c r="CH159" s="44"/>
      <c r="CI159" s="44"/>
      <c r="CJ159" s="44"/>
      <c r="CK159" s="44"/>
      <c r="CL159" s="44"/>
      <c r="CM159" s="44"/>
      <c r="CN159" s="44"/>
      <c r="CO159" s="44"/>
      <c r="CP159" s="44"/>
      <c r="CQ159" s="44"/>
      <c r="CR159" s="44"/>
      <c r="CS159" s="44"/>
      <c r="CT159" s="44"/>
      <c r="CU159" s="42"/>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37"/>
      <c r="DU159" s="40"/>
      <c r="DV159" s="40"/>
      <c r="DW159" s="40"/>
      <c r="DX159" s="40"/>
      <c r="DY159" s="40"/>
      <c r="DZ159" s="40"/>
      <c r="EA159" s="40"/>
      <c r="EB159" s="40"/>
      <c r="EC159" s="40"/>
      <c r="ED159" s="40"/>
      <c r="EE159" s="40"/>
      <c r="EF159" s="50"/>
      <c r="EG159" s="50"/>
      <c r="EH159" s="50"/>
      <c r="EI159" s="50"/>
      <c r="EJ159" s="5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row>
    <row r="160" spans="1:239" s="47" customFormat="1" ht="9.75" customHeight="1">
      <c r="A160" s="53"/>
      <c r="B160" s="53"/>
      <c r="C160" s="53"/>
      <c r="D160" s="53"/>
      <c r="E160" s="53"/>
      <c r="F160" s="53"/>
      <c r="G160" s="53"/>
      <c r="H160" s="53"/>
      <c r="I160" s="53"/>
      <c r="J160" s="53"/>
      <c r="K160" s="57"/>
      <c r="L160" s="57"/>
      <c r="M160" s="57"/>
      <c r="N160" s="57"/>
      <c r="O160" s="57"/>
      <c r="P160" s="57"/>
      <c r="Q160" s="57"/>
      <c r="R160" s="57"/>
      <c r="S160" s="53"/>
      <c r="T160" s="57"/>
      <c r="U160" s="57"/>
      <c r="V160" s="57"/>
      <c r="W160" s="57"/>
      <c r="X160" s="57"/>
      <c r="Y160" s="57"/>
      <c r="Z160" s="57"/>
      <c r="AA160" s="57"/>
      <c r="AB160" s="53"/>
      <c r="AC160" s="57"/>
      <c r="AD160" s="57"/>
      <c r="AE160" s="57"/>
      <c r="AF160" s="57"/>
      <c r="AG160" s="57"/>
      <c r="AH160" s="57"/>
      <c r="AI160" s="57"/>
      <c r="AJ160" s="57"/>
      <c r="AK160" s="53"/>
      <c r="AL160" s="57"/>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1"/>
      <c r="BW160" s="51"/>
      <c r="BX160" s="51"/>
      <c r="BY160" s="51"/>
      <c r="BZ160" s="51"/>
      <c r="CA160" s="51"/>
      <c r="CB160" s="51"/>
      <c r="CC160" s="51"/>
      <c r="CD160" s="50"/>
      <c r="CE160" s="40"/>
      <c r="CF160" s="44"/>
      <c r="CG160" s="44"/>
      <c r="CH160" s="44"/>
      <c r="CI160" s="44"/>
      <c r="CJ160" s="44"/>
      <c r="CK160" s="40"/>
      <c r="CL160" s="40"/>
      <c r="CM160" s="40"/>
      <c r="CN160" s="40"/>
      <c r="CO160" s="40"/>
      <c r="CP160" s="40"/>
      <c r="CQ160" s="40"/>
      <c r="CR160" s="40"/>
      <c r="CS160" s="40"/>
      <c r="CT160" s="40"/>
      <c r="CU160" s="38"/>
      <c r="CV160" s="37"/>
      <c r="CW160" s="37"/>
      <c r="CX160" s="37"/>
      <c r="CY160" s="37"/>
      <c r="CZ160" s="37"/>
      <c r="DA160" s="37"/>
      <c r="DB160" s="37"/>
      <c r="DC160" s="37"/>
      <c r="DD160" s="37"/>
      <c r="DE160" s="37"/>
      <c r="DF160" s="37"/>
      <c r="DG160" s="37"/>
      <c r="DH160" s="37"/>
      <c r="DI160" s="37"/>
      <c r="DJ160" s="37"/>
      <c r="DK160" s="37"/>
      <c r="DL160" s="37"/>
      <c r="DM160" s="37"/>
      <c r="DN160" s="37"/>
      <c r="DO160" s="37"/>
      <c r="DP160" s="37"/>
      <c r="DQ160" s="37"/>
      <c r="DR160" s="37"/>
      <c r="DS160" s="37"/>
      <c r="DT160" s="37"/>
      <c r="DU160" s="40"/>
      <c r="DV160" s="40"/>
      <c r="DW160" s="40"/>
      <c r="DX160" s="40"/>
      <c r="DY160" s="40"/>
      <c r="DZ160" s="40"/>
      <c r="EA160" s="40"/>
      <c r="EB160" s="40"/>
      <c r="EC160" s="40"/>
      <c r="ED160" s="40"/>
      <c r="EE160" s="4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c r="HO160" s="50"/>
      <c r="HP160" s="50"/>
      <c r="HQ160" s="50"/>
      <c r="HR160" s="50"/>
      <c r="HS160" s="50"/>
      <c r="HT160" s="50"/>
      <c r="HU160" s="50"/>
      <c r="HV160" s="50"/>
      <c r="HW160" s="50"/>
      <c r="HX160" s="50"/>
      <c r="HY160" s="50"/>
      <c r="HZ160" s="50"/>
      <c r="IA160" s="50"/>
      <c r="IB160" s="50"/>
      <c r="IC160" s="50"/>
      <c r="ID160" s="50"/>
      <c r="IE160" s="50"/>
    </row>
    <row r="161" spans="1:239" s="47" customFormat="1" ht="9.75" customHeight="1">
      <c r="A161" s="53"/>
      <c r="B161" s="53"/>
      <c r="C161" s="53"/>
      <c r="D161" s="53"/>
      <c r="E161" s="53"/>
      <c r="F161" s="53"/>
      <c r="G161" s="53"/>
      <c r="H161" s="53"/>
      <c r="I161" s="53"/>
      <c r="J161" s="53"/>
      <c r="K161" s="57"/>
      <c r="L161" s="57"/>
      <c r="M161" s="57"/>
      <c r="N161" s="57"/>
      <c r="O161" s="57"/>
      <c r="P161" s="57"/>
      <c r="Q161" s="57"/>
      <c r="R161" s="57"/>
      <c r="S161" s="53"/>
      <c r="T161" s="57"/>
      <c r="U161" s="57"/>
      <c r="V161" s="57"/>
      <c r="W161" s="57"/>
      <c r="X161" s="57"/>
      <c r="Y161" s="57"/>
      <c r="Z161" s="57"/>
      <c r="AA161" s="57"/>
      <c r="AB161" s="53"/>
      <c r="AC161" s="57"/>
      <c r="AD161" s="57"/>
      <c r="AE161" s="57"/>
      <c r="AF161" s="57"/>
      <c r="AG161" s="57"/>
      <c r="AH161" s="57"/>
      <c r="AI161" s="57"/>
      <c r="AJ161" s="57"/>
      <c r="AK161" s="53"/>
      <c r="AL161" s="57"/>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1"/>
      <c r="BW161" s="51"/>
      <c r="BX161" s="51"/>
      <c r="BY161" s="51"/>
      <c r="BZ161" s="51"/>
      <c r="CA161" s="51"/>
      <c r="CB161" s="51"/>
      <c r="CC161" s="51"/>
      <c r="CD161" s="50"/>
      <c r="CE161" s="40"/>
      <c r="CF161" s="44"/>
      <c r="CG161" s="44"/>
      <c r="CH161" s="44"/>
      <c r="CI161" s="44"/>
      <c r="CJ161" s="44"/>
      <c r="CK161" s="40"/>
      <c r="CL161" s="40"/>
      <c r="CM161" s="40"/>
      <c r="CN161" s="40"/>
      <c r="CO161" s="40"/>
      <c r="CP161" s="40"/>
      <c r="CQ161" s="40"/>
      <c r="CR161" s="40"/>
      <c r="CS161" s="40"/>
      <c r="CT161" s="40"/>
      <c r="CU161" s="38"/>
      <c r="CV161" s="37"/>
      <c r="CW161" s="37"/>
      <c r="CX161" s="37"/>
      <c r="CY161" s="37"/>
      <c r="CZ161" s="37"/>
      <c r="DA161" s="37"/>
      <c r="DB161" s="37"/>
      <c r="DC161" s="37"/>
      <c r="DD161" s="37"/>
      <c r="DE161" s="37"/>
      <c r="DF161" s="37"/>
      <c r="DG161" s="37"/>
      <c r="DH161" s="37"/>
      <c r="DI161" s="37"/>
      <c r="DJ161" s="37"/>
      <c r="DK161" s="37"/>
      <c r="DL161" s="37"/>
      <c r="DM161" s="37"/>
      <c r="DN161" s="37"/>
      <c r="DO161" s="37"/>
      <c r="DP161" s="37"/>
      <c r="DQ161" s="37"/>
      <c r="DR161" s="37"/>
      <c r="DS161" s="37"/>
      <c r="DT161" s="37"/>
      <c r="DU161" s="40"/>
      <c r="DV161" s="40"/>
      <c r="DW161" s="40"/>
      <c r="DX161" s="40"/>
      <c r="DY161" s="40"/>
      <c r="DZ161" s="40"/>
      <c r="EA161" s="40"/>
      <c r="EB161" s="40"/>
      <c r="EC161" s="40"/>
      <c r="ED161" s="40"/>
      <c r="EE161" s="40"/>
      <c r="EF161" s="50"/>
      <c r="EG161" s="50"/>
      <c r="EH161" s="50"/>
      <c r="EI161" s="50"/>
      <c r="EJ161" s="5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c r="HO161" s="50"/>
      <c r="HP161" s="50"/>
      <c r="HQ161" s="50"/>
      <c r="HR161" s="50"/>
      <c r="HS161" s="50"/>
      <c r="HT161" s="50"/>
      <c r="HU161" s="50"/>
      <c r="HV161" s="50"/>
      <c r="HW161" s="50"/>
      <c r="HX161" s="50"/>
      <c r="HY161" s="50"/>
      <c r="HZ161" s="50"/>
      <c r="IA161" s="50"/>
      <c r="IB161" s="50"/>
      <c r="IC161" s="50"/>
      <c r="ID161" s="50"/>
      <c r="IE161" s="50"/>
    </row>
    <row r="162" spans="1:239" s="47" customFormat="1" ht="9.75" customHeight="1">
      <c r="A162" s="53"/>
      <c r="B162" s="53"/>
      <c r="C162" s="53"/>
      <c r="D162" s="53"/>
      <c r="E162" s="53"/>
      <c r="F162" s="53"/>
      <c r="G162" s="53"/>
      <c r="H162" s="53"/>
      <c r="I162" s="53"/>
      <c r="J162" s="53"/>
      <c r="K162" s="57"/>
      <c r="L162" s="57"/>
      <c r="M162" s="57"/>
      <c r="N162" s="57"/>
      <c r="O162" s="57"/>
      <c r="P162" s="57"/>
      <c r="Q162" s="57"/>
      <c r="R162" s="57"/>
      <c r="S162" s="53"/>
      <c r="T162" s="57"/>
      <c r="U162" s="57"/>
      <c r="V162" s="57"/>
      <c r="W162" s="57"/>
      <c r="X162" s="57"/>
      <c r="Y162" s="57"/>
      <c r="Z162" s="57"/>
      <c r="AA162" s="57"/>
      <c r="AB162" s="53"/>
      <c r="AC162" s="57"/>
      <c r="AD162" s="57"/>
      <c r="AE162" s="57"/>
      <c r="AF162" s="57"/>
      <c r="AG162" s="57"/>
      <c r="AH162" s="57"/>
      <c r="AI162" s="57"/>
      <c r="AJ162" s="57"/>
      <c r="AK162" s="53"/>
      <c r="AL162" s="57"/>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1"/>
      <c r="BW162" s="51"/>
      <c r="BX162" s="51"/>
      <c r="BY162" s="51"/>
      <c r="BZ162" s="51"/>
      <c r="CA162" s="51"/>
      <c r="CB162" s="51"/>
      <c r="CC162" s="51"/>
      <c r="CD162" s="50"/>
      <c r="CE162" s="40"/>
      <c r="CF162" s="44"/>
      <c r="CG162" s="44"/>
      <c r="CH162" s="44"/>
      <c r="CI162" s="44"/>
      <c r="CJ162" s="44"/>
      <c r="CK162" s="40"/>
      <c r="CL162" s="40"/>
      <c r="CM162" s="40"/>
      <c r="CN162" s="40"/>
      <c r="CO162" s="40"/>
      <c r="CP162" s="40"/>
      <c r="CQ162" s="40"/>
      <c r="CR162" s="40"/>
      <c r="CS162" s="40"/>
      <c r="CT162" s="40"/>
      <c r="CU162" s="38"/>
      <c r="CV162" s="37"/>
      <c r="CW162" s="37"/>
      <c r="CX162" s="37"/>
      <c r="CY162" s="37"/>
      <c r="CZ162" s="37"/>
      <c r="DA162" s="37"/>
      <c r="DB162" s="37"/>
      <c r="DC162" s="37"/>
      <c r="DD162" s="37"/>
      <c r="DE162" s="37"/>
      <c r="DF162" s="37"/>
      <c r="DG162" s="37"/>
      <c r="DH162" s="37"/>
      <c r="DI162" s="37"/>
      <c r="DJ162" s="37"/>
      <c r="DK162" s="37"/>
      <c r="DL162" s="37"/>
      <c r="DM162" s="37"/>
      <c r="DN162" s="37"/>
      <c r="DO162" s="37"/>
      <c r="DP162" s="37"/>
      <c r="DQ162" s="37"/>
      <c r="DR162" s="37"/>
      <c r="DS162" s="37"/>
      <c r="DT162" s="37"/>
      <c r="DU162" s="40"/>
      <c r="DV162" s="40"/>
      <c r="DW162" s="40"/>
      <c r="DX162" s="40"/>
      <c r="DY162" s="40"/>
      <c r="DZ162" s="40"/>
      <c r="EA162" s="40"/>
      <c r="EB162" s="40"/>
      <c r="EC162" s="40"/>
      <c r="ED162" s="40"/>
      <c r="EE162" s="4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row>
    <row r="163" spans="11:239" s="53" customFormat="1" ht="9.75" customHeight="1">
      <c r="K163" s="57"/>
      <c r="L163" s="57"/>
      <c r="M163" s="57"/>
      <c r="N163" s="57"/>
      <c r="O163" s="57"/>
      <c r="P163" s="57"/>
      <c r="Q163" s="57"/>
      <c r="R163" s="57"/>
      <c r="T163" s="57"/>
      <c r="U163" s="57"/>
      <c r="V163" s="57"/>
      <c r="W163" s="57"/>
      <c r="X163" s="57"/>
      <c r="Y163" s="57"/>
      <c r="Z163" s="57"/>
      <c r="AA163" s="57"/>
      <c r="AC163" s="57"/>
      <c r="AD163" s="57"/>
      <c r="AE163" s="57"/>
      <c r="AF163" s="57"/>
      <c r="AG163" s="57"/>
      <c r="AH163" s="57"/>
      <c r="AI163" s="57"/>
      <c r="AJ163" s="57"/>
      <c r="AL163" s="57"/>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40"/>
      <c r="CF163" s="44"/>
      <c r="CG163" s="44"/>
      <c r="CH163" s="44"/>
      <c r="CI163" s="44"/>
      <c r="CJ163" s="44"/>
      <c r="CK163" s="40"/>
      <c r="CL163" s="40"/>
      <c r="CM163" s="40"/>
      <c r="CN163" s="40"/>
      <c r="CO163" s="40"/>
      <c r="CP163" s="40"/>
      <c r="CQ163" s="40"/>
      <c r="CR163" s="40"/>
      <c r="CS163" s="40"/>
      <c r="CT163" s="40"/>
      <c r="CU163" s="38"/>
      <c r="CV163" s="37"/>
      <c r="CW163" s="37"/>
      <c r="CX163" s="37"/>
      <c r="CY163" s="37"/>
      <c r="CZ163" s="37"/>
      <c r="DA163" s="37"/>
      <c r="DB163" s="37"/>
      <c r="DC163" s="37"/>
      <c r="DD163" s="37"/>
      <c r="DE163" s="37"/>
      <c r="DF163" s="37"/>
      <c r="DG163" s="37"/>
      <c r="DH163" s="37"/>
      <c r="DI163" s="37"/>
      <c r="DJ163" s="37"/>
      <c r="DK163" s="37"/>
      <c r="DL163" s="37"/>
      <c r="DM163" s="37"/>
      <c r="DN163" s="37"/>
      <c r="DO163" s="37"/>
      <c r="DP163" s="37"/>
      <c r="DQ163" s="37"/>
      <c r="DR163" s="37"/>
      <c r="DS163" s="37"/>
      <c r="DT163" s="37"/>
      <c r="DU163" s="40"/>
      <c r="DV163" s="40"/>
      <c r="DW163" s="40"/>
      <c r="DX163" s="40"/>
      <c r="DY163" s="40"/>
      <c r="DZ163" s="40"/>
      <c r="EA163" s="40"/>
      <c r="EB163" s="40"/>
      <c r="EC163" s="40"/>
      <c r="ED163" s="40"/>
      <c r="EE163" s="4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row>
    <row r="164" spans="11:239" s="53" customFormat="1" ht="9.75" customHeight="1">
      <c r="K164" s="57"/>
      <c r="L164" s="57"/>
      <c r="M164" s="57"/>
      <c r="N164" s="57"/>
      <c r="O164" s="57"/>
      <c r="P164" s="57"/>
      <c r="Q164" s="57"/>
      <c r="R164" s="57"/>
      <c r="T164" s="57"/>
      <c r="U164" s="57"/>
      <c r="V164" s="57"/>
      <c r="W164" s="57"/>
      <c r="X164" s="57"/>
      <c r="Y164" s="57"/>
      <c r="Z164" s="57"/>
      <c r="AA164" s="57"/>
      <c r="AC164" s="57"/>
      <c r="AD164" s="57"/>
      <c r="AE164" s="57"/>
      <c r="AF164" s="57"/>
      <c r="AG164" s="57"/>
      <c r="AH164" s="57"/>
      <c r="AI164" s="57"/>
      <c r="AJ164" s="57"/>
      <c r="AL164" s="57"/>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40"/>
      <c r="CF164" s="44"/>
      <c r="CG164" s="44"/>
      <c r="CH164" s="44"/>
      <c r="CI164" s="44"/>
      <c r="CJ164" s="44"/>
      <c r="CK164" s="40"/>
      <c r="CL164" s="40"/>
      <c r="CM164" s="40"/>
      <c r="CN164" s="40"/>
      <c r="CO164" s="40"/>
      <c r="CP164" s="40"/>
      <c r="CQ164" s="40"/>
      <c r="CR164" s="40"/>
      <c r="CS164" s="40"/>
      <c r="CT164" s="40"/>
      <c r="CU164" s="38"/>
      <c r="CV164" s="37"/>
      <c r="CW164" s="37"/>
      <c r="CX164" s="37"/>
      <c r="CY164" s="37"/>
      <c r="CZ164" s="37"/>
      <c r="DA164" s="37"/>
      <c r="DB164" s="37"/>
      <c r="DC164" s="37"/>
      <c r="DD164" s="37"/>
      <c r="DE164" s="37"/>
      <c r="DF164" s="37"/>
      <c r="DG164" s="37"/>
      <c r="DH164" s="37"/>
      <c r="DI164" s="37"/>
      <c r="DJ164" s="37"/>
      <c r="DK164" s="37"/>
      <c r="DL164" s="37"/>
      <c r="DM164" s="37"/>
      <c r="DN164" s="37"/>
      <c r="DO164" s="37"/>
      <c r="DP164" s="37"/>
      <c r="DQ164" s="37"/>
      <c r="DR164" s="37"/>
      <c r="DS164" s="37"/>
      <c r="DT164" s="37"/>
      <c r="DU164" s="40"/>
      <c r="DV164" s="40"/>
      <c r="DW164" s="40"/>
      <c r="DX164" s="40"/>
      <c r="DY164" s="40"/>
      <c r="DZ164" s="40"/>
      <c r="EA164" s="40"/>
      <c r="EB164" s="40"/>
      <c r="EC164" s="40"/>
      <c r="ED164" s="40"/>
      <c r="EE164" s="4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row>
    <row r="165" spans="11:239" s="53" customFormat="1" ht="9.75" customHeight="1">
      <c r="K165" s="57"/>
      <c r="L165" s="57"/>
      <c r="M165" s="57"/>
      <c r="N165" s="57"/>
      <c r="O165" s="57"/>
      <c r="P165" s="57"/>
      <c r="Q165" s="57"/>
      <c r="R165" s="57"/>
      <c r="T165" s="57"/>
      <c r="U165" s="57"/>
      <c r="V165" s="57"/>
      <c r="W165" s="57"/>
      <c r="X165" s="57"/>
      <c r="Y165" s="57"/>
      <c r="Z165" s="57"/>
      <c r="AA165" s="57"/>
      <c r="AC165" s="57"/>
      <c r="AD165" s="57"/>
      <c r="AE165" s="57"/>
      <c r="AF165" s="57"/>
      <c r="AG165" s="57"/>
      <c r="AH165" s="57"/>
      <c r="AI165" s="57"/>
      <c r="AJ165" s="57"/>
      <c r="AL165" s="57"/>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40"/>
      <c r="CF165" s="44"/>
      <c r="CG165" s="44"/>
      <c r="CH165" s="44"/>
      <c r="CI165" s="44"/>
      <c r="CJ165" s="44"/>
      <c r="CK165" s="40"/>
      <c r="CL165" s="40"/>
      <c r="CM165" s="40"/>
      <c r="CN165" s="40"/>
      <c r="CO165" s="40"/>
      <c r="CP165" s="40"/>
      <c r="CQ165" s="40"/>
      <c r="CR165" s="40"/>
      <c r="CS165" s="40"/>
      <c r="CT165" s="40"/>
      <c r="CU165" s="38"/>
      <c r="CV165" s="37"/>
      <c r="CW165" s="37"/>
      <c r="CX165" s="37"/>
      <c r="CY165" s="37"/>
      <c r="CZ165" s="37"/>
      <c r="DA165" s="37"/>
      <c r="DB165" s="37"/>
      <c r="DC165" s="37"/>
      <c r="DD165" s="37"/>
      <c r="DE165" s="37"/>
      <c r="DF165" s="37"/>
      <c r="DG165" s="37"/>
      <c r="DH165" s="37"/>
      <c r="DI165" s="37"/>
      <c r="DJ165" s="37"/>
      <c r="DK165" s="37"/>
      <c r="DL165" s="37"/>
      <c r="DM165" s="37"/>
      <c r="DN165" s="37"/>
      <c r="DO165" s="37"/>
      <c r="DP165" s="37"/>
      <c r="DQ165" s="37"/>
      <c r="DR165" s="37"/>
      <c r="DS165" s="37"/>
      <c r="DT165" s="37"/>
      <c r="DU165" s="40"/>
      <c r="DV165" s="40"/>
      <c r="DW165" s="40"/>
      <c r="DX165" s="40"/>
      <c r="DY165" s="40"/>
      <c r="DZ165" s="40"/>
      <c r="EA165" s="40"/>
      <c r="EB165" s="40"/>
      <c r="EC165" s="40"/>
      <c r="ED165" s="40"/>
      <c r="EE165" s="4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row>
    <row r="166" spans="11:239" s="53" customFormat="1" ht="9.75" customHeight="1">
      <c r="K166" s="57"/>
      <c r="L166" s="57"/>
      <c r="M166" s="57"/>
      <c r="N166" s="57"/>
      <c r="O166" s="57"/>
      <c r="P166" s="57"/>
      <c r="Q166" s="57"/>
      <c r="R166" s="57"/>
      <c r="T166" s="57"/>
      <c r="U166" s="57"/>
      <c r="V166" s="57"/>
      <c r="W166" s="57"/>
      <c r="X166" s="57"/>
      <c r="Y166" s="57"/>
      <c r="Z166" s="57"/>
      <c r="AA166" s="57"/>
      <c r="AC166" s="57"/>
      <c r="AD166" s="57"/>
      <c r="AE166" s="57"/>
      <c r="AF166" s="57"/>
      <c r="AG166" s="57"/>
      <c r="AH166" s="57"/>
      <c r="AI166" s="57"/>
      <c r="AJ166" s="57"/>
      <c r="AL166" s="57"/>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40"/>
      <c r="CF166" s="44"/>
      <c r="CG166" s="44"/>
      <c r="CH166" s="44"/>
      <c r="CI166" s="44"/>
      <c r="CJ166" s="44"/>
      <c r="CK166" s="40"/>
      <c r="CL166" s="40"/>
      <c r="CM166" s="40"/>
      <c r="CN166" s="40"/>
      <c r="CO166" s="40"/>
      <c r="CP166" s="40"/>
      <c r="CQ166" s="40"/>
      <c r="CR166" s="40"/>
      <c r="CS166" s="40"/>
      <c r="CT166" s="40"/>
      <c r="CU166" s="38"/>
      <c r="CV166" s="37"/>
      <c r="CW166" s="37"/>
      <c r="CX166" s="37"/>
      <c r="CY166" s="37"/>
      <c r="CZ166" s="37"/>
      <c r="DA166" s="37"/>
      <c r="DB166" s="37"/>
      <c r="DC166" s="37"/>
      <c r="DD166" s="37"/>
      <c r="DE166" s="37"/>
      <c r="DF166" s="37"/>
      <c r="DG166" s="37"/>
      <c r="DH166" s="37"/>
      <c r="DI166" s="37"/>
      <c r="DJ166" s="37"/>
      <c r="DK166" s="37"/>
      <c r="DL166" s="37"/>
      <c r="DM166" s="37"/>
      <c r="DN166" s="37"/>
      <c r="DO166" s="37"/>
      <c r="DP166" s="37"/>
      <c r="DQ166" s="37"/>
      <c r="DR166" s="37"/>
      <c r="DS166" s="37"/>
      <c r="DT166" s="37"/>
      <c r="DU166" s="40"/>
      <c r="DV166" s="40"/>
      <c r="DW166" s="40"/>
      <c r="DX166" s="40"/>
      <c r="DY166" s="40"/>
      <c r="DZ166" s="40"/>
      <c r="EA166" s="40"/>
      <c r="EB166" s="40"/>
      <c r="EC166" s="40"/>
      <c r="ED166" s="40"/>
      <c r="EE166" s="40"/>
      <c r="EF166" s="50"/>
      <c r="EG166" s="50"/>
      <c r="EH166" s="50"/>
      <c r="EI166" s="50"/>
      <c r="EJ166" s="5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row>
    <row r="167" spans="11:239" s="53" customFormat="1" ht="9.75" customHeight="1">
      <c r="K167" s="57"/>
      <c r="L167" s="57"/>
      <c r="M167" s="57"/>
      <c r="N167" s="57"/>
      <c r="O167" s="57"/>
      <c r="P167" s="57"/>
      <c r="Q167" s="57"/>
      <c r="R167" s="57"/>
      <c r="T167" s="57"/>
      <c r="U167" s="57"/>
      <c r="V167" s="57"/>
      <c r="W167" s="57"/>
      <c r="X167" s="57"/>
      <c r="Y167" s="57"/>
      <c r="Z167" s="57"/>
      <c r="AA167" s="57"/>
      <c r="AC167" s="57"/>
      <c r="AD167" s="57"/>
      <c r="AE167" s="57"/>
      <c r="AF167" s="57"/>
      <c r="AG167" s="57"/>
      <c r="AH167" s="57"/>
      <c r="AI167" s="57"/>
      <c r="AJ167" s="57"/>
      <c r="AL167" s="57"/>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40"/>
      <c r="CF167" s="44"/>
      <c r="CG167" s="44"/>
      <c r="CH167" s="44"/>
      <c r="CI167" s="44"/>
      <c r="CJ167" s="44"/>
      <c r="CK167" s="40"/>
      <c r="CL167" s="40"/>
      <c r="CM167" s="40"/>
      <c r="CN167" s="40"/>
      <c r="CO167" s="40"/>
      <c r="CP167" s="40"/>
      <c r="CQ167" s="40"/>
      <c r="CR167" s="40"/>
      <c r="CS167" s="40"/>
      <c r="CT167" s="40"/>
      <c r="CU167" s="38"/>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40"/>
      <c r="DV167" s="40"/>
      <c r="DW167" s="40"/>
      <c r="DX167" s="40"/>
      <c r="DY167" s="40"/>
      <c r="DZ167" s="40"/>
      <c r="EA167" s="40"/>
      <c r="EB167" s="40"/>
      <c r="EC167" s="40"/>
      <c r="ED167" s="40"/>
      <c r="EE167" s="4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row>
    <row r="168" spans="11:239" s="53" customFormat="1" ht="9.75" customHeight="1">
      <c r="K168" s="57"/>
      <c r="L168" s="57"/>
      <c r="M168" s="57"/>
      <c r="N168" s="57"/>
      <c r="O168" s="57"/>
      <c r="P168" s="57"/>
      <c r="Q168" s="57"/>
      <c r="R168" s="57"/>
      <c r="T168" s="57"/>
      <c r="U168" s="57"/>
      <c r="V168" s="57"/>
      <c r="W168" s="57"/>
      <c r="X168" s="57"/>
      <c r="Y168" s="57"/>
      <c r="Z168" s="57"/>
      <c r="AA168" s="57"/>
      <c r="AC168" s="57"/>
      <c r="AD168" s="57"/>
      <c r="AE168" s="57"/>
      <c r="AF168" s="57"/>
      <c r="AG168" s="57"/>
      <c r="AH168" s="57"/>
      <c r="AI168" s="57"/>
      <c r="AJ168" s="57"/>
      <c r="AL168" s="57"/>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40"/>
      <c r="CF168" s="44"/>
      <c r="CG168" s="44"/>
      <c r="CH168" s="44"/>
      <c r="CI168" s="44"/>
      <c r="CJ168" s="44"/>
      <c r="CK168" s="40"/>
      <c r="CL168" s="40"/>
      <c r="CM168" s="40"/>
      <c r="CN168" s="40"/>
      <c r="CO168" s="40"/>
      <c r="CP168" s="40"/>
      <c r="CQ168" s="40"/>
      <c r="CR168" s="40"/>
      <c r="CS168" s="40"/>
      <c r="CT168" s="40"/>
      <c r="CU168" s="38"/>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40"/>
      <c r="DV168" s="40"/>
      <c r="DW168" s="40"/>
      <c r="DX168" s="40"/>
      <c r="DY168" s="40"/>
      <c r="DZ168" s="40"/>
      <c r="EA168" s="40"/>
      <c r="EB168" s="40"/>
      <c r="EC168" s="40"/>
      <c r="ED168" s="40"/>
      <c r="EE168" s="4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row>
    <row r="169" spans="11:239" s="53" customFormat="1" ht="9.75" customHeight="1">
      <c r="K169" s="57"/>
      <c r="L169" s="57"/>
      <c r="M169" s="57"/>
      <c r="N169" s="57"/>
      <c r="O169" s="57"/>
      <c r="P169" s="57"/>
      <c r="Q169" s="57"/>
      <c r="R169" s="57"/>
      <c r="T169" s="57"/>
      <c r="U169" s="57"/>
      <c r="V169" s="57"/>
      <c r="W169" s="57"/>
      <c r="X169" s="57"/>
      <c r="Y169" s="57"/>
      <c r="Z169" s="57"/>
      <c r="AA169" s="57"/>
      <c r="AC169" s="57"/>
      <c r="AD169" s="57"/>
      <c r="AE169" s="57"/>
      <c r="AF169" s="57"/>
      <c r="AG169" s="57"/>
      <c r="AH169" s="57"/>
      <c r="AI169" s="57"/>
      <c r="AJ169" s="57"/>
      <c r="AL169" s="57"/>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40"/>
      <c r="CF169" s="44"/>
      <c r="CG169" s="44"/>
      <c r="CH169" s="44"/>
      <c r="CI169" s="44"/>
      <c r="CJ169" s="44"/>
      <c r="CK169" s="40"/>
      <c r="CL169" s="40"/>
      <c r="CM169" s="40"/>
      <c r="CN169" s="40"/>
      <c r="CO169" s="40"/>
      <c r="CP169" s="40"/>
      <c r="CQ169" s="40"/>
      <c r="CR169" s="40"/>
      <c r="CS169" s="40"/>
      <c r="CT169" s="40"/>
      <c r="CU169" s="38"/>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37"/>
      <c r="DR169" s="37"/>
      <c r="DS169" s="37"/>
      <c r="DT169" s="37"/>
      <c r="DU169" s="40"/>
      <c r="DV169" s="40"/>
      <c r="DW169" s="40"/>
      <c r="DX169" s="40"/>
      <c r="DY169" s="40"/>
      <c r="DZ169" s="40"/>
      <c r="EA169" s="40"/>
      <c r="EB169" s="40"/>
      <c r="EC169" s="40"/>
      <c r="ED169" s="40"/>
      <c r="EE169" s="4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row>
  </sheetData>
  <sheetProtection sheet="1" objects="1" scenarios="1" selectLockedCells="1"/>
  <mergeCells count="1669">
    <mergeCell ref="BN114:BQ114"/>
    <mergeCell ref="BR114:BU114"/>
    <mergeCell ref="BV114:BY114"/>
    <mergeCell ref="BZ114:CC114"/>
    <mergeCell ref="BF115:BI115"/>
    <mergeCell ref="BJ115:BM115"/>
    <mergeCell ref="BN115:BQ115"/>
    <mergeCell ref="BZ115:CC115"/>
    <mergeCell ref="BN112:BQ112"/>
    <mergeCell ref="BR112:BU112"/>
    <mergeCell ref="BV112:BY112"/>
    <mergeCell ref="BZ112:CC112"/>
    <mergeCell ref="BF113:BI113"/>
    <mergeCell ref="BJ113:BM113"/>
    <mergeCell ref="BN113:BQ113"/>
    <mergeCell ref="BR113:BU113"/>
    <mergeCell ref="BV113:BY113"/>
    <mergeCell ref="BZ113:CC113"/>
    <mergeCell ref="AD121:AG121"/>
    <mergeCell ref="AH121:AK121"/>
    <mergeCell ref="AL121:AO121"/>
    <mergeCell ref="AP121:AS121"/>
    <mergeCell ref="AT121:AW121"/>
    <mergeCell ref="AH119:AK119"/>
    <mergeCell ref="AL119:AO119"/>
    <mergeCell ref="AP119:AS119"/>
    <mergeCell ref="AT119:AW119"/>
    <mergeCell ref="AP120:AS120"/>
    <mergeCell ref="AD118:AG118"/>
    <mergeCell ref="AH118:AK118"/>
    <mergeCell ref="AT114:AW114"/>
    <mergeCell ref="Z115:AC115"/>
    <mergeCell ref="AD115:AG115"/>
    <mergeCell ref="AH115:AK115"/>
    <mergeCell ref="AL115:AO115"/>
    <mergeCell ref="AP115:AS115"/>
    <mergeCell ref="AH116:AK116"/>
    <mergeCell ref="AL116:AO116"/>
    <mergeCell ref="Z114:AC114"/>
    <mergeCell ref="AD114:AG114"/>
    <mergeCell ref="AH114:AK114"/>
    <mergeCell ref="AL114:AO114"/>
    <mergeCell ref="AP114:AS114"/>
    <mergeCell ref="AT117:AW117"/>
    <mergeCell ref="AP116:AS116"/>
    <mergeCell ref="AT116:AW116"/>
    <mergeCell ref="AT115:AW115"/>
    <mergeCell ref="BA111:BE111"/>
    <mergeCell ref="U111:Y111"/>
    <mergeCell ref="Z111:AC111"/>
    <mergeCell ref="AD111:AG111"/>
    <mergeCell ref="U113:Y113"/>
    <mergeCell ref="Z113:AC113"/>
    <mergeCell ref="AL113:AO113"/>
    <mergeCell ref="AP113:AS113"/>
    <mergeCell ref="AT113:AW113"/>
    <mergeCell ref="AX119:AZ119"/>
    <mergeCell ref="BA119:BC119"/>
    <mergeCell ref="BA112:BE112"/>
    <mergeCell ref="AL117:AO117"/>
    <mergeCell ref="Z121:AC121"/>
    <mergeCell ref="BA115:BE115"/>
    <mergeCell ref="A111:S122"/>
    <mergeCell ref="BA121:BC121"/>
    <mergeCell ref="BA114:BE114"/>
    <mergeCell ref="BA122:BC122"/>
    <mergeCell ref="U117:Y117"/>
    <mergeCell ref="Z117:AC117"/>
    <mergeCell ref="AD117:AG117"/>
    <mergeCell ref="BA113:BE113"/>
    <mergeCell ref="BA124:BC124"/>
    <mergeCell ref="BJ116:BM116"/>
    <mergeCell ref="BN116:BQ116"/>
    <mergeCell ref="BR116:BU116"/>
    <mergeCell ref="BV116:BY116"/>
    <mergeCell ref="BZ116:CC116"/>
    <mergeCell ref="BA120:BC120"/>
    <mergeCell ref="AT122:AW122"/>
    <mergeCell ref="U114:Y114"/>
    <mergeCell ref="U115:Y115"/>
    <mergeCell ref="U116:Y116"/>
    <mergeCell ref="U120:Y120"/>
    <mergeCell ref="Z120:AC120"/>
    <mergeCell ref="AD120:AG120"/>
    <mergeCell ref="AH120:AK120"/>
    <mergeCell ref="AL120:AO120"/>
    <mergeCell ref="U121:Y121"/>
    <mergeCell ref="U122:Y122"/>
    <mergeCell ref="Z122:AC122"/>
    <mergeCell ref="AD122:AG122"/>
    <mergeCell ref="AH122:AK122"/>
    <mergeCell ref="AL122:AO122"/>
    <mergeCell ref="AP122:AS122"/>
    <mergeCell ref="AP118:AS118"/>
    <mergeCell ref="AT118:AW118"/>
    <mergeCell ref="U119:Y119"/>
    <mergeCell ref="Z119:AC119"/>
    <mergeCell ref="AD119:AG119"/>
    <mergeCell ref="Z116:AC116"/>
    <mergeCell ref="AD116:AG116"/>
    <mergeCell ref="AH117:AK117"/>
    <mergeCell ref="U118:Y118"/>
    <mergeCell ref="Z118:AC118"/>
    <mergeCell ref="BA123:BC123"/>
    <mergeCell ref="BA116:BE116"/>
    <mergeCell ref="AD113:AG113"/>
    <mergeCell ref="AH113:AK113"/>
    <mergeCell ref="BF114:BI114"/>
    <mergeCell ref="BJ114:BM114"/>
    <mergeCell ref="BF116:BI116"/>
    <mergeCell ref="AT120:AW120"/>
    <mergeCell ref="AP117:AS117"/>
    <mergeCell ref="AL118:AO118"/>
    <mergeCell ref="AP107:AS107"/>
    <mergeCell ref="AT107:AW107"/>
    <mergeCell ref="AX107:BA107"/>
    <mergeCell ref="BB107:BE107"/>
    <mergeCell ref="BF107:BI107"/>
    <mergeCell ref="BJ107:BM107"/>
    <mergeCell ref="AT112:AW112"/>
    <mergeCell ref="BJ112:BM112"/>
    <mergeCell ref="R106:U106"/>
    <mergeCell ref="V106:Y106"/>
    <mergeCell ref="Z106:AC106"/>
    <mergeCell ref="V107:Y107"/>
    <mergeCell ref="Z107:AC107"/>
    <mergeCell ref="AD107:AG107"/>
    <mergeCell ref="AH107:AK107"/>
    <mergeCell ref="AL107:AO107"/>
    <mergeCell ref="Z112:AC112"/>
    <mergeCell ref="AD112:AG112"/>
    <mergeCell ref="AP106:AS106"/>
    <mergeCell ref="AT106:AW106"/>
    <mergeCell ref="AX106:BA106"/>
    <mergeCell ref="BB106:BE106"/>
    <mergeCell ref="AD106:AG106"/>
    <mergeCell ref="AH112:AK112"/>
    <mergeCell ref="AL112:AO112"/>
    <mergeCell ref="AP112:AS112"/>
    <mergeCell ref="BR115:BU115"/>
    <mergeCell ref="BV115:BY115"/>
    <mergeCell ref="V108:Y108"/>
    <mergeCell ref="Z108:AC108"/>
    <mergeCell ref="AD108:AG108"/>
    <mergeCell ref="AH111:AK111"/>
    <mergeCell ref="AL111:AO111"/>
    <mergeCell ref="AP111:AS111"/>
    <mergeCell ref="AT111:AW111"/>
    <mergeCell ref="U112:Y112"/>
    <mergeCell ref="BZ111:CC111"/>
    <mergeCell ref="BF112:BI112"/>
    <mergeCell ref="AH108:AK108"/>
    <mergeCell ref="AL108:AO108"/>
    <mergeCell ref="AP108:AS108"/>
    <mergeCell ref="AT108:AW108"/>
    <mergeCell ref="AX108:BA108"/>
    <mergeCell ref="BB108:BE108"/>
    <mergeCell ref="BF108:BI108"/>
    <mergeCell ref="BJ108:BM108"/>
    <mergeCell ref="BZ108:CC108"/>
    <mergeCell ref="U110:Y110"/>
    <mergeCell ref="J110:L110"/>
    <mergeCell ref="AX118:AZ118"/>
    <mergeCell ref="BA118:BC118"/>
    <mergeCell ref="BF111:BI111"/>
    <mergeCell ref="BJ111:BM111"/>
    <mergeCell ref="BN111:BQ111"/>
    <mergeCell ref="BR111:BU111"/>
    <mergeCell ref="BV111:BY111"/>
    <mergeCell ref="BR103:BU103"/>
    <mergeCell ref="BV103:BY103"/>
    <mergeCell ref="BZ103:CC103"/>
    <mergeCell ref="BF110:BI110"/>
    <mergeCell ref="BJ110:BM110"/>
    <mergeCell ref="BN110:BQ110"/>
    <mergeCell ref="BR110:BU110"/>
    <mergeCell ref="BV110:BY110"/>
    <mergeCell ref="BR108:BU108"/>
    <mergeCell ref="BV108:BY108"/>
    <mergeCell ref="AT103:AW103"/>
    <mergeCell ref="AX103:BA103"/>
    <mergeCell ref="BB103:BE103"/>
    <mergeCell ref="BF103:BI103"/>
    <mergeCell ref="BJ103:BM103"/>
    <mergeCell ref="BN103:BQ103"/>
    <mergeCell ref="AH106:AK106"/>
    <mergeCell ref="AL106:AO106"/>
    <mergeCell ref="BN106:BQ106"/>
    <mergeCell ref="AL110:AO110"/>
    <mergeCell ref="AP110:AS110"/>
    <mergeCell ref="AT110:AW110"/>
    <mergeCell ref="BA110:BE110"/>
    <mergeCell ref="BN108:BQ108"/>
    <mergeCell ref="BF106:BI106"/>
    <mergeCell ref="BJ106:BM106"/>
    <mergeCell ref="BV106:BY106"/>
    <mergeCell ref="BZ106:CC106"/>
    <mergeCell ref="BN107:BQ107"/>
    <mergeCell ref="BR107:BU107"/>
    <mergeCell ref="BV107:BY107"/>
    <mergeCell ref="BZ107:CC107"/>
    <mergeCell ref="BR104:BU104"/>
    <mergeCell ref="BV104:BY104"/>
    <mergeCell ref="BZ104:CC104"/>
    <mergeCell ref="AH104:AK104"/>
    <mergeCell ref="AL104:AO104"/>
    <mergeCell ref="AP104:AS104"/>
    <mergeCell ref="AT104:AW104"/>
    <mergeCell ref="AX104:BA104"/>
    <mergeCell ref="BB104:BE104"/>
    <mergeCell ref="BF101:BI101"/>
    <mergeCell ref="BJ101:BM101"/>
    <mergeCell ref="BN101:BQ101"/>
    <mergeCell ref="R103:U103"/>
    <mergeCell ref="V103:Y103"/>
    <mergeCell ref="Z103:AC103"/>
    <mergeCell ref="AD103:AG103"/>
    <mergeCell ref="AH103:AK103"/>
    <mergeCell ref="AL103:AO103"/>
    <mergeCell ref="AP103:AS103"/>
    <mergeCell ref="AH101:AK101"/>
    <mergeCell ref="AL101:AO101"/>
    <mergeCell ref="AP101:AS101"/>
    <mergeCell ref="AT101:AW101"/>
    <mergeCell ref="AX101:BA101"/>
    <mergeCell ref="BB101:BE101"/>
    <mergeCell ref="BF102:BI102"/>
    <mergeCell ref="BJ102:BM102"/>
    <mergeCell ref="BN102:BQ102"/>
    <mergeCell ref="BR102:BU102"/>
    <mergeCell ref="BV102:BY102"/>
    <mergeCell ref="BZ102:CC102"/>
    <mergeCell ref="AH102:AK102"/>
    <mergeCell ref="AL102:AO102"/>
    <mergeCell ref="AP102:AS102"/>
    <mergeCell ref="AT102:AW102"/>
    <mergeCell ref="AX102:BA102"/>
    <mergeCell ref="BB102:BE102"/>
    <mergeCell ref="BJ99:BM99"/>
    <mergeCell ref="BN99:BQ99"/>
    <mergeCell ref="R107:U107"/>
    <mergeCell ref="BR101:BU101"/>
    <mergeCell ref="BV101:BY101"/>
    <mergeCell ref="BZ101:CC101"/>
    <mergeCell ref="R102:U102"/>
    <mergeCell ref="V102:Y102"/>
    <mergeCell ref="Z102:AC102"/>
    <mergeCell ref="AD102:AG102"/>
    <mergeCell ref="BR100:BU100"/>
    <mergeCell ref="BV100:BY100"/>
    <mergeCell ref="BZ100:CC100"/>
    <mergeCell ref="AH99:AK99"/>
    <mergeCell ref="AL99:AO99"/>
    <mergeCell ref="AP99:AS99"/>
    <mergeCell ref="AT99:AW99"/>
    <mergeCell ref="AX99:BA99"/>
    <mergeCell ref="BB99:BE99"/>
    <mergeCell ref="BF99:BI99"/>
    <mergeCell ref="AT100:AW100"/>
    <mergeCell ref="AX100:BA100"/>
    <mergeCell ref="BB100:BE100"/>
    <mergeCell ref="BF100:BI100"/>
    <mergeCell ref="BJ100:BM100"/>
    <mergeCell ref="BN100:BQ100"/>
    <mergeCell ref="BR99:BU99"/>
    <mergeCell ref="BV99:BY99"/>
    <mergeCell ref="BZ99:CC99"/>
    <mergeCell ref="R100:U100"/>
    <mergeCell ref="V100:Y100"/>
    <mergeCell ref="Z100:AC100"/>
    <mergeCell ref="AD100:AG100"/>
    <mergeCell ref="AH100:AK100"/>
    <mergeCell ref="AL100:AO100"/>
    <mergeCell ref="AP100:AS100"/>
    <mergeCell ref="BZ98:CC98"/>
    <mergeCell ref="AH97:AK97"/>
    <mergeCell ref="AL97:AO97"/>
    <mergeCell ref="AP97:AS97"/>
    <mergeCell ref="AT97:AW97"/>
    <mergeCell ref="AX97:BA97"/>
    <mergeCell ref="BB97:BE97"/>
    <mergeCell ref="BF97:BI97"/>
    <mergeCell ref="BJ97:BM97"/>
    <mergeCell ref="BN97:BQ97"/>
    <mergeCell ref="BB98:BE98"/>
    <mergeCell ref="BF98:BI98"/>
    <mergeCell ref="BJ98:BM98"/>
    <mergeCell ref="BN98:BQ98"/>
    <mergeCell ref="BR98:BU98"/>
    <mergeCell ref="BV98:BY98"/>
    <mergeCell ref="BZ97:CC97"/>
    <mergeCell ref="R98:U98"/>
    <mergeCell ref="V98:Y98"/>
    <mergeCell ref="Z98:AC98"/>
    <mergeCell ref="AD98:AG98"/>
    <mergeCell ref="AH98:AK98"/>
    <mergeCell ref="AL98:AO98"/>
    <mergeCell ref="AP98:AS98"/>
    <mergeCell ref="AT98:AW98"/>
    <mergeCell ref="AX98:BA98"/>
    <mergeCell ref="BB95:BE95"/>
    <mergeCell ref="BF95:BI95"/>
    <mergeCell ref="BJ95:BM95"/>
    <mergeCell ref="BN95:BQ95"/>
    <mergeCell ref="BR97:BU97"/>
    <mergeCell ref="BV97:BY97"/>
    <mergeCell ref="BJ96:BM96"/>
    <mergeCell ref="BN96:BQ96"/>
    <mergeCell ref="BR96:BU96"/>
    <mergeCell ref="BV96:BY96"/>
    <mergeCell ref="BZ96:CC96"/>
    <mergeCell ref="AH95:AK95"/>
    <mergeCell ref="AL95:AO95"/>
    <mergeCell ref="AP95:AS95"/>
    <mergeCell ref="AT95:AW95"/>
    <mergeCell ref="AX95:BA95"/>
    <mergeCell ref="AL96:AO96"/>
    <mergeCell ref="AP96:AS96"/>
    <mergeCell ref="AT96:AW96"/>
    <mergeCell ref="AX96:BA96"/>
    <mergeCell ref="BB96:BE96"/>
    <mergeCell ref="BF96:BI96"/>
    <mergeCell ref="BJ93:BM93"/>
    <mergeCell ref="BN93:BQ93"/>
    <mergeCell ref="BR95:BU95"/>
    <mergeCell ref="BV95:BY95"/>
    <mergeCell ref="BZ95:CC95"/>
    <mergeCell ref="R96:U96"/>
    <mergeCell ref="V96:Y96"/>
    <mergeCell ref="Z96:AC96"/>
    <mergeCell ref="AD96:AG96"/>
    <mergeCell ref="AH96:AK96"/>
    <mergeCell ref="BR94:BU94"/>
    <mergeCell ref="BV94:BY94"/>
    <mergeCell ref="BZ94:CC94"/>
    <mergeCell ref="AH93:AK93"/>
    <mergeCell ref="AL93:AO93"/>
    <mergeCell ref="AP93:AS93"/>
    <mergeCell ref="AT93:AW93"/>
    <mergeCell ref="AX93:BA93"/>
    <mergeCell ref="BB93:BE93"/>
    <mergeCell ref="BF93:BI93"/>
    <mergeCell ref="AT94:AW94"/>
    <mergeCell ref="AX94:BA94"/>
    <mergeCell ref="BB94:BE94"/>
    <mergeCell ref="BF94:BI94"/>
    <mergeCell ref="BJ94:BM94"/>
    <mergeCell ref="BN94:BQ94"/>
    <mergeCell ref="BR93:BU93"/>
    <mergeCell ref="BV93:BY93"/>
    <mergeCell ref="BZ93:CC93"/>
    <mergeCell ref="R94:U94"/>
    <mergeCell ref="V94:Y94"/>
    <mergeCell ref="Z94:AC94"/>
    <mergeCell ref="AD94:AG94"/>
    <mergeCell ref="AH94:AK94"/>
    <mergeCell ref="AL94:AO94"/>
    <mergeCell ref="AP94:AS94"/>
    <mergeCell ref="BZ92:CC92"/>
    <mergeCell ref="AH91:AK91"/>
    <mergeCell ref="AL91:AO91"/>
    <mergeCell ref="AP91:AS91"/>
    <mergeCell ref="AT91:AW91"/>
    <mergeCell ref="AX91:BA91"/>
    <mergeCell ref="BB91:BE91"/>
    <mergeCell ref="BF91:BI91"/>
    <mergeCell ref="BJ91:BM91"/>
    <mergeCell ref="BN91:BQ91"/>
    <mergeCell ref="BB92:BE92"/>
    <mergeCell ref="BF92:BI92"/>
    <mergeCell ref="BJ92:BM92"/>
    <mergeCell ref="BN92:BQ92"/>
    <mergeCell ref="BR92:BU92"/>
    <mergeCell ref="BV92:BY92"/>
    <mergeCell ref="BZ91:CC91"/>
    <mergeCell ref="R92:U92"/>
    <mergeCell ref="V92:Y92"/>
    <mergeCell ref="Z92:AC92"/>
    <mergeCell ref="AD92:AG92"/>
    <mergeCell ref="AH92:AK92"/>
    <mergeCell ref="AL92:AO92"/>
    <mergeCell ref="AP92:AS92"/>
    <mergeCell ref="AT92:AW92"/>
    <mergeCell ref="AX92:BA92"/>
    <mergeCell ref="BB89:BE89"/>
    <mergeCell ref="BF89:BI89"/>
    <mergeCell ref="BJ89:BM89"/>
    <mergeCell ref="BN89:BQ89"/>
    <mergeCell ref="BR91:BU91"/>
    <mergeCell ref="BV91:BY91"/>
    <mergeCell ref="BJ90:BM90"/>
    <mergeCell ref="BN90:BQ90"/>
    <mergeCell ref="BR90:BU90"/>
    <mergeCell ref="BV90:BY90"/>
    <mergeCell ref="BZ90:CC90"/>
    <mergeCell ref="AH89:AK89"/>
    <mergeCell ref="AL89:AO89"/>
    <mergeCell ref="AP89:AS89"/>
    <mergeCell ref="AT89:AW89"/>
    <mergeCell ref="AX89:BA89"/>
    <mergeCell ref="AL90:AO90"/>
    <mergeCell ref="AP90:AS90"/>
    <mergeCell ref="AT90:AW90"/>
    <mergeCell ref="AX90:BA90"/>
    <mergeCell ref="BB90:BE90"/>
    <mergeCell ref="BF90:BI90"/>
    <mergeCell ref="BJ87:BM87"/>
    <mergeCell ref="BN87:BQ87"/>
    <mergeCell ref="BR89:BU89"/>
    <mergeCell ref="BV89:BY89"/>
    <mergeCell ref="BZ89:CC89"/>
    <mergeCell ref="R90:U90"/>
    <mergeCell ref="V90:Y90"/>
    <mergeCell ref="Z90:AC90"/>
    <mergeCell ref="AD90:AG90"/>
    <mergeCell ref="AH90:AK90"/>
    <mergeCell ref="BR88:BU88"/>
    <mergeCell ref="BV88:BY88"/>
    <mergeCell ref="BZ88:CC88"/>
    <mergeCell ref="AH87:AK87"/>
    <mergeCell ref="AL87:AO87"/>
    <mergeCell ref="AP87:AS87"/>
    <mergeCell ref="AT87:AW87"/>
    <mergeCell ref="AX87:BA87"/>
    <mergeCell ref="BB87:BE87"/>
    <mergeCell ref="BF87:BI87"/>
    <mergeCell ref="AT88:AW88"/>
    <mergeCell ref="AX88:BA88"/>
    <mergeCell ref="BB88:BE88"/>
    <mergeCell ref="BF88:BI88"/>
    <mergeCell ref="BJ88:BM88"/>
    <mergeCell ref="BN88:BQ88"/>
    <mergeCell ref="BR87:BU87"/>
    <mergeCell ref="BV87:BY87"/>
    <mergeCell ref="BZ87:CC87"/>
    <mergeCell ref="R88:U88"/>
    <mergeCell ref="V88:Y88"/>
    <mergeCell ref="Z88:AC88"/>
    <mergeCell ref="AD88:AG88"/>
    <mergeCell ref="AH88:AK88"/>
    <mergeCell ref="AL88:AO88"/>
    <mergeCell ref="AP88:AS88"/>
    <mergeCell ref="BJ85:BM85"/>
    <mergeCell ref="BN85:BQ85"/>
    <mergeCell ref="R85:U85"/>
    <mergeCell ref="V85:Y85"/>
    <mergeCell ref="Z85:AC85"/>
    <mergeCell ref="AD85:AG85"/>
    <mergeCell ref="BR86:BU86"/>
    <mergeCell ref="BV86:BY86"/>
    <mergeCell ref="BZ86:CC86"/>
    <mergeCell ref="AH85:AK85"/>
    <mergeCell ref="AL85:AO85"/>
    <mergeCell ref="AP85:AS85"/>
    <mergeCell ref="AT85:AW85"/>
    <mergeCell ref="AX85:BA85"/>
    <mergeCell ref="BB85:BE85"/>
    <mergeCell ref="BF85:BI85"/>
    <mergeCell ref="AT86:AW86"/>
    <mergeCell ref="AX86:BA86"/>
    <mergeCell ref="BB86:BE86"/>
    <mergeCell ref="BF86:BI86"/>
    <mergeCell ref="BJ86:BM86"/>
    <mergeCell ref="BN86:BQ86"/>
    <mergeCell ref="BR85:BU85"/>
    <mergeCell ref="BV85:BY85"/>
    <mergeCell ref="BZ85:CC85"/>
    <mergeCell ref="R86:U86"/>
    <mergeCell ref="V86:Y86"/>
    <mergeCell ref="Z86:AC86"/>
    <mergeCell ref="AD86:AG86"/>
    <mergeCell ref="AH86:AK86"/>
    <mergeCell ref="AL86:AO86"/>
    <mergeCell ref="AP86:AS86"/>
    <mergeCell ref="BJ83:BM83"/>
    <mergeCell ref="BN83:BQ83"/>
    <mergeCell ref="R83:U83"/>
    <mergeCell ref="V83:Y83"/>
    <mergeCell ref="Z83:AC83"/>
    <mergeCell ref="AD83:AG83"/>
    <mergeCell ref="BR84:BU84"/>
    <mergeCell ref="BV84:BY84"/>
    <mergeCell ref="BZ84:CC84"/>
    <mergeCell ref="AH83:AK83"/>
    <mergeCell ref="AL83:AO83"/>
    <mergeCell ref="AP83:AS83"/>
    <mergeCell ref="AT83:AW83"/>
    <mergeCell ref="AX83:BA83"/>
    <mergeCell ref="BB83:BE83"/>
    <mergeCell ref="BF83:BI83"/>
    <mergeCell ref="AT84:AW84"/>
    <mergeCell ref="AX84:BA84"/>
    <mergeCell ref="BB84:BE84"/>
    <mergeCell ref="BF84:BI84"/>
    <mergeCell ref="BJ84:BM84"/>
    <mergeCell ref="BN84:BQ84"/>
    <mergeCell ref="BR83:BU83"/>
    <mergeCell ref="BV83:BY83"/>
    <mergeCell ref="BZ83:CC83"/>
    <mergeCell ref="R84:U84"/>
    <mergeCell ref="V84:Y84"/>
    <mergeCell ref="Z84:AC84"/>
    <mergeCell ref="AD84:AG84"/>
    <mergeCell ref="AH84:AK84"/>
    <mergeCell ref="AL84:AO84"/>
    <mergeCell ref="AP84:AS84"/>
    <mergeCell ref="BB81:BE81"/>
    <mergeCell ref="BF81:BI81"/>
    <mergeCell ref="BJ81:BM81"/>
    <mergeCell ref="BN81:BQ81"/>
    <mergeCell ref="R81:U81"/>
    <mergeCell ref="V81:Y81"/>
    <mergeCell ref="Z81:AC81"/>
    <mergeCell ref="AD81:AG81"/>
    <mergeCell ref="BJ82:BM82"/>
    <mergeCell ref="BN82:BQ82"/>
    <mergeCell ref="BR82:BU82"/>
    <mergeCell ref="BV82:BY82"/>
    <mergeCell ref="BZ82:CC82"/>
    <mergeCell ref="AH81:AK81"/>
    <mergeCell ref="AL81:AO81"/>
    <mergeCell ref="AP81:AS81"/>
    <mergeCell ref="AT81:AW81"/>
    <mergeCell ref="AX81:BA81"/>
    <mergeCell ref="AL82:AO82"/>
    <mergeCell ref="AP82:AS82"/>
    <mergeCell ref="AT82:AW82"/>
    <mergeCell ref="AX82:BA82"/>
    <mergeCell ref="BB82:BE82"/>
    <mergeCell ref="BF82:BI82"/>
    <mergeCell ref="BJ79:BM79"/>
    <mergeCell ref="BN79:BQ79"/>
    <mergeCell ref="BR81:BU81"/>
    <mergeCell ref="BV81:BY81"/>
    <mergeCell ref="BZ81:CC81"/>
    <mergeCell ref="R82:U82"/>
    <mergeCell ref="V82:Y82"/>
    <mergeCell ref="Z82:AC82"/>
    <mergeCell ref="AD82:AG82"/>
    <mergeCell ref="AH82:AK82"/>
    <mergeCell ref="BR80:BU80"/>
    <mergeCell ref="BV80:BY80"/>
    <mergeCell ref="BZ80:CC80"/>
    <mergeCell ref="AH79:AK79"/>
    <mergeCell ref="AL79:AO79"/>
    <mergeCell ref="AP79:AS79"/>
    <mergeCell ref="AT79:AW79"/>
    <mergeCell ref="AX79:BA79"/>
    <mergeCell ref="BB79:BE79"/>
    <mergeCell ref="BF79:BI79"/>
    <mergeCell ref="AT80:AW80"/>
    <mergeCell ref="AX80:BA80"/>
    <mergeCell ref="BB80:BE80"/>
    <mergeCell ref="BF80:BI80"/>
    <mergeCell ref="BJ80:BM80"/>
    <mergeCell ref="BN80:BQ80"/>
    <mergeCell ref="BR79:BU79"/>
    <mergeCell ref="BV79:BY79"/>
    <mergeCell ref="BZ79:CC79"/>
    <mergeCell ref="R80:U80"/>
    <mergeCell ref="V80:Y80"/>
    <mergeCell ref="Z80:AC80"/>
    <mergeCell ref="AD80:AG80"/>
    <mergeCell ref="AH80:AK80"/>
    <mergeCell ref="AL80:AO80"/>
    <mergeCell ref="AP80:AS80"/>
    <mergeCell ref="BZ78:CC78"/>
    <mergeCell ref="AH77:AK77"/>
    <mergeCell ref="AL77:AO77"/>
    <mergeCell ref="AP77:AS77"/>
    <mergeCell ref="AT77:AW77"/>
    <mergeCell ref="AX77:BA77"/>
    <mergeCell ref="BB77:BE77"/>
    <mergeCell ref="BF77:BI77"/>
    <mergeCell ref="BJ77:BM77"/>
    <mergeCell ref="BN77:BQ77"/>
    <mergeCell ref="BB78:BE78"/>
    <mergeCell ref="BF78:BI78"/>
    <mergeCell ref="BJ78:BM78"/>
    <mergeCell ref="BN78:BQ78"/>
    <mergeCell ref="BR78:BU78"/>
    <mergeCell ref="BV78:BY78"/>
    <mergeCell ref="BZ77:CC77"/>
    <mergeCell ref="R78:U78"/>
    <mergeCell ref="V78:Y78"/>
    <mergeCell ref="Z78:AC78"/>
    <mergeCell ref="AD78:AG78"/>
    <mergeCell ref="AH78:AK78"/>
    <mergeCell ref="AL78:AO78"/>
    <mergeCell ref="AP78:AS78"/>
    <mergeCell ref="AT78:AW78"/>
    <mergeCell ref="AX78:BA78"/>
    <mergeCell ref="BB75:BE75"/>
    <mergeCell ref="BF75:BI75"/>
    <mergeCell ref="BJ75:BM75"/>
    <mergeCell ref="BN75:BQ75"/>
    <mergeCell ref="BR77:BU77"/>
    <mergeCell ref="BV77:BY77"/>
    <mergeCell ref="BJ76:BM76"/>
    <mergeCell ref="BN76:BQ76"/>
    <mergeCell ref="BR76:BU76"/>
    <mergeCell ref="BV76:BY76"/>
    <mergeCell ref="BZ76:CC76"/>
    <mergeCell ref="AH75:AK75"/>
    <mergeCell ref="AL75:AO75"/>
    <mergeCell ref="AP75:AS75"/>
    <mergeCell ref="AT75:AW75"/>
    <mergeCell ref="AX75:BA75"/>
    <mergeCell ref="AL76:AO76"/>
    <mergeCell ref="AP76:AS76"/>
    <mergeCell ref="AT76:AW76"/>
    <mergeCell ref="AX76:BA76"/>
    <mergeCell ref="BB76:BE76"/>
    <mergeCell ref="BF76:BI76"/>
    <mergeCell ref="BJ73:BM73"/>
    <mergeCell ref="BN73:BQ73"/>
    <mergeCell ref="BR75:BU75"/>
    <mergeCell ref="BV75:BY75"/>
    <mergeCell ref="BZ75:CC75"/>
    <mergeCell ref="R76:U76"/>
    <mergeCell ref="V76:Y76"/>
    <mergeCell ref="Z76:AC76"/>
    <mergeCell ref="AD76:AG76"/>
    <mergeCell ref="AH76:AK76"/>
    <mergeCell ref="BR74:BU74"/>
    <mergeCell ref="BV74:BY74"/>
    <mergeCell ref="BZ74:CC74"/>
    <mergeCell ref="AH73:AK73"/>
    <mergeCell ref="AL73:AO73"/>
    <mergeCell ref="AP73:AS73"/>
    <mergeCell ref="AT73:AW73"/>
    <mergeCell ref="AX73:BA73"/>
    <mergeCell ref="BB73:BE73"/>
    <mergeCell ref="BF73:BI73"/>
    <mergeCell ref="AT74:AW74"/>
    <mergeCell ref="AX74:BA74"/>
    <mergeCell ref="BB74:BE74"/>
    <mergeCell ref="BF74:BI74"/>
    <mergeCell ref="BJ74:BM74"/>
    <mergeCell ref="BN74:BQ74"/>
    <mergeCell ref="BR73:BU73"/>
    <mergeCell ref="BV73:BY73"/>
    <mergeCell ref="BZ73:CC73"/>
    <mergeCell ref="R74:U74"/>
    <mergeCell ref="V74:Y74"/>
    <mergeCell ref="Z74:AC74"/>
    <mergeCell ref="AD74:AG74"/>
    <mergeCell ref="AH74:AK74"/>
    <mergeCell ref="AL74:AO74"/>
    <mergeCell ref="AP74:AS74"/>
    <mergeCell ref="BR72:BU72"/>
    <mergeCell ref="BV72:BY72"/>
    <mergeCell ref="BZ72:CC72"/>
    <mergeCell ref="AH71:AK71"/>
    <mergeCell ref="AL71:AO71"/>
    <mergeCell ref="AP71:AS71"/>
    <mergeCell ref="AT71:AW71"/>
    <mergeCell ref="AX71:BA71"/>
    <mergeCell ref="BB71:BE71"/>
    <mergeCell ref="BF71:BI71"/>
    <mergeCell ref="AT72:AW72"/>
    <mergeCell ref="AX72:BA72"/>
    <mergeCell ref="BB72:BE72"/>
    <mergeCell ref="BF72:BI72"/>
    <mergeCell ref="BJ72:BM72"/>
    <mergeCell ref="BN72:BQ72"/>
    <mergeCell ref="V72:Y72"/>
    <mergeCell ref="Z72:AC72"/>
    <mergeCell ref="AD72:AG72"/>
    <mergeCell ref="AH72:AK72"/>
    <mergeCell ref="AL72:AO72"/>
    <mergeCell ref="AP72:AS72"/>
    <mergeCell ref="BF69:BI69"/>
    <mergeCell ref="BJ69:BM69"/>
    <mergeCell ref="BN69:BQ69"/>
    <mergeCell ref="BR71:BU71"/>
    <mergeCell ref="BV71:BY71"/>
    <mergeCell ref="BZ71:CC71"/>
    <mergeCell ref="BJ71:BM71"/>
    <mergeCell ref="BN71:BQ71"/>
    <mergeCell ref="AH69:AK69"/>
    <mergeCell ref="AL69:AO69"/>
    <mergeCell ref="AP69:AS69"/>
    <mergeCell ref="AT69:AW69"/>
    <mergeCell ref="AX69:BA69"/>
    <mergeCell ref="BB69:BE69"/>
    <mergeCell ref="BF70:BI70"/>
    <mergeCell ref="BJ70:BM70"/>
    <mergeCell ref="BN70:BQ70"/>
    <mergeCell ref="BR70:BU70"/>
    <mergeCell ref="BV70:BY70"/>
    <mergeCell ref="BZ70:CC70"/>
    <mergeCell ref="AH70:AK70"/>
    <mergeCell ref="AL70:AO70"/>
    <mergeCell ref="AP70:AS70"/>
    <mergeCell ref="AT70:AW70"/>
    <mergeCell ref="AX70:BA70"/>
    <mergeCell ref="BB70:BE70"/>
    <mergeCell ref="BJ67:BM67"/>
    <mergeCell ref="BN67:BQ67"/>
    <mergeCell ref="BR67:BU67"/>
    <mergeCell ref="BR69:BU69"/>
    <mergeCell ref="BV69:BY69"/>
    <mergeCell ref="BZ69:CC69"/>
    <mergeCell ref="BV68:BY68"/>
    <mergeCell ref="BZ68:CC68"/>
    <mergeCell ref="R67:U67"/>
    <mergeCell ref="AH67:AK67"/>
    <mergeCell ref="AL67:AO67"/>
    <mergeCell ref="AP67:AS67"/>
    <mergeCell ref="AT67:AW67"/>
    <mergeCell ref="AX67:BA67"/>
    <mergeCell ref="BB67:BE67"/>
    <mergeCell ref="BF67:BI67"/>
    <mergeCell ref="AX68:BA68"/>
    <mergeCell ref="BB68:BE68"/>
    <mergeCell ref="BF68:BI68"/>
    <mergeCell ref="BJ68:BM68"/>
    <mergeCell ref="BN68:BQ68"/>
    <mergeCell ref="BR68:BU68"/>
    <mergeCell ref="BV67:BY67"/>
    <mergeCell ref="BZ67:CC67"/>
    <mergeCell ref="R68:U68"/>
    <mergeCell ref="V68:Y68"/>
    <mergeCell ref="Z68:AC68"/>
    <mergeCell ref="AD68:AG68"/>
    <mergeCell ref="AH68:AK68"/>
    <mergeCell ref="AL68:AO68"/>
    <mergeCell ref="AP68:AS68"/>
    <mergeCell ref="AT68:AW68"/>
    <mergeCell ref="AP63:AS63"/>
    <mergeCell ref="AH66:AK66"/>
    <mergeCell ref="AL66:AO66"/>
    <mergeCell ref="AP66:AS66"/>
    <mergeCell ref="R65:U65"/>
    <mergeCell ref="V65:Y65"/>
    <mergeCell ref="Z65:AC65"/>
    <mergeCell ref="AD65:AG65"/>
    <mergeCell ref="AH65:AK65"/>
    <mergeCell ref="AL65:AO65"/>
    <mergeCell ref="BF62:BI62"/>
    <mergeCell ref="BJ62:BM62"/>
    <mergeCell ref="BN62:BQ62"/>
    <mergeCell ref="BR62:BU62"/>
    <mergeCell ref="BV62:BY62"/>
    <mergeCell ref="BZ62:CC62"/>
    <mergeCell ref="BZ65:CC65"/>
    <mergeCell ref="AL64:AO64"/>
    <mergeCell ref="AP64:AS64"/>
    <mergeCell ref="AT64:AW64"/>
    <mergeCell ref="AX64:BA64"/>
    <mergeCell ref="BB64:BE64"/>
    <mergeCell ref="BF64:BI64"/>
    <mergeCell ref="BJ64:BM64"/>
    <mergeCell ref="BN64:BQ64"/>
    <mergeCell ref="BR64:BU64"/>
    <mergeCell ref="Z87:AC87"/>
    <mergeCell ref="AD87:AG87"/>
    <mergeCell ref="BF65:BI65"/>
    <mergeCell ref="BJ65:BM65"/>
    <mergeCell ref="BN65:BQ65"/>
    <mergeCell ref="BR65:BU65"/>
    <mergeCell ref="AP65:AS65"/>
    <mergeCell ref="AT65:AW65"/>
    <mergeCell ref="AX65:BA65"/>
    <mergeCell ref="BB65:BE65"/>
    <mergeCell ref="D85:F85"/>
    <mergeCell ref="D86:F86"/>
    <mergeCell ref="D87:F87"/>
    <mergeCell ref="D88:F88"/>
    <mergeCell ref="AD97:AG97"/>
    <mergeCell ref="D89:F89"/>
    <mergeCell ref="D93:F93"/>
    <mergeCell ref="D94:F94"/>
    <mergeCell ref="D95:F95"/>
    <mergeCell ref="R87:U87"/>
    <mergeCell ref="BZ64:CC64"/>
    <mergeCell ref="AX66:BA66"/>
    <mergeCell ref="BB66:BE66"/>
    <mergeCell ref="BF66:BI66"/>
    <mergeCell ref="BJ66:BM66"/>
    <mergeCell ref="BN66:BQ66"/>
    <mergeCell ref="BR66:BU66"/>
    <mergeCell ref="BV66:BY66"/>
    <mergeCell ref="BZ66:CC66"/>
    <mergeCell ref="BV65:BY65"/>
    <mergeCell ref="AP61:AS61"/>
    <mergeCell ref="AT61:AW61"/>
    <mergeCell ref="AX61:BA61"/>
    <mergeCell ref="BB61:BE61"/>
    <mergeCell ref="AT66:AW66"/>
    <mergeCell ref="BV64:BY64"/>
    <mergeCell ref="AP62:AS62"/>
    <mergeCell ref="AT62:AW62"/>
    <mergeCell ref="AX62:BA62"/>
    <mergeCell ref="BB62:BE62"/>
    <mergeCell ref="D82:F82"/>
    <mergeCell ref="AT63:AW63"/>
    <mergeCell ref="AX63:BA63"/>
    <mergeCell ref="BB63:BE63"/>
    <mergeCell ref="A85:C108"/>
    <mergeCell ref="R108:U108"/>
    <mergeCell ref="D96:F96"/>
    <mergeCell ref="D97:F97"/>
    <mergeCell ref="D83:F83"/>
    <mergeCell ref="D84:F84"/>
    <mergeCell ref="V64:Y64"/>
    <mergeCell ref="Z64:AC64"/>
    <mergeCell ref="AD64:AG64"/>
    <mergeCell ref="AH64:AK64"/>
    <mergeCell ref="D80:F80"/>
    <mergeCell ref="D81:F81"/>
    <mergeCell ref="R70:U70"/>
    <mergeCell ref="V70:Y70"/>
    <mergeCell ref="Z70:AC70"/>
    <mergeCell ref="AD70:AG70"/>
    <mergeCell ref="A61:C84"/>
    <mergeCell ref="R61:U61"/>
    <mergeCell ref="V61:Y61"/>
    <mergeCell ref="Z61:AC61"/>
    <mergeCell ref="AD61:AG61"/>
    <mergeCell ref="AH61:AK61"/>
    <mergeCell ref="R63:U63"/>
    <mergeCell ref="V63:Y63"/>
    <mergeCell ref="Z63:AC63"/>
    <mergeCell ref="AD63:AG63"/>
    <mergeCell ref="AH62:AK62"/>
    <mergeCell ref="AL62:AO62"/>
    <mergeCell ref="D98:F98"/>
    <mergeCell ref="BF61:BI61"/>
    <mergeCell ref="BJ61:BM61"/>
    <mergeCell ref="BN61:BQ61"/>
    <mergeCell ref="AL61:AO61"/>
    <mergeCell ref="AH63:AK63"/>
    <mergeCell ref="AL63:AO63"/>
    <mergeCell ref="R64:U64"/>
    <mergeCell ref="BJ63:BM63"/>
    <mergeCell ref="BN63:BQ63"/>
    <mergeCell ref="BR63:BU63"/>
    <mergeCell ref="BV63:BY63"/>
    <mergeCell ref="BZ63:CC63"/>
    <mergeCell ref="BZ61:CC61"/>
    <mergeCell ref="BR61:BU61"/>
    <mergeCell ref="BV61:BY61"/>
    <mergeCell ref="D74:F74"/>
    <mergeCell ref="D75:F75"/>
    <mergeCell ref="D76:F76"/>
    <mergeCell ref="D60:F60"/>
    <mergeCell ref="AD57:AG58"/>
    <mergeCell ref="BF63:BI63"/>
    <mergeCell ref="R62:U62"/>
    <mergeCell ref="V62:Y62"/>
    <mergeCell ref="Z62:AC62"/>
    <mergeCell ref="AD62:AG62"/>
    <mergeCell ref="D68:F68"/>
    <mergeCell ref="D69:F69"/>
    <mergeCell ref="D70:F70"/>
    <mergeCell ref="D71:F71"/>
    <mergeCell ref="D72:F72"/>
    <mergeCell ref="D73:F73"/>
    <mergeCell ref="R97:U97"/>
    <mergeCell ref="V97:Y97"/>
    <mergeCell ref="Z97:AC97"/>
    <mergeCell ref="BB57:CC58"/>
    <mergeCell ref="D61:F61"/>
    <mergeCell ref="D62:F62"/>
    <mergeCell ref="D63:F63"/>
    <mergeCell ref="D64:F64"/>
    <mergeCell ref="D65:F65"/>
    <mergeCell ref="D66:F66"/>
    <mergeCell ref="R101:U101"/>
    <mergeCell ref="V101:Y101"/>
    <mergeCell ref="Z101:AC101"/>
    <mergeCell ref="AD101:AG101"/>
    <mergeCell ref="D99:F99"/>
    <mergeCell ref="R99:U99"/>
    <mergeCell ref="V99:Y99"/>
    <mergeCell ref="Z99:AC99"/>
    <mergeCell ref="AD99:AG99"/>
    <mergeCell ref="D106:F106"/>
    <mergeCell ref="D107:F107"/>
    <mergeCell ref="D108:F108"/>
    <mergeCell ref="D90:F90"/>
    <mergeCell ref="D91:F91"/>
    <mergeCell ref="D92:F92"/>
    <mergeCell ref="D100:F100"/>
    <mergeCell ref="D101:F101"/>
    <mergeCell ref="D102:F102"/>
    <mergeCell ref="D103:F103"/>
    <mergeCell ref="D104:F104"/>
    <mergeCell ref="D105:F105"/>
    <mergeCell ref="R89:U89"/>
    <mergeCell ref="V89:Y89"/>
    <mergeCell ref="Z89:AC89"/>
    <mergeCell ref="AD89:AG89"/>
    <mergeCell ref="AH57:AZ58"/>
    <mergeCell ref="S57:AB58"/>
    <mergeCell ref="A57:R58"/>
    <mergeCell ref="D77:F77"/>
    <mergeCell ref="A60:C60"/>
    <mergeCell ref="D67:F67"/>
    <mergeCell ref="V93:Y93"/>
    <mergeCell ref="Z93:AC93"/>
    <mergeCell ref="AD93:AG93"/>
    <mergeCell ref="R91:U91"/>
    <mergeCell ref="V91:Y91"/>
    <mergeCell ref="Z91:AC91"/>
    <mergeCell ref="AD91:AG91"/>
    <mergeCell ref="BF60:BI60"/>
    <mergeCell ref="BJ60:BM60"/>
    <mergeCell ref="BN60:BQ60"/>
    <mergeCell ref="BR60:BU60"/>
    <mergeCell ref="BV60:BY60"/>
    <mergeCell ref="R95:U95"/>
    <mergeCell ref="V95:Y95"/>
    <mergeCell ref="Z95:AC95"/>
    <mergeCell ref="AD95:AG95"/>
    <mergeCell ref="R93:U93"/>
    <mergeCell ref="AH60:AK60"/>
    <mergeCell ref="AL60:AO60"/>
    <mergeCell ref="AP60:AS60"/>
    <mergeCell ref="AT60:AW60"/>
    <mergeCell ref="AX60:BA60"/>
    <mergeCell ref="BB60:BE60"/>
    <mergeCell ref="V69:Y69"/>
    <mergeCell ref="Z69:AC69"/>
    <mergeCell ref="AD69:AG69"/>
    <mergeCell ref="G80:Q80"/>
    <mergeCell ref="G74:Q74"/>
    <mergeCell ref="BZ60:CC60"/>
    <mergeCell ref="R60:U60"/>
    <mergeCell ref="V60:Y60"/>
    <mergeCell ref="Z60:AC60"/>
    <mergeCell ref="AD60:AG60"/>
    <mergeCell ref="G87:Q87"/>
    <mergeCell ref="R73:U73"/>
    <mergeCell ref="V73:Y73"/>
    <mergeCell ref="Z73:AC73"/>
    <mergeCell ref="AD73:AG73"/>
    <mergeCell ref="R71:U71"/>
    <mergeCell ref="V71:Y71"/>
    <mergeCell ref="Z71:AC71"/>
    <mergeCell ref="AD71:AG71"/>
    <mergeCell ref="V87:Y87"/>
    <mergeCell ref="G81:Q81"/>
    <mergeCell ref="G82:Q82"/>
    <mergeCell ref="G83:Q83"/>
    <mergeCell ref="G84:Q84"/>
    <mergeCell ref="G85:Q85"/>
    <mergeCell ref="G86:Q86"/>
    <mergeCell ref="V66:Y66"/>
    <mergeCell ref="Z66:AC66"/>
    <mergeCell ref="AD66:AG66"/>
    <mergeCell ref="V67:Y67"/>
    <mergeCell ref="Z67:AC67"/>
    <mergeCell ref="AD67:AG67"/>
    <mergeCell ref="G77:Q77"/>
    <mergeCell ref="G78:Q78"/>
    <mergeCell ref="G79:Q79"/>
    <mergeCell ref="G75:Q75"/>
    <mergeCell ref="G76:Q76"/>
    <mergeCell ref="R66:U66"/>
    <mergeCell ref="R69:U69"/>
    <mergeCell ref="R72:U72"/>
    <mergeCell ref="R77:U77"/>
    <mergeCell ref="V77:Y77"/>
    <mergeCell ref="Z77:AC77"/>
    <mergeCell ref="AD77:AG77"/>
    <mergeCell ref="R75:U75"/>
    <mergeCell ref="V75:Y75"/>
    <mergeCell ref="Z75:AC75"/>
    <mergeCell ref="AD75:AG75"/>
    <mergeCell ref="D79:F79"/>
    <mergeCell ref="R79:U79"/>
    <mergeCell ref="V79:Y79"/>
    <mergeCell ref="Z79:AC79"/>
    <mergeCell ref="AD79:AG79"/>
    <mergeCell ref="D78:F78"/>
    <mergeCell ref="BA6:BF6"/>
    <mergeCell ref="C10:G11"/>
    <mergeCell ref="H10:J11"/>
    <mergeCell ref="K10:V11"/>
    <mergeCell ref="A10:B11"/>
    <mergeCell ref="A6:D7"/>
    <mergeCell ref="E6:M7"/>
    <mergeCell ref="X9:AA9"/>
    <mergeCell ref="X10:AA11"/>
    <mergeCell ref="AB10:AL11"/>
    <mergeCell ref="AR1:BF2"/>
    <mergeCell ref="AN1:AQ2"/>
    <mergeCell ref="AI8:AL8"/>
    <mergeCell ref="AU5:AZ5"/>
    <mergeCell ref="AU6:AZ6"/>
    <mergeCell ref="AN5:AT5"/>
    <mergeCell ref="AN6:AT6"/>
    <mergeCell ref="AN4:AT4"/>
    <mergeCell ref="AN7:BF7"/>
    <mergeCell ref="BA5:BF5"/>
    <mergeCell ref="L4:V5"/>
    <mergeCell ref="N6:V7"/>
    <mergeCell ref="A8:D9"/>
    <mergeCell ref="E8:M9"/>
    <mergeCell ref="N8:V9"/>
    <mergeCell ref="X4:AA5"/>
    <mergeCell ref="H4:K5"/>
    <mergeCell ref="A4:D5"/>
    <mergeCell ref="AB8:AD8"/>
    <mergeCell ref="AE8:AH8"/>
    <mergeCell ref="AI4:AL5"/>
    <mergeCell ref="BH11:BK11"/>
    <mergeCell ref="BS11:BV11"/>
    <mergeCell ref="BJ14:BO14"/>
    <mergeCell ref="AN8:BF11"/>
    <mergeCell ref="AB4:AD5"/>
    <mergeCell ref="BA4:BF4"/>
    <mergeCell ref="AU4:AZ4"/>
    <mergeCell ref="AB9:AD9"/>
    <mergeCell ref="AE9:AH9"/>
    <mergeCell ref="BH6:CC10"/>
    <mergeCell ref="AI9:AL9"/>
    <mergeCell ref="AI6:AL6"/>
    <mergeCell ref="X7:AA7"/>
    <mergeCell ref="AB7:AD7"/>
    <mergeCell ref="AE7:AH7"/>
    <mergeCell ref="AI7:AL7"/>
    <mergeCell ref="X8:AA8"/>
    <mergeCell ref="BS2:BV2"/>
    <mergeCell ref="BS3:BV3"/>
    <mergeCell ref="BS4:BV4"/>
    <mergeCell ref="BS5:BV5"/>
    <mergeCell ref="X6:AA6"/>
    <mergeCell ref="AB6:AD6"/>
    <mergeCell ref="AE6:AH6"/>
    <mergeCell ref="AE4:AH5"/>
    <mergeCell ref="A1:X2"/>
    <mergeCell ref="E4:G5"/>
    <mergeCell ref="AV35:BA35"/>
    <mergeCell ref="AV36:BA36"/>
    <mergeCell ref="AV25:BA25"/>
    <mergeCell ref="AV26:BA26"/>
    <mergeCell ref="BH1:CC1"/>
    <mergeCell ref="Y1:AH2"/>
    <mergeCell ref="BH2:BK2"/>
    <mergeCell ref="BH3:BK3"/>
    <mergeCell ref="BH4:BK4"/>
    <mergeCell ref="BH5:BK5"/>
    <mergeCell ref="AV21:BA21"/>
    <mergeCell ref="AV22:BA22"/>
    <mergeCell ref="AV13:BA13"/>
    <mergeCell ref="AV14:BA14"/>
    <mergeCell ref="AV15:BA15"/>
    <mergeCell ref="AV16:BA16"/>
    <mergeCell ref="AV17:BA17"/>
    <mergeCell ref="AV18:BA18"/>
    <mergeCell ref="AA13:AD13"/>
    <mergeCell ref="AA22:AD22"/>
    <mergeCell ref="AA23:AD23"/>
    <mergeCell ref="AA14:AD14"/>
    <mergeCell ref="AA15:AD15"/>
    <mergeCell ref="AA16:AD16"/>
    <mergeCell ref="AA17:AD17"/>
    <mergeCell ref="AA18:AD18"/>
    <mergeCell ref="AA19:AD19"/>
    <mergeCell ref="AV34:BA34"/>
    <mergeCell ref="AV41:BA41"/>
    <mergeCell ref="AE17:AG17"/>
    <mergeCell ref="U20:Z20"/>
    <mergeCell ref="U21:Z21"/>
    <mergeCell ref="U22:Z22"/>
    <mergeCell ref="U23:Z23"/>
    <mergeCell ref="AA21:AD21"/>
    <mergeCell ref="AV19:BA19"/>
    <mergeCell ref="AV20:BA20"/>
    <mergeCell ref="CA27:CC27"/>
    <mergeCell ref="CA28:CC28"/>
    <mergeCell ref="CA29:CC29"/>
    <mergeCell ref="CA30:CC30"/>
    <mergeCell ref="CA31:CC31"/>
    <mergeCell ref="AV33:BA33"/>
    <mergeCell ref="AV31:BA31"/>
    <mergeCell ref="AV32:BA32"/>
    <mergeCell ref="BX30:BZ30"/>
    <mergeCell ref="BX31:BZ31"/>
    <mergeCell ref="BJ20:BO20"/>
    <mergeCell ref="BJ21:BO21"/>
    <mergeCell ref="BJ22:BO22"/>
    <mergeCell ref="BJ23:BO23"/>
    <mergeCell ref="BJ24:BO24"/>
    <mergeCell ref="BJ25:BO25"/>
    <mergeCell ref="BX28:BZ28"/>
    <mergeCell ref="BX29:BZ29"/>
    <mergeCell ref="BJ19:BO19"/>
    <mergeCell ref="BJ37:BO37"/>
    <mergeCell ref="BJ26:BO26"/>
    <mergeCell ref="BJ27:BO27"/>
    <mergeCell ref="BJ28:BO28"/>
    <mergeCell ref="BJ29:BO29"/>
    <mergeCell ref="BJ30:BO30"/>
    <mergeCell ref="BJ31:BO31"/>
    <mergeCell ref="BJ15:BO15"/>
    <mergeCell ref="BJ16:BO16"/>
    <mergeCell ref="CA32:CC32"/>
    <mergeCell ref="CA21:CC21"/>
    <mergeCell ref="CA22:CC22"/>
    <mergeCell ref="CA23:CC23"/>
    <mergeCell ref="CA24:CC24"/>
    <mergeCell ref="CA25:CC25"/>
    <mergeCell ref="CA26:CC26"/>
    <mergeCell ref="BX27:BZ27"/>
    <mergeCell ref="AV37:BA37"/>
    <mergeCell ref="AV38:BA38"/>
    <mergeCell ref="BJ46:BO46"/>
    <mergeCell ref="BJ47:BO47"/>
    <mergeCell ref="BJ48:BO48"/>
    <mergeCell ref="BJ49:BO49"/>
    <mergeCell ref="BJ38:BO38"/>
    <mergeCell ref="BJ39:BO39"/>
    <mergeCell ref="AV51:BA51"/>
    <mergeCell ref="AV52:BA52"/>
    <mergeCell ref="AV53:BA53"/>
    <mergeCell ref="AV43:BA43"/>
    <mergeCell ref="AV44:BA44"/>
    <mergeCell ref="AV45:BA45"/>
    <mergeCell ref="AV46:BA46"/>
    <mergeCell ref="AH45:AM45"/>
    <mergeCell ref="AH46:AM46"/>
    <mergeCell ref="AH47:AM47"/>
    <mergeCell ref="AH27:AM27"/>
    <mergeCell ref="AH28:AM28"/>
    <mergeCell ref="AH29:AM29"/>
    <mergeCell ref="AV27:BA27"/>
    <mergeCell ref="AV28:BA28"/>
    <mergeCell ref="AV29:BA29"/>
    <mergeCell ref="AV30:BA30"/>
    <mergeCell ref="AV49:BA49"/>
    <mergeCell ref="BJ53:BO53"/>
    <mergeCell ref="BJ50:BO50"/>
    <mergeCell ref="BJ51:BO51"/>
    <mergeCell ref="BJ52:BO52"/>
    <mergeCell ref="AV50:BA50"/>
    <mergeCell ref="AH22:AM22"/>
    <mergeCell ref="AH23:AM23"/>
    <mergeCell ref="AH48:AM48"/>
    <mergeCell ref="AH49:AM49"/>
    <mergeCell ref="AH50:AM50"/>
    <mergeCell ref="AH36:AM36"/>
    <mergeCell ref="AH37:AM37"/>
    <mergeCell ref="AH38:AM38"/>
    <mergeCell ref="AH39:AM39"/>
    <mergeCell ref="AH44:AM44"/>
    <mergeCell ref="AH52:AM52"/>
    <mergeCell ref="AV42:BA42"/>
    <mergeCell ref="AV39:BA39"/>
    <mergeCell ref="AV40:BA40"/>
    <mergeCell ref="BJ17:BO17"/>
    <mergeCell ref="BJ18:BO18"/>
    <mergeCell ref="AV23:BA23"/>
    <mergeCell ref="AV24:BA24"/>
    <mergeCell ref="AV47:BA47"/>
    <mergeCell ref="AV48:BA48"/>
    <mergeCell ref="BJ41:BO41"/>
    <mergeCell ref="BJ42:BO42"/>
    <mergeCell ref="BJ43:BO43"/>
    <mergeCell ref="BJ32:BO32"/>
    <mergeCell ref="BJ33:BO33"/>
    <mergeCell ref="BJ34:BO34"/>
    <mergeCell ref="BJ35:BO35"/>
    <mergeCell ref="BJ36:BO36"/>
    <mergeCell ref="AE31:AG31"/>
    <mergeCell ref="AE32:AG32"/>
    <mergeCell ref="AE33:AG33"/>
    <mergeCell ref="AE34:AG34"/>
    <mergeCell ref="AE18:AG18"/>
    <mergeCell ref="BJ40:BO40"/>
    <mergeCell ref="AH18:AM18"/>
    <mergeCell ref="AH19:AM19"/>
    <mergeCell ref="AH20:AM20"/>
    <mergeCell ref="AH21:AM21"/>
    <mergeCell ref="AE41:AG41"/>
    <mergeCell ref="AE42:AG42"/>
    <mergeCell ref="AE43:AG43"/>
    <mergeCell ref="AE44:AG44"/>
    <mergeCell ref="AE45:AG45"/>
    <mergeCell ref="AE46:AG46"/>
    <mergeCell ref="AH25:AM25"/>
    <mergeCell ref="AH26:AM26"/>
    <mergeCell ref="BJ44:BO44"/>
    <mergeCell ref="BJ45:BO45"/>
    <mergeCell ref="AE53:AG53"/>
    <mergeCell ref="AH13:AM13"/>
    <mergeCell ref="AH14:AM14"/>
    <mergeCell ref="AH15:AM15"/>
    <mergeCell ref="AH16:AM16"/>
    <mergeCell ref="AH17:AM17"/>
    <mergeCell ref="AE24:AG24"/>
    <mergeCell ref="AH40:AM40"/>
    <mergeCell ref="AH41:AM41"/>
    <mergeCell ref="AH30:AM30"/>
    <mergeCell ref="AH31:AM31"/>
    <mergeCell ref="AH32:AM32"/>
    <mergeCell ref="AH33:AM33"/>
    <mergeCell ref="AH34:AM34"/>
    <mergeCell ref="AH35:AM35"/>
    <mergeCell ref="AH24:AM24"/>
    <mergeCell ref="AE39:AG39"/>
    <mergeCell ref="AE40:AG40"/>
    <mergeCell ref="AE35:AG35"/>
    <mergeCell ref="AE36:AG36"/>
    <mergeCell ref="AE25:AG25"/>
    <mergeCell ref="AE26:AG26"/>
    <mergeCell ref="AE27:AG27"/>
    <mergeCell ref="AE28:AG28"/>
    <mergeCell ref="AE29:AG29"/>
    <mergeCell ref="AE30:AG30"/>
    <mergeCell ref="AE13:AG13"/>
    <mergeCell ref="AE14:AG14"/>
    <mergeCell ref="AE15:AG15"/>
    <mergeCell ref="AE16:AG16"/>
    <mergeCell ref="AH51:AM51"/>
    <mergeCell ref="AH53:AM53"/>
    <mergeCell ref="AH42:AM42"/>
    <mergeCell ref="AH43:AM43"/>
    <mergeCell ref="AE47:AG47"/>
    <mergeCell ref="AE48:AG48"/>
    <mergeCell ref="AE50:AG50"/>
    <mergeCell ref="AE51:AG51"/>
    <mergeCell ref="AE52:AG52"/>
    <mergeCell ref="AE19:AG19"/>
    <mergeCell ref="AE20:AG20"/>
    <mergeCell ref="AE21:AG21"/>
    <mergeCell ref="AE22:AG22"/>
    <mergeCell ref="AE23:AG23"/>
    <mergeCell ref="AE37:AG37"/>
    <mergeCell ref="AE38:AG38"/>
    <mergeCell ref="U24:Z24"/>
    <mergeCell ref="U25:Z25"/>
    <mergeCell ref="AA51:AD51"/>
    <mergeCell ref="AA52:AD52"/>
    <mergeCell ref="AA24:AD24"/>
    <mergeCell ref="AA25:AD25"/>
    <mergeCell ref="AA26:AD26"/>
    <mergeCell ref="U26:Z26"/>
    <mergeCell ref="U27:Z27"/>
    <mergeCell ref="U28:Z28"/>
    <mergeCell ref="U29:Z29"/>
    <mergeCell ref="U30:Z30"/>
    <mergeCell ref="U31:Z31"/>
    <mergeCell ref="U32:Z32"/>
    <mergeCell ref="U33:Z33"/>
    <mergeCell ref="U34:Z34"/>
    <mergeCell ref="U35:Z35"/>
    <mergeCell ref="U36:Z36"/>
    <mergeCell ref="U37:Z37"/>
    <mergeCell ref="U38:Z38"/>
    <mergeCell ref="U39:Z39"/>
    <mergeCell ref="U40:Z40"/>
    <mergeCell ref="U41:Z41"/>
    <mergeCell ref="U42:Z42"/>
    <mergeCell ref="U43:Z43"/>
    <mergeCell ref="U53:Z53"/>
    <mergeCell ref="U44:Z44"/>
    <mergeCell ref="U45:Z45"/>
    <mergeCell ref="U46:Z46"/>
    <mergeCell ref="U47:Z47"/>
    <mergeCell ref="U48:Z48"/>
    <mergeCell ref="U49:Z49"/>
    <mergeCell ref="U50:Z50"/>
    <mergeCell ref="U51:Z51"/>
    <mergeCell ref="U52:Z52"/>
    <mergeCell ref="AA38:AD38"/>
    <mergeCell ref="AA27:AD27"/>
    <mergeCell ref="AA28:AD28"/>
    <mergeCell ref="AA29:AD29"/>
    <mergeCell ref="AA30:AD30"/>
    <mergeCell ref="AA31:AD31"/>
    <mergeCell ref="AA32:AD32"/>
    <mergeCell ref="AA47:AD47"/>
    <mergeCell ref="AA48:AD48"/>
    <mergeCell ref="AA49:AD49"/>
    <mergeCell ref="AA50:AD50"/>
    <mergeCell ref="AA39:AD39"/>
    <mergeCell ref="AA40:AD40"/>
    <mergeCell ref="AA41:AD41"/>
    <mergeCell ref="AA42:AD42"/>
    <mergeCell ref="AA43:AD43"/>
    <mergeCell ref="AA44:AD44"/>
    <mergeCell ref="U16:Z16"/>
    <mergeCell ref="U17:Z17"/>
    <mergeCell ref="U18:Z18"/>
    <mergeCell ref="U19:Z19"/>
    <mergeCell ref="AA45:AD45"/>
    <mergeCell ref="AA46:AD46"/>
    <mergeCell ref="AA33:AD33"/>
    <mergeCell ref="AA34:AD34"/>
    <mergeCell ref="AA35:AD35"/>
    <mergeCell ref="AA36:AD36"/>
    <mergeCell ref="N30:T30"/>
    <mergeCell ref="N31:T31"/>
    <mergeCell ref="N32:T32"/>
    <mergeCell ref="N33:T33"/>
    <mergeCell ref="N34:T34"/>
    <mergeCell ref="N42:T42"/>
    <mergeCell ref="N18:T18"/>
    <mergeCell ref="N19:T19"/>
    <mergeCell ref="N20:T20"/>
    <mergeCell ref="N21:T21"/>
    <mergeCell ref="N22:T22"/>
    <mergeCell ref="N23:T23"/>
    <mergeCell ref="N24:T24"/>
    <mergeCell ref="N25:T25"/>
    <mergeCell ref="N26:T26"/>
    <mergeCell ref="N27:T27"/>
    <mergeCell ref="N28:T28"/>
    <mergeCell ref="N29:T29"/>
    <mergeCell ref="N52:T52"/>
    <mergeCell ref="N53:T53"/>
    <mergeCell ref="N48:T48"/>
    <mergeCell ref="N49:T49"/>
    <mergeCell ref="N50:T50"/>
    <mergeCell ref="N51:T51"/>
    <mergeCell ref="J25:M25"/>
    <mergeCell ref="J26:M26"/>
    <mergeCell ref="J27:M27"/>
    <mergeCell ref="J28:M28"/>
    <mergeCell ref="J29:M29"/>
    <mergeCell ref="J30:M30"/>
    <mergeCell ref="J42:M42"/>
    <mergeCell ref="J31:M31"/>
    <mergeCell ref="J32:M32"/>
    <mergeCell ref="N35:T35"/>
    <mergeCell ref="J35:M35"/>
    <mergeCell ref="J36:M36"/>
    <mergeCell ref="J44:M44"/>
    <mergeCell ref="J45:M45"/>
    <mergeCell ref="J46:M46"/>
    <mergeCell ref="J47:M47"/>
    <mergeCell ref="J48:M48"/>
    <mergeCell ref="J37:M37"/>
    <mergeCell ref="J38:M38"/>
    <mergeCell ref="J39:M39"/>
    <mergeCell ref="J40:M40"/>
    <mergeCell ref="J41:M41"/>
    <mergeCell ref="J50:M50"/>
    <mergeCell ref="J51:M51"/>
    <mergeCell ref="J52:M52"/>
    <mergeCell ref="AA20:AD20"/>
    <mergeCell ref="J53:M53"/>
    <mergeCell ref="N13:T13"/>
    <mergeCell ref="N14:T14"/>
    <mergeCell ref="N15:T15"/>
    <mergeCell ref="N16:T16"/>
    <mergeCell ref="N17:T17"/>
    <mergeCell ref="H20:I20"/>
    <mergeCell ref="H21:I21"/>
    <mergeCell ref="H22:I22"/>
    <mergeCell ref="H23:I23"/>
    <mergeCell ref="H24:I24"/>
    <mergeCell ref="H25:I25"/>
    <mergeCell ref="H51:I51"/>
    <mergeCell ref="H52:I52"/>
    <mergeCell ref="H37:I37"/>
    <mergeCell ref="H26:I26"/>
    <mergeCell ref="H27:I27"/>
    <mergeCell ref="H28:I28"/>
    <mergeCell ref="H29:I29"/>
    <mergeCell ref="H30:I30"/>
    <mergeCell ref="H31:I31"/>
    <mergeCell ref="J49:M49"/>
    <mergeCell ref="J19:M19"/>
    <mergeCell ref="J20:M20"/>
    <mergeCell ref="J21:M21"/>
    <mergeCell ref="J22:M22"/>
    <mergeCell ref="J23:M23"/>
    <mergeCell ref="J24:M24"/>
    <mergeCell ref="J33:M33"/>
    <mergeCell ref="J34:M34"/>
    <mergeCell ref="J43:M43"/>
    <mergeCell ref="H43:I43"/>
    <mergeCell ref="H32:I32"/>
    <mergeCell ref="H33:I33"/>
    <mergeCell ref="H34:I34"/>
    <mergeCell ref="H35:I35"/>
    <mergeCell ref="H36:I36"/>
    <mergeCell ref="H45:I45"/>
    <mergeCell ref="H46:I46"/>
    <mergeCell ref="H47:I47"/>
    <mergeCell ref="H48:I48"/>
    <mergeCell ref="H49:I49"/>
    <mergeCell ref="H38:I38"/>
    <mergeCell ref="H39:I39"/>
    <mergeCell ref="H40:I40"/>
    <mergeCell ref="H41:I41"/>
    <mergeCell ref="H42:I42"/>
    <mergeCell ref="C30:G30"/>
    <mergeCell ref="H53:I53"/>
    <mergeCell ref="H50:I50"/>
    <mergeCell ref="J13:M13"/>
    <mergeCell ref="J14:M14"/>
    <mergeCell ref="J15:M15"/>
    <mergeCell ref="J16:M16"/>
    <mergeCell ref="J17:M17"/>
    <mergeCell ref="J18:M18"/>
    <mergeCell ref="H44:I44"/>
    <mergeCell ref="C41:G41"/>
    <mergeCell ref="C42:G42"/>
    <mergeCell ref="C43:G43"/>
    <mergeCell ref="C44:G44"/>
    <mergeCell ref="C33:G33"/>
    <mergeCell ref="C34:G34"/>
    <mergeCell ref="C35:G35"/>
    <mergeCell ref="C36:G36"/>
    <mergeCell ref="C37:G37"/>
    <mergeCell ref="C38:G38"/>
    <mergeCell ref="C45:G45"/>
    <mergeCell ref="C46:G46"/>
    <mergeCell ref="C47:G47"/>
    <mergeCell ref="C48:G48"/>
    <mergeCell ref="C49:G49"/>
    <mergeCell ref="C50:G50"/>
    <mergeCell ref="C51:G51"/>
    <mergeCell ref="C52:G52"/>
    <mergeCell ref="C53:G53"/>
    <mergeCell ref="H13:I13"/>
    <mergeCell ref="H14:I14"/>
    <mergeCell ref="H15:I15"/>
    <mergeCell ref="H16:I16"/>
    <mergeCell ref="H17:I17"/>
    <mergeCell ref="H18:I18"/>
    <mergeCell ref="H19:I19"/>
    <mergeCell ref="A41:B41"/>
    <mergeCell ref="A42:B42"/>
    <mergeCell ref="A44:B44"/>
    <mergeCell ref="A45:B45"/>
    <mergeCell ref="A34:B34"/>
    <mergeCell ref="A35:B35"/>
    <mergeCell ref="A46:B46"/>
    <mergeCell ref="A47:B47"/>
    <mergeCell ref="A48:B48"/>
    <mergeCell ref="A49:B49"/>
    <mergeCell ref="A50:B50"/>
    <mergeCell ref="A51:B51"/>
    <mergeCell ref="A52:B52"/>
    <mergeCell ref="A53:B53"/>
    <mergeCell ref="C13:G13"/>
    <mergeCell ref="C14:G14"/>
    <mergeCell ref="C15:G15"/>
    <mergeCell ref="C16:G16"/>
    <mergeCell ref="C17:G17"/>
    <mergeCell ref="C18:G18"/>
    <mergeCell ref="C19:G19"/>
    <mergeCell ref="C20:G20"/>
    <mergeCell ref="C32:G32"/>
    <mergeCell ref="C21:G21"/>
    <mergeCell ref="C22:G22"/>
    <mergeCell ref="C23:G23"/>
    <mergeCell ref="C24:G24"/>
    <mergeCell ref="C25:G25"/>
    <mergeCell ref="C26:G26"/>
    <mergeCell ref="C27:G27"/>
    <mergeCell ref="C28:G28"/>
    <mergeCell ref="C29:G29"/>
    <mergeCell ref="N41:T41"/>
    <mergeCell ref="AE49:AG49"/>
    <mergeCell ref="A33:B33"/>
    <mergeCell ref="A43:B43"/>
    <mergeCell ref="A17:B17"/>
    <mergeCell ref="A18:B18"/>
    <mergeCell ref="A19:B19"/>
    <mergeCell ref="A20:B20"/>
    <mergeCell ref="A21:B21"/>
    <mergeCell ref="C31:G31"/>
    <mergeCell ref="N43:T43"/>
    <mergeCell ref="N44:T44"/>
    <mergeCell ref="N45:T45"/>
    <mergeCell ref="N46:T46"/>
    <mergeCell ref="N47:T47"/>
    <mergeCell ref="N36:T36"/>
    <mergeCell ref="N37:T37"/>
    <mergeCell ref="N38:T38"/>
    <mergeCell ref="N39:T39"/>
    <mergeCell ref="N40:T40"/>
    <mergeCell ref="CA39:CC39"/>
    <mergeCell ref="CA40:CC40"/>
    <mergeCell ref="A36:B36"/>
    <mergeCell ref="A37:B37"/>
    <mergeCell ref="A38:B38"/>
    <mergeCell ref="A39:B39"/>
    <mergeCell ref="A40:B40"/>
    <mergeCell ref="C39:G39"/>
    <mergeCell ref="C40:G40"/>
    <mergeCell ref="AA37:AD37"/>
    <mergeCell ref="CA33:CC33"/>
    <mergeCell ref="CA34:CC34"/>
    <mergeCell ref="CA35:CC35"/>
    <mergeCell ref="CA36:CC36"/>
    <mergeCell ref="CA37:CC37"/>
    <mergeCell ref="CA38:CC38"/>
    <mergeCell ref="CA49:CC49"/>
    <mergeCell ref="CA50:CC50"/>
    <mergeCell ref="CA41:CC41"/>
    <mergeCell ref="CA42:CC42"/>
    <mergeCell ref="CA43:CC43"/>
    <mergeCell ref="CA44:CC44"/>
    <mergeCell ref="CA47:CC47"/>
    <mergeCell ref="CA48:CC48"/>
    <mergeCell ref="BX51:BZ51"/>
    <mergeCell ref="BX32:BZ32"/>
    <mergeCell ref="BX33:BZ33"/>
    <mergeCell ref="BX34:BZ34"/>
    <mergeCell ref="BX35:BZ35"/>
    <mergeCell ref="BX36:BZ36"/>
    <mergeCell ref="BX37:BZ37"/>
    <mergeCell ref="BX39:BZ39"/>
    <mergeCell ref="BX40:BZ40"/>
    <mergeCell ref="BX41:BZ41"/>
    <mergeCell ref="BX42:BZ42"/>
    <mergeCell ref="BX43:BZ43"/>
    <mergeCell ref="BX50:BZ50"/>
    <mergeCell ref="BQ12:CC12"/>
    <mergeCell ref="BX52:BZ52"/>
    <mergeCell ref="BX53:BZ53"/>
    <mergeCell ref="BX44:BZ44"/>
    <mergeCell ref="BX45:BZ45"/>
    <mergeCell ref="BX46:BZ46"/>
    <mergeCell ref="BX47:BZ47"/>
    <mergeCell ref="BX48:BZ48"/>
    <mergeCell ref="BX49:BZ49"/>
    <mergeCell ref="BX38:BZ38"/>
    <mergeCell ref="BX14:BZ14"/>
    <mergeCell ref="BX15:BZ15"/>
    <mergeCell ref="BX16:BZ16"/>
    <mergeCell ref="BX17:BZ17"/>
    <mergeCell ref="BX18:BZ18"/>
    <mergeCell ref="BX19:BZ19"/>
    <mergeCell ref="CA20:CC20"/>
    <mergeCell ref="BX20:BZ20"/>
    <mergeCell ref="BX21:BZ21"/>
    <mergeCell ref="BX23:BZ23"/>
    <mergeCell ref="BX24:BZ24"/>
    <mergeCell ref="BX25:BZ25"/>
    <mergeCell ref="BX22:BZ22"/>
    <mergeCell ref="CA14:CC14"/>
    <mergeCell ref="CA15:CC15"/>
    <mergeCell ref="CA16:CC16"/>
    <mergeCell ref="CA17:CC17"/>
    <mergeCell ref="CA18:CC18"/>
    <mergeCell ref="CA19:CC19"/>
    <mergeCell ref="AH12:BP12"/>
    <mergeCell ref="DL11:DL13"/>
    <mergeCell ref="DM11:DR12"/>
    <mergeCell ref="CA51:CC51"/>
    <mergeCell ref="CA52:CC52"/>
    <mergeCell ref="CA53:CC53"/>
    <mergeCell ref="CA45:CC45"/>
    <mergeCell ref="CA46:CC46"/>
    <mergeCell ref="CT11:CT13"/>
    <mergeCell ref="BX26:BZ26"/>
    <mergeCell ref="CZ11:CZ13"/>
    <mergeCell ref="DB11:DB13"/>
    <mergeCell ref="DD11:DD13"/>
    <mergeCell ref="DF11:DF13"/>
    <mergeCell ref="DH11:DH13"/>
    <mergeCell ref="DJ11:DJ13"/>
    <mergeCell ref="CU11:CU13"/>
    <mergeCell ref="CV11:CV13"/>
    <mergeCell ref="CX11:CX13"/>
    <mergeCell ref="CW11:CW13"/>
    <mergeCell ref="CY11:CY13"/>
    <mergeCell ref="CK11:CK13"/>
    <mergeCell ref="CL11:CP12"/>
    <mergeCell ref="CQ11:CQ13"/>
    <mergeCell ref="CR11:CR13"/>
    <mergeCell ref="CS11:CS13"/>
    <mergeCell ref="DM13:DN13"/>
    <mergeCell ref="CA13:CC13"/>
    <mergeCell ref="BX13:BZ13"/>
    <mergeCell ref="BJ13:BO13"/>
    <mergeCell ref="DA11:DA13"/>
    <mergeCell ref="DC11:DC13"/>
    <mergeCell ref="DE11:DE13"/>
    <mergeCell ref="DG11:DG13"/>
    <mergeCell ref="DI11:DI13"/>
    <mergeCell ref="DK11:DK13"/>
    <mergeCell ref="Z110:AC110"/>
    <mergeCell ref="AD110:AG110"/>
    <mergeCell ref="AH110:AK110"/>
    <mergeCell ref="AN13:AU13"/>
    <mergeCell ref="BB13:BI13"/>
    <mergeCell ref="BP13:BW13"/>
    <mergeCell ref="AA53:AD53"/>
    <mergeCell ref="U13:Z13"/>
    <mergeCell ref="U14:Z14"/>
    <mergeCell ref="U15:Z15"/>
    <mergeCell ref="BZ105:CC105"/>
    <mergeCell ref="BR106:BU106"/>
    <mergeCell ref="G107:Q107"/>
    <mergeCell ref="BF104:BI104"/>
    <mergeCell ref="BJ104:BM104"/>
    <mergeCell ref="BN104:BQ104"/>
    <mergeCell ref="R104:U104"/>
    <mergeCell ref="V104:Y104"/>
    <mergeCell ref="Z104:AC104"/>
    <mergeCell ref="AD104:AG104"/>
    <mergeCell ref="BB105:BE105"/>
    <mergeCell ref="BF105:BI105"/>
    <mergeCell ref="BJ105:BM105"/>
    <mergeCell ref="BN105:BQ105"/>
    <mergeCell ref="BR105:BU105"/>
    <mergeCell ref="BV105:BY105"/>
    <mergeCell ref="BZ110:CC110"/>
    <mergeCell ref="R105:U105"/>
    <mergeCell ref="V105:Y105"/>
    <mergeCell ref="Z105:AC105"/>
    <mergeCell ref="AD105:AG105"/>
    <mergeCell ref="AH105:AK105"/>
    <mergeCell ref="AL105:AO105"/>
    <mergeCell ref="AP105:AS105"/>
    <mergeCell ref="AT105:AW105"/>
    <mergeCell ref="AX105:BA105"/>
    <mergeCell ref="G100:Q100"/>
    <mergeCell ref="G101:Q101"/>
    <mergeCell ref="G102:Q102"/>
    <mergeCell ref="G108:Q108"/>
    <mergeCell ref="G103:Q103"/>
    <mergeCell ref="G104:Q104"/>
    <mergeCell ref="G94:Q94"/>
    <mergeCell ref="G95:Q95"/>
    <mergeCell ref="G96:Q96"/>
    <mergeCell ref="G97:Q97"/>
    <mergeCell ref="G98:Q98"/>
    <mergeCell ref="G99:Q99"/>
    <mergeCell ref="G88:Q88"/>
    <mergeCell ref="G89:Q89"/>
    <mergeCell ref="G90:Q90"/>
    <mergeCell ref="G91:Q91"/>
    <mergeCell ref="G92:Q92"/>
    <mergeCell ref="G93:Q93"/>
    <mergeCell ref="A26:B26"/>
    <mergeCell ref="A27:B27"/>
    <mergeCell ref="A13:B13"/>
    <mergeCell ref="A14:B14"/>
    <mergeCell ref="A15:B15"/>
    <mergeCell ref="A16:B16"/>
    <mergeCell ref="G71:Q71"/>
    <mergeCell ref="G72:Q72"/>
    <mergeCell ref="G73:Q73"/>
    <mergeCell ref="G105:Q105"/>
    <mergeCell ref="G106:Q106"/>
    <mergeCell ref="A28:B28"/>
    <mergeCell ref="A29:B29"/>
    <mergeCell ref="A30:B30"/>
    <mergeCell ref="A31:B31"/>
    <mergeCell ref="A32:B32"/>
    <mergeCell ref="G65:Q65"/>
    <mergeCell ref="G66:Q66"/>
    <mergeCell ref="G67:Q67"/>
    <mergeCell ref="G68:Q68"/>
    <mergeCell ref="G69:Q69"/>
    <mergeCell ref="G70:Q70"/>
    <mergeCell ref="A12:AG12"/>
    <mergeCell ref="G60:Q60"/>
    <mergeCell ref="G61:Q61"/>
    <mergeCell ref="G62:Q62"/>
    <mergeCell ref="G63:Q63"/>
    <mergeCell ref="G64:Q64"/>
    <mergeCell ref="A22:B22"/>
    <mergeCell ref="A23:B23"/>
    <mergeCell ref="A24:B24"/>
    <mergeCell ref="A25:B25"/>
  </mergeCells>
  <conditionalFormatting sqref="CA59 CA109 CA117:CA123">
    <cfRule type="expression" priority="12" dxfId="13">
      <formula>$C59="女"</formula>
    </cfRule>
  </conditionalFormatting>
  <conditionalFormatting sqref="C14:CC14">
    <cfRule type="expression" priority="8" dxfId="13">
      <formula>$H14="女"</formula>
    </cfRule>
  </conditionalFormatting>
  <conditionalFormatting sqref="C15:CC53">
    <cfRule type="expression" priority="7" dxfId="13">
      <formula>$H15="女"</formula>
    </cfRule>
  </conditionalFormatting>
  <conditionalFormatting sqref="T111:T116">
    <cfRule type="cellIs" priority="6" dxfId="14" operator="equal">
      <formula>"@"</formula>
    </cfRule>
  </conditionalFormatting>
  <conditionalFormatting sqref="AL123:BC124 AX119:BC122">
    <cfRule type="cellIs" priority="5" dxfId="14" operator="equal">
      <formula>"@"</formula>
    </cfRule>
  </conditionalFormatting>
  <conditionalFormatting sqref="R61:BY108">
    <cfRule type="containsErrors" priority="4" dxfId="14">
      <formula>ISERROR(R61)</formula>
    </cfRule>
  </conditionalFormatting>
  <conditionalFormatting sqref="Z111:AW122">
    <cfRule type="containsErrors" priority="3" dxfId="14">
      <formula>ISERROR(Z111)</formula>
    </cfRule>
  </conditionalFormatting>
  <conditionalFormatting sqref="BF111:CC116">
    <cfRule type="containsErrors" priority="2" dxfId="14">
      <formula>ISERROR(BF111)</formula>
    </cfRule>
  </conditionalFormatting>
  <conditionalFormatting sqref="BZ61:CC108">
    <cfRule type="cellIs" priority="1" dxfId="14" operator="equal">
      <formula>0</formula>
    </cfRule>
  </conditionalFormatting>
  <dataValidations count="17">
    <dataValidation type="list" allowBlank="1" showInputMessage="1" showErrorMessage="1" sqref="BJ14:BJ53 AV14:AV53 AH14:AH53">
      <formula1>INDIRECT($CF14)</formula1>
    </dataValidation>
    <dataValidation type="list" allowBlank="1" showInputMessage="1" prompt="リストに出なければ直接入力してください！" sqref="AK14:AK53 AY32">
      <formula1>$CT$14:$CT$25</formula1>
    </dataValidation>
    <dataValidation type="list" allowBlank="1" showInputMessage="1" showErrorMessage="1" errorTitle="直接入力できません！" error="リストから選択して下さい！" imeMode="disabled" sqref="Q14:Q53">
      <formula1>$CR$15:$CR$16</formula1>
    </dataValidation>
    <dataValidation type="list" allowBlank="1" sqref="E4">
      <formula1>$CK$14:$CK$19</formula1>
    </dataValidation>
    <dataValidation errorStyle="warning" allowBlank="1" showErrorMessage="1" errorTitle="入力文字が指定されています！" error="半角数字のみで入力して下さい！" imeMode="halfAlpha" sqref="P14:P53"/>
    <dataValidation allowBlank="1" showInputMessage="1" showErrorMessage="1" imeMode="halfAlpha" sqref="BD14:BD53 BR14:BR53 R14:R53 BU14:BU53 BG14:BG53 AS14:AS53 AP14:AP53"/>
    <dataValidation type="textLength" operator="equal" allowBlank="1" showInputMessage="1" showErrorMessage="1" prompt="６文字になるようスペースを入れて下さい！" errorTitle="文字の長さが違います" error="スペース等を利用し６文字にして下さい" sqref="N14:N53">
      <formula1>6</formula1>
    </dataValidation>
    <dataValidation type="list" operator="equal" showErrorMessage="1" promptTitle="西暦の下2ケタを入力してください" prompt="1998年なら98&#10;2000年なら00" imeMode="halfAlpha" sqref="AA14:AA53">
      <formula1>$CS$14:$CS$63</formula1>
    </dataValidation>
    <dataValidation allowBlank="1" showInputMessage="1" showErrorMessage="1" prompt="ｶﾀｶﾅ入力関数が入っています。直接入力も可能です！" imeMode="halfKatakana" sqref="U14:U53"/>
    <dataValidation type="list" allowBlank="1" showInputMessage="1" showErrorMessage="1" sqref="AE14:AE53">
      <formula1>$CU$14:$CU$28</formula1>
    </dataValidation>
    <dataValidation type="list" allowBlank="1" sqref="L4">
      <formula1>INDIRECT($E$4)</formula1>
    </dataValidation>
    <dataValidation type="list" allowBlank="1" showInputMessage="1" showErrorMessage="1" sqref="AU5:AU6 BA5:BA6">
      <formula1>$CQ$14:$CQ$32</formula1>
    </dataValidation>
    <dataValidation type="list" allowBlank="1" showInputMessage="1" showErrorMessage="1" sqref="H14:I53">
      <formula1>$CR$15:$CR$16</formula1>
    </dataValidation>
    <dataValidation errorStyle="warning" type="textLength" operator="equal" allowBlank="1" showInputMessage="1" showErrorMessage="1" errorTitle="入力上の注意です！" error="セル内には1つのみ数字を入れてください！" imeMode="halfAlpha" sqref="AN14:AO53 AQ14:AR53 AT14:AU53 BB14:BC53 BE14:BF53 BH14:BI53 BP14:BQ53 BS14:BT53 BV14:BW53">
      <formula1>1</formula1>
    </dataValidation>
    <dataValidation type="list" allowBlank="1" showInputMessage="1" showErrorMessage="1" sqref="N8:V9">
      <formula1>$CT$14:$CT$96</formula1>
    </dataValidation>
    <dataValidation type="list" allowBlank="1" showInputMessage="1" showErrorMessage="1" sqref="BX14:BZ53">
      <formula1>INDIRECT(H14&amp;$BX$13)</formula1>
    </dataValidation>
    <dataValidation type="list" allowBlank="1" showInputMessage="1" showErrorMessage="1" sqref="CA14:CC53">
      <formula1>$DS$14:$DS$15</formula1>
    </dataValidation>
  </dataValidations>
  <printOptions horizontalCentered="1" verticalCentered="1"/>
  <pageMargins left="0.1968503937007874" right="0.1968503937007874" top="0.3937007874015748" bottom="0.3937007874015748" header="0.31496062992125984" footer="0.31496062992125984"/>
  <pageSetup fitToHeight="0" fitToWidth="0"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codeName="Sheet6"/>
  <dimension ref="A1:G200"/>
  <sheetViews>
    <sheetView zoomScalePageLayoutView="0" workbookViewId="0" topLeftCell="A1">
      <selection activeCell="E34" sqref="E34"/>
    </sheetView>
  </sheetViews>
  <sheetFormatPr defaultColWidth="9.00390625" defaultRowHeight="13.5"/>
  <cols>
    <col min="1" max="1" width="6.625" style="8" bestFit="1" customWidth="1"/>
    <col min="2" max="2" width="3.00390625" style="8" customWidth="1"/>
    <col min="3" max="3" width="16.75390625" style="8" customWidth="1"/>
    <col min="4" max="4" width="3.625" style="8" customWidth="1"/>
    <col min="5" max="5" width="17.625" style="8" bestFit="1" customWidth="1"/>
    <col min="6" max="6" width="13.625" style="8" customWidth="1"/>
    <col min="7" max="7" width="9.625" style="8" bestFit="1" customWidth="1"/>
    <col min="8" max="16384" width="9.00390625" style="8" customWidth="1"/>
  </cols>
  <sheetData>
    <row r="1" spans="1:7" s="7" customFormat="1" ht="11.25" customHeight="1">
      <c r="A1" s="22" t="s">
        <v>136</v>
      </c>
      <c r="B1" s="22">
        <v>1</v>
      </c>
      <c r="C1" s="22" t="str">
        <f>IF('入力表・参加種目確認'!AH14="","@",'入力表・参加種目確認'!$E$4&amp;'入力表・参加種目確認'!H14&amp;"子"&amp;'入力表・参加種目確認'!AH14)</f>
        <v>@</v>
      </c>
      <c r="D1" s="22">
        <f>COUNTIF($C$1:C1,C1)</f>
        <v>1</v>
      </c>
      <c r="E1" s="22" t="str">
        <f>C1&amp;D1</f>
        <v>@1</v>
      </c>
      <c r="F1" s="22">
        <f>SUBSTITUTE('入力表・参加種目確認'!N14,"　","")</f>
      </c>
      <c r="G1" s="22" t="e">
        <f>SUBSTITUTE(IF(#REF!="","",#REF!),"　","")</f>
        <v>#REF!</v>
      </c>
    </row>
    <row r="2" spans="1:7" s="7" customFormat="1" ht="11.25" customHeight="1">
      <c r="A2" s="22" t="s">
        <v>136</v>
      </c>
      <c r="B2" s="22">
        <v>2</v>
      </c>
      <c r="C2" s="22" t="str">
        <f>IF('入力表・参加種目確認'!AH15="","@",'入力表・参加種目確認'!$E$4&amp;'入力表・参加種目確認'!H15&amp;"子"&amp;'入力表・参加種目確認'!AH15)</f>
        <v>@</v>
      </c>
      <c r="D2" s="22">
        <f>COUNTIF($C$1:C2,C2)</f>
        <v>2</v>
      </c>
      <c r="E2" s="22" t="str">
        <f aca="true" t="shared" si="0" ref="E2:E65">C2&amp;D2</f>
        <v>@2</v>
      </c>
      <c r="F2" s="22">
        <f>SUBSTITUTE('入力表・参加種目確認'!N15,"　","")</f>
      </c>
      <c r="G2" s="22" t="e">
        <f>SUBSTITUTE(IF(#REF!="","",#REF!),"　","")</f>
        <v>#REF!</v>
      </c>
    </row>
    <row r="3" spans="1:7" s="7" customFormat="1" ht="11.25" customHeight="1">
      <c r="A3" s="22" t="s">
        <v>136</v>
      </c>
      <c r="B3" s="22">
        <v>3</v>
      </c>
      <c r="C3" s="22" t="str">
        <f>IF('入力表・参加種目確認'!AH16="","@",'入力表・参加種目確認'!$E$4&amp;'入力表・参加種目確認'!H16&amp;"子"&amp;'入力表・参加種目確認'!AH16)</f>
        <v>@</v>
      </c>
      <c r="D3" s="22">
        <f>COUNTIF($C$1:C3,C3)</f>
        <v>3</v>
      </c>
      <c r="E3" s="22" t="str">
        <f t="shared" si="0"/>
        <v>@3</v>
      </c>
      <c r="F3" s="22">
        <f>SUBSTITUTE('入力表・参加種目確認'!N16,"　","")</f>
      </c>
      <c r="G3" s="22" t="e">
        <f>SUBSTITUTE(IF(#REF!="","",#REF!),"　","")</f>
        <v>#REF!</v>
      </c>
    </row>
    <row r="4" spans="1:7" s="7" customFormat="1" ht="11.25" customHeight="1">
      <c r="A4" s="22" t="s">
        <v>136</v>
      </c>
      <c r="B4" s="22">
        <v>4</v>
      </c>
      <c r="C4" s="22" t="str">
        <f>IF('入力表・参加種目確認'!AH17="","@",'入力表・参加種目確認'!$E$4&amp;'入力表・参加種目確認'!H17&amp;"子"&amp;'入力表・参加種目確認'!AH17)</f>
        <v>@</v>
      </c>
      <c r="D4" s="22">
        <f>COUNTIF($C$1:C4,C4)</f>
        <v>4</v>
      </c>
      <c r="E4" s="22" t="str">
        <f t="shared" si="0"/>
        <v>@4</v>
      </c>
      <c r="F4" s="22">
        <f>SUBSTITUTE('入力表・参加種目確認'!N17,"　","")</f>
      </c>
      <c r="G4" s="22" t="e">
        <f>SUBSTITUTE(IF(#REF!="","",#REF!),"　","")</f>
        <v>#REF!</v>
      </c>
    </row>
    <row r="5" spans="1:7" s="7" customFormat="1" ht="11.25" customHeight="1">
      <c r="A5" s="22" t="s">
        <v>136</v>
      </c>
      <c r="B5" s="22">
        <v>5</v>
      </c>
      <c r="C5" s="22" t="str">
        <f>IF('入力表・参加種目確認'!AH18="","@",'入力表・参加種目確認'!$E$4&amp;'入力表・参加種目確認'!H18&amp;"子"&amp;'入力表・参加種目確認'!AH18)</f>
        <v>@</v>
      </c>
      <c r="D5" s="22">
        <f>COUNTIF($C$1:C5,C5)</f>
        <v>5</v>
      </c>
      <c r="E5" s="22" t="str">
        <f t="shared" si="0"/>
        <v>@5</v>
      </c>
      <c r="F5" s="22">
        <f>SUBSTITUTE('入力表・参加種目確認'!N18,"　","")</f>
      </c>
      <c r="G5" s="22" t="e">
        <f>SUBSTITUTE(IF(#REF!="","",#REF!),"　","")</f>
        <v>#REF!</v>
      </c>
    </row>
    <row r="6" spans="1:7" s="7" customFormat="1" ht="11.25" customHeight="1">
      <c r="A6" s="22" t="s">
        <v>136</v>
      </c>
      <c r="B6" s="22">
        <v>6</v>
      </c>
      <c r="C6" s="22" t="str">
        <f>IF('入力表・参加種目確認'!AH19="","@",'入力表・参加種目確認'!$E$4&amp;'入力表・参加種目確認'!H19&amp;"子"&amp;'入力表・参加種目確認'!AH19)</f>
        <v>@</v>
      </c>
      <c r="D6" s="22">
        <f>COUNTIF($C$1:C6,C6)</f>
        <v>6</v>
      </c>
      <c r="E6" s="22" t="str">
        <f t="shared" si="0"/>
        <v>@6</v>
      </c>
      <c r="F6" s="22">
        <f>SUBSTITUTE('入力表・参加種目確認'!N19,"　","")</f>
      </c>
      <c r="G6" s="22" t="e">
        <f>SUBSTITUTE(IF(#REF!="","",#REF!),"　","")</f>
        <v>#REF!</v>
      </c>
    </row>
    <row r="7" spans="1:7" s="7" customFormat="1" ht="11.25" customHeight="1">
      <c r="A7" s="22" t="s">
        <v>136</v>
      </c>
      <c r="B7" s="22">
        <v>7</v>
      </c>
      <c r="C7" s="22" t="str">
        <f>IF('入力表・参加種目確認'!AH20="","@",'入力表・参加種目確認'!$E$4&amp;'入力表・参加種目確認'!H20&amp;"子"&amp;'入力表・参加種目確認'!AH20)</f>
        <v>@</v>
      </c>
      <c r="D7" s="22">
        <f>COUNTIF($C$1:C7,C7)</f>
        <v>7</v>
      </c>
      <c r="E7" s="22" t="str">
        <f t="shared" si="0"/>
        <v>@7</v>
      </c>
      <c r="F7" s="22">
        <f>SUBSTITUTE('入力表・参加種目確認'!N20,"　","")</f>
      </c>
      <c r="G7" s="22" t="e">
        <f>SUBSTITUTE(IF(#REF!="","",#REF!),"　","")</f>
        <v>#REF!</v>
      </c>
    </row>
    <row r="8" spans="1:7" s="7" customFormat="1" ht="11.25" customHeight="1">
      <c r="A8" s="22" t="s">
        <v>136</v>
      </c>
      <c r="B8" s="22">
        <v>8</v>
      </c>
      <c r="C8" s="22" t="str">
        <f>IF('入力表・参加種目確認'!AH21="","@",'入力表・参加種目確認'!$E$4&amp;'入力表・参加種目確認'!H21&amp;"子"&amp;'入力表・参加種目確認'!AH21)</f>
        <v>@</v>
      </c>
      <c r="D8" s="22">
        <f>COUNTIF($C$1:C8,C8)</f>
        <v>8</v>
      </c>
      <c r="E8" s="22" t="str">
        <f t="shared" si="0"/>
        <v>@8</v>
      </c>
      <c r="F8" s="22">
        <f>SUBSTITUTE('入力表・参加種目確認'!N21,"　","")</f>
      </c>
      <c r="G8" s="22" t="e">
        <f>SUBSTITUTE(IF(#REF!="","",#REF!),"　","")</f>
        <v>#REF!</v>
      </c>
    </row>
    <row r="9" spans="1:7" s="7" customFormat="1" ht="11.25" customHeight="1">
      <c r="A9" s="22" t="s">
        <v>136</v>
      </c>
      <c r="B9" s="22">
        <v>9</v>
      </c>
      <c r="C9" s="22" t="str">
        <f>IF('入力表・参加種目確認'!AH22="","@",'入力表・参加種目確認'!$E$4&amp;'入力表・参加種目確認'!H22&amp;"子"&amp;'入力表・参加種目確認'!AH22)</f>
        <v>@</v>
      </c>
      <c r="D9" s="22">
        <f>COUNTIF($C$1:C9,C9)</f>
        <v>9</v>
      </c>
      <c r="E9" s="22" t="str">
        <f t="shared" si="0"/>
        <v>@9</v>
      </c>
      <c r="F9" s="22">
        <f>SUBSTITUTE('入力表・参加種目確認'!N22,"　","")</f>
      </c>
      <c r="G9" s="22" t="e">
        <f>SUBSTITUTE(IF(#REF!="","",#REF!),"　","")</f>
        <v>#REF!</v>
      </c>
    </row>
    <row r="10" spans="1:7" s="7" customFormat="1" ht="11.25" customHeight="1">
      <c r="A10" s="22" t="s">
        <v>136</v>
      </c>
      <c r="B10" s="22">
        <v>10</v>
      </c>
      <c r="C10" s="22" t="str">
        <f>IF('入力表・参加種目確認'!AH23="","@",'入力表・参加種目確認'!$E$4&amp;'入力表・参加種目確認'!H23&amp;"子"&amp;'入力表・参加種目確認'!AH23)</f>
        <v>@</v>
      </c>
      <c r="D10" s="22">
        <f>COUNTIF($C$1:C10,C10)</f>
        <v>10</v>
      </c>
      <c r="E10" s="22" t="str">
        <f t="shared" si="0"/>
        <v>@10</v>
      </c>
      <c r="F10" s="22">
        <f>SUBSTITUTE('入力表・参加種目確認'!N23,"　","")</f>
      </c>
      <c r="G10" s="22" t="e">
        <f>SUBSTITUTE(IF(#REF!="","",#REF!),"　","")</f>
        <v>#REF!</v>
      </c>
    </row>
    <row r="11" spans="1:7" s="7" customFormat="1" ht="11.25" customHeight="1">
      <c r="A11" s="22" t="s">
        <v>136</v>
      </c>
      <c r="B11" s="22">
        <v>11</v>
      </c>
      <c r="C11" s="22" t="str">
        <f>IF('入力表・参加種目確認'!AH24="","@",'入力表・参加種目確認'!$E$4&amp;'入力表・参加種目確認'!H24&amp;"子"&amp;'入力表・参加種目確認'!AH24)</f>
        <v>@</v>
      </c>
      <c r="D11" s="22">
        <f>COUNTIF($C$1:C11,C11)</f>
        <v>11</v>
      </c>
      <c r="E11" s="22" t="str">
        <f t="shared" si="0"/>
        <v>@11</v>
      </c>
      <c r="F11" s="22">
        <f>SUBSTITUTE('入力表・参加種目確認'!N24,"　","")</f>
      </c>
      <c r="G11" s="22" t="e">
        <f>SUBSTITUTE(IF(#REF!="","",#REF!),"　","")</f>
        <v>#REF!</v>
      </c>
    </row>
    <row r="12" spans="1:7" s="7" customFormat="1" ht="11.25" customHeight="1">
      <c r="A12" s="22" t="s">
        <v>136</v>
      </c>
      <c r="B12" s="22">
        <v>12</v>
      </c>
      <c r="C12" s="22" t="str">
        <f>IF('入力表・参加種目確認'!AH25="","@",'入力表・参加種目確認'!$E$4&amp;'入力表・参加種目確認'!H25&amp;"子"&amp;'入力表・参加種目確認'!AH25)</f>
        <v>@</v>
      </c>
      <c r="D12" s="22">
        <f>COUNTIF($C$1:C12,C12)</f>
        <v>12</v>
      </c>
      <c r="E12" s="22" t="str">
        <f t="shared" si="0"/>
        <v>@12</v>
      </c>
      <c r="F12" s="22">
        <f>SUBSTITUTE('入力表・参加種目確認'!N25,"　","")</f>
      </c>
      <c r="G12" s="22" t="e">
        <f>SUBSTITUTE(IF(#REF!="","",#REF!),"　","")</f>
        <v>#REF!</v>
      </c>
    </row>
    <row r="13" spans="1:7" s="7" customFormat="1" ht="11.25" customHeight="1">
      <c r="A13" s="22" t="s">
        <v>136</v>
      </c>
      <c r="B13" s="22">
        <v>13</v>
      </c>
      <c r="C13" s="22" t="str">
        <f>IF('入力表・参加種目確認'!AH26="","@",'入力表・参加種目確認'!$E$4&amp;'入力表・参加種目確認'!H26&amp;"子"&amp;'入力表・参加種目確認'!AH26)</f>
        <v>@</v>
      </c>
      <c r="D13" s="22">
        <f>COUNTIF($C$1:C13,C13)</f>
        <v>13</v>
      </c>
      <c r="E13" s="22" t="str">
        <f t="shared" si="0"/>
        <v>@13</v>
      </c>
      <c r="F13" s="22">
        <f>SUBSTITUTE('入力表・参加種目確認'!N26,"　","")</f>
      </c>
      <c r="G13" s="22" t="e">
        <f>SUBSTITUTE(IF(#REF!="","",#REF!),"　","")</f>
        <v>#REF!</v>
      </c>
    </row>
    <row r="14" spans="1:7" s="7" customFormat="1" ht="11.25" customHeight="1">
      <c r="A14" s="22" t="s">
        <v>136</v>
      </c>
      <c r="B14" s="22">
        <v>14</v>
      </c>
      <c r="C14" s="22" t="str">
        <f>IF('入力表・参加種目確認'!AH27="","@",'入力表・参加種目確認'!$E$4&amp;'入力表・参加種目確認'!H27&amp;"子"&amp;'入力表・参加種目確認'!AH27)</f>
        <v>@</v>
      </c>
      <c r="D14" s="22">
        <f>COUNTIF($C$1:C14,C14)</f>
        <v>14</v>
      </c>
      <c r="E14" s="22" t="str">
        <f t="shared" si="0"/>
        <v>@14</v>
      </c>
      <c r="F14" s="22">
        <f>SUBSTITUTE('入力表・参加種目確認'!N27,"　","")</f>
      </c>
      <c r="G14" s="22" t="e">
        <f>SUBSTITUTE(IF(#REF!="","",#REF!),"　","")</f>
        <v>#REF!</v>
      </c>
    </row>
    <row r="15" spans="1:7" s="7" customFormat="1" ht="11.25" customHeight="1">
      <c r="A15" s="22" t="s">
        <v>136</v>
      </c>
      <c r="B15" s="22">
        <v>15</v>
      </c>
      <c r="C15" s="22" t="str">
        <f>IF('入力表・参加種目確認'!AH28="","@",'入力表・参加種目確認'!$E$4&amp;'入力表・参加種目確認'!H28&amp;"子"&amp;'入力表・参加種目確認'!AH28)</f>
        <v>@</v>
      </c>
      <c r="D15" s="22">
        <f>COUNTIF($C$1:C15,C15)</f>
        <v>15</v>
      </c>
      <c r="E15" s="22" t="str">
        <f t="shared" si="0"/>
        <v>@15</v>
      </c>
      <c r="F15" s="22">
        <f>SUBSTITUTE('入力表・参加種目確認'!N28,"　","")</f>
      </c>
      <c r="G15" s="22" t="e">
        <f>SUBSTITUTE(IF(#REF!="","",#REF!),"　","")</f>
        <v>#REF!</v>
      </c>
    </row>
    <row r="16" spans="1:7" s="7" customFormat="1" ht="11.25" customHeight="1">
      <c r="A16" s="22" t="s">
        <v>136</v>
      </c>
      <c r="B16" s="22">
        <v>16</v>
      </c>
      <c r="C16" s="22" t="str">
        <f>IF('入力表・参加種目確認'!AH29="","@",'入力表・参加種目確認'!$E$4&amp;'入力表・参加種目確認'!H29&amp;"子"&amp;'入力表・参加種目確認'!AH29)</f>
        <v>@</v>
      </c>
      <c r="D16" s="22">
        <f>COUNTIF($C$1:C16,C16)</f>
        <v>16</v>
      </c>
      <c r="E16" s="22" t="str">
        <f t="shared" si="0"/>
        <v>@16</v>
      </c>
      <c r="F16" s="22">
        <f>SUBSTITUTE('入力表・参加種目確認'!N29,"　","")</f>
      </c>
      <c r="G16" s="22" t="e">
        <f>SUBSTITUTE(IF(#REF!="","",#REF!),"　","")</f>
        <v>#REF!</v>
      </c>
    </row>
    <row r="17" spans="1:7" s="7" customFormat="1" ht="11.25" customHeight="1">
      <c r="A17" s="22" t="s">
        <v>136</v>
      </c>
      <c r="B17" s="22">
        <v>17</v>
      </c>
      <c r="C17" s="22" t="str">
        <f>IF('入力表・参加種目確認'!AH30="","@",'入力表・参加種目確認'!$E$4&amp;'入力表・参加種目確認'!H30&amp;"子"&amp;'入力表・参加種目確認'!AH30)</f>
        <v>@</v>
      </c>
      <c r="D17" s="22">
        <f>COUNTIF($C$1:C17,C17)</f>
        <v>17</v>
      </c>
      <c r="E17" s="22" t="str">
        <f t="shared" si="0"/>
        <v>@17</v>
      </c>
      <c r="F17" s="22">
        <f>SUBSTITUTE('入力表・参加種目確認'!N30,"　","")</f>
      </c>
      <c r="G17" s="22" t="e">
        <f>SUBSTITUTE(IF(#REF!="","",#REF!),"　","")</f>
        <v>#REF!</v>
      </c>
    </row>
    <row r="18" spans="1:7" s="7" customFormat="1" ht="11.25" customHeight="1">
      <c r="A18" s="22" t="s">
        <v>136</v>
      </c>
      <c r="B18" s="22">
        <v>18</v>
      </c>
      <c r="C18" s="22" t="str">
        <f>IF('入力表・参加種目確認'!AH31="","@",'入力表・参加種目確認'!$E$4&amp;'入力表・参加種目確認'!H31&amp;"子"&amp;'入力表・参加種目確認'!AH31)</f>
        <v>@</v>
      </c>
      <c r="D18" s="22">
        <f>COUNTIF($C$1:C18,C18)</f>
        <v>18</v>
      </c>
      <c r="E18" s="22" t="str">
        <f t="shared" si="0"/>
        <v>@18</v>
      </c>
      <c r="F18" s="22">
        <f>SUBSTITUTE('入力表・参加種目確認'!N31,"　","")</f>
      </c>
      <c r="G18" s="22" t="e">
        <f>SUBSTITUTE(IF(#REF!="","",#REF!),"　","")</f>
        <v>#REF!</v>
      </c>
    </row>
    <row r="19" spans="1:7" s="7" customFormat="1" ht="11.25" customHeight="1">
      <c r="A19" s="22" t="s">
        <v>136</v>
      </c>
      <c r="B19" s="22">
        <v>19</v>
      </c>
      <c r="C19" s="22" t="str">
        <f>IF('入力表・参加種目確認'!AH32="","@",'入力表・参加種目確認'!$E$4&amp;'入力表・参加種目確認'!H32&amp;"子"&amp;'入力表・参加種目確認'!AH32)</f>
        <v>@</v>
      </c>
      <c r="D19" s="22">
        <f>COUNTIF($C$1:C19,C19)</f>
        <v>19</v>
      </c>
      <c r="E19" s="22" t="str">
        <f t="shared" si="0"/>
        <v>@19</v>
      </c>
      <c r="F19" s="22">
        <f>SUBSTITUTE('入力表・参加種目確認'!N32,"　","")</f>
      </c>
      <c r="G19" s="22" t="e">
        <f>SUBSTITUTE(IF(#REF!="","",#REF!),"　","")</f>
        <v>#REF!</v>
      </c>
    </row>
    <row r="20" spans="1:7" s="7" customFormat="1" ht="11.25" customHeight="1">
      <c r="A20" s="22" t="s">
        <v>136</v>
      </c>
      <c r="B20" s="22">
        <v>20</v>
      </c>
      <c r="C20" s="22" t="str">
        <f>IF('入力表・参加種目確認'!AH33="","@",'入力表・参加種目確認'!$E$4&amp;'入力表・参加種目確認'!H33&amp;"子"&amp;'入力表・参加種目確認'!AH33)</f>
        <v>@</v>
      </c>
      <c r="D20" s="22">
        <f>COUNTIF($C$1:C20,C20)</f>
        <v>20</v>
      </c>
      <c r="E20" s="22" t="str">
        <f t="shared" si="0"/>
        <v>@20</v>
      </c>
      <c r="F20" s="22">
        <f>SUBSTITUTE('入力表・参加種目確認'!N33,"　","")</f>
      </c>
      <c r="G20" s="22" t="e">
        <f>SUBSTITUTE(IF(#REF!="","",#REF!),"　","")</f>
        <v>#REF!</v>
      </c>
    </row>
    <row r="21" spans="1:7" s="7" customFormat="1" ht="11.25" customHeight="1">
      <c r="A21" s="22" t="s">
        <v>136</v>
      </c>
      <c r="B21" s="22">
        <v>21</v>
      </c>
      <c r="C21" s="22" t="str">
        <f>IF('入力表・参加種目確認'!AH34="","@",'入力表・参加種目確認'!$E$4&amp;'入力表・参加種目確認'!H34&amp;"子"&amp;'入力表・参加種目確認'!AH34)</f>
        <v>@</v>
      </c>
      <c r="D21" s="22">
        <f>COUNTIF($C$1:C21,C21)</f>
        <v>21</v>
      </c>
      <c r="E21" s="22" t="str">
        <f t="shared" si="0"/>
        <v>@21</v>
      </c>
      <c r="F21" s="22">
        <f>SUBSTITUTE('入力表・参加種目確認'!N34,"　","")</f>
      </c>
      <c r="G21" s="22" t="e">
        <f>SUBSTITUTE(IF(#REF!="","",#REF!),"　","")</f>
        <v>#REF!</v>
      </c>
    </row>
    <row r="22" spans="1:7" s="7" customFormat="1" ht="11.25" customHeight="1">
      <c r="A22" s="22" t="s">
        <v>136</v>
      </c>
      <c r="B22" s="22">
        <v>22</v>
      </c>
      <c r="C22" s="22" t="str">
        <f>IF('入力表・参加種目確認'!AH35="","@",'入力表・参加種目確認'!$E$4&amp;'入力表・参加種目確認'!H35&amp;"子"&amp;'入力表・参加種目確認'!AH35)</f>
        <v>@</v>
      </c>
      <c r="D22" s="22">
        <f>COUNTIF($C$1:C22,C22)</f>
        <v>22</v>
      </c>
      <c r="E22" s="22" t="str">
        <f t="shared" si="0"/>
        <v>@22</v>
      </c>
      <c r="F22" s="22">
        <f>SUBSTITUTE('入力表・参加種目確認'!N35,"　","")</f>
      </c>
      <c r="G22" s="22" t="e">
        <f>SUBSTITUTE(IF(#REF!="","",#REF!),"　","")</f>
        <v>#REF!</v>
      </c>
    </row>
    <row r="23" spans="1:7" s="7" customFormat="1" ht="11.25" customHeight="1">
      <c r="A23" s="22" t="s">
        <v>136</v>
      </c>
      <c r="B23" s="22">
        <v>23</v>
      </c>
      <c r="C23" s="22" t="str">
        <f>IF('入力表・参加種目確認'!AH36="","@",'入力表・参加種目確認'!$E$4&amp;'入力表・参加種目確認'!H36&amp;"子"&amp;'入力表・参加種目確認'!AH36)</f>
        <v>@</v>
      </c>
      <c r="D23" s="22">
        <f>COUNTIF($C$1:C23,C23)</f>
        <v>23</v>
      </c>
      <c r="E23" s="22" t="str">
        <f t="shared" si="0"/>
        <v>@23</v>
      </c>
      <c r="F23" s="22">
        <f>SUBSTITUTE('入力表・参加種目確認'!N36,"　","")</f>
      </c>
      <c r="G23" s="22" t="e">
        <f>SUBSTITUTE(IF(#REF!="","",#REF!),"　","")</f>
        <v>#REF!</v>
      </c>
    </row>
    <row r="24" spans="1:7" s="7" customFormat="1" ht="11.25" customHeight="1">
      <c r="A24" s="22" t="s">
        <v>136</v>
      </c>
      <c r="B24" s="22">
        <v>24</v>
      </c>
      <c r="C24" s="22" t="str">
        <f>IF('入力表・参加種目確認'!AH37="","@",'入力表・参加種目確認'!$E$4&amp;'入力表・参加種目確認'!H37&amp;"子"&amp;'入力表・参加種目確認'!AH37)</f>
        <v>@</v>
      </c>
      <c r="D24" s="22">
        <f>COUNTIF($C$1:C24,C24)</f>
        <v>24</v>
      </c>
      <c r="E24" s="22" t="str">
        <f t="shared" si="0"/>
        <v>@24</v>
      </c>
      <c r="F24" s="22">
        <f>SUBSTITUTE('入力表・参加種目確認'!N37,"　","")</f>
      </c>
      <c r="G24" s="22" t="e">
        <f>SUBSTITUTE(IF(#REF!="","",#REF!),"　","")</f>
        <v>#REF!</v>
      </c>
    </row>
    <row r="25" spans="1:7" s="7" customFormat="1" ht="11.25" customHeight="1">
      <c r="A25" s="22" t="s">
        <v>136</v>
      </c>
      <c r="B25" s="22">
        <v>25</v>
      </c>
      <c r="C25" s="22" t="str">
        <f>IF('入力表・参加種目確認'!AH38="","@",'入力表・参加種目確認'!$E$4&amp;'入力表・参加種目確認'!H38&amp;"子"&amp;'入力表・参加種目確認'!AH38)</f>
        <v>@</v>
      </c>
      <c r="D25" s="22">
        <f>COUNTIF($C$1:C25,C25)</f>
        <v>25</v>
      </c>
      <c r="E25" s="22" t="str">
        <f t="shared" si="0"/>
        <v>@25</v>
      </c>
      <c r="F25" s="22">
        <f>SUBSTITUTE('入力表・参加種目確認'!N38,"　","")</f>
      </c>
      <c r="G25" s="22" t="e">
        <f>SUBSTITUTE(IF(#REF!="","",#REF!),"　","")</f>
        <v>#REF!</v>
      </c>
    </row>
    <row r="26" spans="1:7" s="7" customFormat="1" ht="11.25" customHeight="1">
      <c r="A26" s="22" t="s">
        <v>136</v>
      </c>
      <c r="B26" s="22">
        <v>26</v>
      </c>
      <c r="C26" s="22" t="str">
        <f>IF('入力表・参加種目確認'!AH39="","@",'入力表・参加種目確認'!$E$4&amp;'入力表・参加種目確認'!H39&amp;"子"&amp;'入力表・参加種目確認'!AH39)</f>
        <v>@</v>
      </c>
      <c r="D26" s="22">
        <f>COUNTIF($C$1:C26,C26)</f>
        <v>26</v>
      </c>
      <c r="E26" s="22" t="str">
        <f t="shared" si="0"/>
        <v>@26</v>
      </c>
      <c r="F26" s="22">
        <f>SUBSTITUTE('入力表・参加種目確認'!N39,"　","")</f>
      </c>
      <c r="G26" s="22" t="e">
        <f>SUBSTITUTE(IF(#REF!="","",#REF!),"　","")</f>
        <v>#REF!</v>
      </c>
    </row>
    <row r="27" spans="1:7" s="7" customFormat="1" ht="11.25" customHeight="1">
      <c r="A27" s="22" t="s">
        <v>136</v>
      </c>
      <c r="B27" s="22">
        <v>27</v>
      </c>
      <c r="C27" s="22" t="str">
        <f>IF('入力表・参加種目確認'!AH40="","@",'入力表・参加種目確認'!$E$4&amp;'入力表・参加種目確認'!H40&amp;"子"&amp;'入力表・参加種目確認'!AH40)</f>
        <v>@</v>
      </c>
      <c r="D27" s="22">
        <f>COUNTIF($C$1:C27,C27)</f>
        <v>27</v>
      </c>
      <c r="E27" s="22" t="str">
        <f t="shared" si="0"/>
        <v>@27</v>
      </c>
      <c r="F27" s="22">
        <f>SUBSTITUTE('入力表・参加種目確認'!N40,"　","")</f>
      </c>
      <c r="G27" s="22" t="e">
        <f>SUBSTITUTE(IF(#REF!="","",#REF!),"　","")</f>
        <v>#REF!</v>
      </c>
    </row>
    <row r="28" spans="1:7" s="7" customFormat="1" ht="11.25" customHeight="1">
      <c r="A28" s="22" t="s">
        <v>136</v>
      </c>
      <c r="B28" s="22">
        <v>28</v>
      </c>
      <c r="C28" s="22" t="str">
        <f>IF('入力表・参加種目確認'!AH41="","@",'入力表・参加種目確認'!$E$4&amp;'入力表・参加種目確認'!H41&amp;"子"&amp;'入力表・参加種目確認'!AH41)</f>
        <v>@</v>
      </c>
      <c r="D28" s="22">
        <f>COUNTIF($C$1:C28,C28)</f>
        <v>28</v>
      </c>
      <c r="E28" s="22" t="str">
        <f t="shared" si="0"/>
        <v>@28</v>
      </c>
      <c r="F28" s="22">
        <f>SUBSTITUTE('入力表・参加種目確認'!N41,"　","")</f>
      </c>
      <c r="G28" s="22" t="e">
        <f>SUBSTITUTE(IF(#REF!="","",#REF!),"　","")</f>
        <v>#REF!</v>
      </c>
    </row>
    <row r="29" spans="1:7" s="7" customFormat="1" ht="11.25" customHeight="1">
      <c r="A29" s="22" t="s">
        <v>136</v>
      </c>
      <c r="B29" s="22">
        <v>29</v>
      </c>
      <c r="C29" s="22" t="str">
        <f>IF('入力表・参加種目確認'!AH42="","@",'入力表・参加種目確認'!$E$4&amp;'入力表・参加種目確認'!H42&amp;"子"&amp;'入力表・参加種目確認'!AH42)</f>
        <v>@</v>
      </c>
      <c r="D29" s="22">
        <f>COUNTIF($C$1:C29,C29)</f>
        <v>29</v>
      </c>
      <c r="E29" s="22" t="str">
        <f t="shared" si="0"/>
        <v>@29</v>
      </c>
      <c r="F29" s="22">
        <f>SUBSTITUTE('入力表・参加種目確認'!N42,"　","")</f>
      </c>
      <c r="G29" s="22" t="e">
        <f>SUBSTITUTE(IF(#REF!="","",#REF!),"　","")</f>
        <v>#REF!</v>
      </c>
    </row>
    <row r="30" spans="1:7" s="7" customFormat="1" ht="11.25" customHeight="1">
      <c r="A30" s="22" t="s">
        <v>136</v>
      </c>
      <c r="B30" s="22">
        <v>30</v>
      </c>
      <c r="C30" s="22" t="str">
        <f>IF('入力表・参加種目確認'!AH43="","@",'入力表・参加種目確認'!$E$4&amp;'入力表・参加種目確認'!H43&amp;"子"&amp;'入力表・参加種目確認'!AH43)</f>
        <v>@</v>
      </c>
      <c r="D30" s="22">
        <f>COUNTIF($C$1:C30,C30)</f>
        <v>30</v>
      </c>
      <c r="E30" s="22" t="str">
        <f t="shared" si="0"/>
        <v>@30</v>
      </c>
      <c r="F30" s="22">
        <f>SUBSTITUTE('入力表・参加種目確認'!N43,"　","")</f>
      </c>
      <c r="G30" s="22" t="e">
        <f>SUBSTITUTE(IF(#REF!="","",#REF!),"　","")</f>
        <v>#REF!</v>
      </c>
    </row>
    <row r="31" spans="1:7" s="7" customFormat="1" ht="11.25" customHeight="1">
      <c r="A31" s="22" t="s">
        <v>136</v>
      </c>
      <c r="B31" s="22">
        <v>31</v>
      </c>
      <c r="C31" s="22" t="str">
        <f>IF('入力表・参加種目確認'!AH44="","@",'入力表・参加種目確認'!$E$4&amp;'入力表・参加種目確認'!H44&amp;"子"&amp;'入力表・参加種目確認'!AH44)</f>
        <v>@</v>
      </c>
      <c r="D31" s="22">
        <f>COUNTIF($C$1:C31,C31)</f>
        <v>31</v>
      </c>
      <c r="E31" s="22" t="str">
        <f t="shared" si="0"/>
        <v>@31</v>
      </c>
      <c r="F31" s="22">
        <f>SUBSTITUTE('入力表・参加種目確認'!N44,"　","")</f>
      </c>
      <c r="G31" s="22" t="e">
        <f>SUBSTITUTE(IF(#REF!="","",#REF!),"　","")</f>
        <v>#REF!</v>
      </c>
    </row>
    <row r="32" spans="1:7" s="7" customFormat="1" ht="11.25" customHeight="1">
      <c r="A32" s="22" t="s">
        <v>136</v>
      </c>
      <c r="B32" s="22">
        <v>32</v>
      </c>
      <c r="C32" s="22" t="str">
        <f>IF('入力表・参加種目確認'!AH45="","@",'入力表・参加種目確認'!$E$4&amp;'入力表・参加種目確認'!H45&amp;"子"&amp;'入力表・参加種目確認'!AH45)</f>
        <v>@</v>
      </c>
      <c r="D32" s="22">
        <f>COUNTIF($C$1:C32,C32)</f>
        <v>32</v>
      </c>
      <c r="E32" s="22" t="str">
        <f t="shared" si="0"/>
        <v>@32</v>
      </c>
      <c r="F32" s="22">
        <f>SUBSTITUTE('入力表・参加種目確認'!N45,"　","")</f>
      </c>
      <c r="G32" s="22" t="e">
        <f>SUBSTITUTE(IF(#REF!="","",#REF!),"　","")</f>
        <v>#REF!</v>
      </c>
    </row>
    <row r="33" spans="1:7" s="7" customFormat="1" ht="11.25" customHeight="1">
      <c r="A33" s="22" t="s">
        <v>136</v>
      </c>
      <c r="B33" s="22">
        <v>33</v>
      </c>
      <c r="C33" s="22" t="str">
        <f>IF('入力表・参加種目確認'!AH46="","@",'入力表・参加種目確認'!$E$4&amp;'入力表・参加種目確認'!H46&amp;"子"&amp;'入力表・参加種目確認'!AH46)</f>
        <v>@</v>
      </c>
      <c r="D33" s="22">
        <f>COUNTIF($C$1:C33,C33)</f>
        <v>33</v>
      </c>
      <c r="E33" s="22" t="str">
        <f t="shared" si="0"/>
        <v>@33</v>
      </c>
      <c r="F33" s="22">
        <f>SUBSTITUTE('入力表・参加種目確認'!N46,"　","")</f>
      </c>
      <c r="G33" s="22" t="e">
        <f>SUBSTITUTE(IF(#REF!="","",#REF!),"　","")</f>
        <v>#REF!</v>
      </c>
    </row>
    <row r="34" spans="1:7" s="7" customFormat="1" ht="11.25" customHeight="1">
      <c r="A34" s="22" t="s">
        <v>136</v>
      </c>
      <c r="B34" s="22">
        <v>34</v>
      </c>
      <c r="C34" s="22" t="str">
        <f>IF('入力表・参加種目確認'!AH47="","@",'入力表・参加種目確認'!$E$4&amp;'入力表・参加種目確認'!H47&amp;"子"&amp;'入力表・参加種目確認'!AH47)</f>
        <v>@</v>
      </c>
      <c r="D34" s="22">
        <f>COUNTIF($C$1:C34,C34)</f>
        <v>34</v>
      </c>
      <c r="E34" s="22" t="str">
        <f t="shared" si="0"/>
        <v>@34</v>
      </c>
      <c r="F34" s="22">
        <f>SUBSTITUTE('入力表・参加種目確認'!N47,"　","")</f>
      </c>
      <c r="G34" s="22" t="e">
        <f>SUBSTITUTE(IF(#REF!="","",#REF!),"　","")</f>
        <v>#REF!</v>
      </c>
    </row>
    <row r="35" spans="1:7" s="7" customFormat="1" ht="11.25" customHeight="1">
      <c r="A35" s="22" t="s">
        <v>136</v>
      </c>
      <c r="B35" s="22">
        <v>35</v>
      </c>
      <c r="C35" s="22" t="str">
        <f>IF('入力表・参加種目確認'!AH48="","@",'入力表・参加種目確認'!$E$4&amp;'入力表・参加種目確認'!H48&amp;"子"&amp;'入力表・参加種目確認'!AH48)</f>
        <v>@</v>
      </c>
      <c r="D35" s="22">
        <f>COUNTIF($C$1:C35,C35)</f>
        <v>35</v>
      </c>
      <c r="E35" s="22" t="str">
        <f t="shared" si="0"/>
        <v>@35</v>
      </c>
      <c r="F35" s="22">
        <f>SUBSTITUTE('入力表・参加種目確認'!N48,"　","")</f>
      </c>
      <c r="G35" s="22" t="e">
        <f>SUBSTITUTE(IF(#REF!="","",#REF!),"　","")</f>
        <v>#REF!</v>
      </c>
    </row>
    <row r="36" spans="1:7" s="7" customFormat="1" ht="11.25" customHeight="1">
      <c r="A36" s="22" t="s">
        <v>136</v>
      </c>
      <c r="B36" s="22">
        <v>36</v>
      </c>
      <c r="C36" s="22" t="str">
        <f>IF('入力表・参加種目確認'!AH49="","@",'入力表・参加種目確認'!$E$4&amp;'入力表・参加種目確認'!H49&amp;"子"&amp;'入力表・参加種目確認'!AH49)</f>
        <v>@</v>
      </c>
      <c r="D36" s="22">
        <f>COUNTIF($C$1:C36,C36)</f>
        <v>36</v>
      </c>
      <c r="E36" s="22" t="str">
        <f t="shared" si="0"/>
        <v>@36</v>
      </c>
      <c r="F36" s="22">
        <f>SUBSTITUTE('入力表・参加種目確認'!N49,"　","")</f>
      </c>
      <c r="G36" s="22" t="e">
        <f>SUBSTITUTE(IF(#REF!="","",#REF!),"　","")</f>
        <v>#REF!</v>
      </c>
    </row>
    <row r="37" spans="1:7" s="7" customFormat="1" ht="11.25" customHeight="1">
      <c r="A37" s="22" t="s">
        <v>136</v>
      </c>
      <c r="B37" s="22">
        <v>37</v>
      </c>
      <c r="C37" s="22" t="str">
        <f>IF('入力表・参加種目確認'!AH50="","@",'入力表・参加種目確認'!$E$4&amp;'入力表・参加種目確認'!H50&amp;"子"&amp;'入力表・参加種目確認'!AH50)</f>
        <v>@</v>
      </c>
      <c r="D37" s="22">
        <f>COUNTIF($C$1:C37,C37)</f>
        <v>37</v>
      </c>
      <c r="E37" s="22" t="str">
        <f t="shared" si="0"/>
        <v>@37</v>
      </c>
      <c r="F37" s="22">
        <f>SUBSTITUTE('入力表・参加種目確認'!N50,"　","")</f>
      </c>
      <c r="G37" s="22" t="e">
        <f>SUBSTITUTE(IF(#REF!="","",#REF!),"　","")</f>
        <v>#REF!</v>
      </c>
    </row>
    <row r="38" spans="1:7" s="7" customFormat="1" ht="11.25" customHeight="1">
      <c r="A38" s="22" t="s">
        <v>136</v>
      </c>
      <c r="B38" s="22">
        <v>38</v>
      </c>
      <c r="C38" s="22" t="str">
        <f>IF('入力表・参加種目確認'!AH51="","@",'入力表・参加種目確認'!$E$4&amp;'入力表・参加種目確認'!H51&amp;"子"&amp;'入力表・参加種目確認'!AH51)</f>
        <v>@</v>
      </c>
      <c r="D38" s="22">
        <f>COUNTIF($C$1:C38,C38)</f>
        <v>38</v>
      </c>
      <c r="E38" s="22" t="str">
        <f t="shared" si="0"/>
        <v>@38</v>
      </c>
      <c r="F38" s="22">
        <f>SUBSTITUTE('入力表・参加種目確認'!N51,"　","")</f>
      </c>
      <c r="G38" s="22" t="e">
        <f>SUBSTITUTE(IF(#REF!="","",#REF!),"　","")</f>
        <v>#REF!</v>
      </c>
    </row>
    <row r="39" spans="1:7" s="7" customFormat="1" ht="11.25" customHeight="1">
      <c r="A39" s="22" t="s">
        <v>136</v>
      </c>
      <c r="B39" s="22">
        <v>39</v>
      </c>
      <c r="C39" s="22" t="str">
        <f>IF('入力表・参加種目確認'!AH52="","@",'入力表・参加種目確認'!$E$4&amp;'入力表・参加種目確認'!H52&amp;"子"&amp;'入力表・参加種目確認'!AH52)</f>
        <v>@</v>
      </c>
      <c r="D39" s="22">
        <f>COUNTIF($C$1:C39,C39)</f>
        <v>39</v>
      </c>
      <c r="E39" s="22" t="str">
        <f t="shared" si="0"/>
        <v>@39</v>
      </c>
      <c r="F39" s="22">
        <f>SUBSTITUTE('入力表・参加種目確認'!N52,"　","")</f>
      </c>
      <c r="G39" s="22" t="e">
        <f>SUBSTITUTE(IF(#REF!="","",#REF!),"　","")</f>
        <v>#REF!</v>
      </c>
    </row>
    <row r="40" spans="1:7" s="7" customFormat="1" ht="11.25" customHeight="1" thickBot="1">
      <c r="A40" s="94" t="s">
        <v>136</v>
      </c>
      <c r="B40" s="94">
        <v>40</v>
      </c>
      <c r="C40" s="94" t="str">
        <f>IF('入力表・参加種目確認'!AH53="","@",'入力表・参加種目確認'!$E$4&amp;'入力表・参加種目確認'!H53&amp;"子"&amp;'入力表・参加種目確認'!AH53)</f>
        <v>@</v>
      </c>
      <c r="D40" s="94">
        <f>COUNTIF($C$1:C40,C40)</f>
        <v>40</v>
      </c>
      <c r="E40" s="94" t="str">
        <f t="shared" si="0"/>
        <v>@40</v>
      </c>
      <c r="F40" s="94">
        <f>SUBSTITUTE('入力表・参加種目確認'!N53,"　","")</f>
      </c>
      <c r="G40" s="22" t="e">
        <f>SUBSTITUTE(IF(#REF!="","",#REF!),"　","")</f>
        <v>#REF!</v>
      </c>
    </row>
    <row r="41" spans="1:7" s="7" customFormat="1" ht="11.25" customHeight="1">
      <c r="A41" s="22" t="s">
        <v>137</v>
      </c>
      <c r="B41" s="22">
        <v>1</v>
      </c>
      <c r="C41" s="22" t="str">
        <f>IF('入力表・参加種目確認'!AV14="","@",'入力表・参加種目確認'!$E$4&amp;'入力表・参加種目確認'!H14&amp;"子"&amp;'入力表・参加種目確認'!AV14)</f>
        <v>@</v>
      </c>
      <c r="D41" s="22">
        <f>COUNTIF($C$1:C41,C41)</f>
        <v>41</v>
      </c>
      <c r="E41" s="22" t="str">
        <f t="shared" si="0"/>
        <v>@41</v>
      </c>
      <c r="F41" s="22">
        <f>F1</f>
      </c>
      <c r="G41" s="22" t="e">
        <f>SUBSTITUTE(IF(#REF!="","",#REF!),"　","")</f>
        <v>#REF!</v>
      </c>
    </row>
    <row r="42" spans="1:7" s="7" customFormat="1" ht="11.25" customHeight="1">
      <c r="A42" s="22" t="s">
        <v>137</v>
      </c>
      <c r="B42" s="22">
        <v>2</v>
      </c>
      <c r="C42" s="22" t="str">
        <f>IF('入力表・参加種目確認'!AV15="","@",'入力表・参加種目確認'!$E$4&amp;'入力表・参加種目確認'!H15&amp;"子"&amp;'入力表・参加種目確認'!AV15)</f>
        <v>@</v>
      </c>
      <c r="D42" s="22">
        <f>COUNTIF($C$1:C42,C42)</f>
        <v>42</v>
      </c>
      <c r="E42" s="22" t="str">
        <f t="shared" si="0"/>
        <v>@42</v>
      </c>
      <c r="F42" s="22">
        <f aca="true" t="shared" si="1" ref="F42:F80">F2</f>
      </c>
      <c r="G42" s="22" t="e">
        <f>SUBSTITUTE(IF(#REF!="","",#REF!),"　","")</f>
        <v>#REF!</v>
      </c>
    </row>
    <row r="43" spans="1:7" s="7" customFormat="1" ht="11.25" customHeight="1">
      <c r="A43" s="22" t="s">
        <v>137</v>
      </c>
      <c r="B43" s="22">
        <v>3</v>
      </c>
      <c r="C43" s="22" t="str">
        <f>IF('入力表・参加種目確認'!AV16="","@",'入力表・参加種目確認'!$E$4&amp;'入力表・参加種目確認'!H16&amp;"子"&amp;'入力表・参加種目確認'!AV16)</f>
        <v>@</v>
      </c>
      <c r="D43" s="22">
        <f>COUNTIF($C$1:C43,C43)</f>
        <v>43</v>
      </c>
      <c r="E43" s="22" t="str">
        <f t="shared" si="0"/>
        <v>@43</v>
      </c>
      <c r="F43" s="22">
        <f t="shared" si="1"/>
      </c>
      <c r="G43" s="22" t="e">
        <f>SUBSTITUTE(IF(#REF!="","",#REF!),"　","")</f>
        <v>#REF!</v>
      </c>
    </row>
    <row r="44" spans="1:7" s="7" customFormat="1" ht="11.25" customHeight="1">
      <c r="A44" s="22" t="s">
        <v>137</v>
      </c>
      <c r="B44" s="22">
        <v>4</v>
      </c>
      <c r="C44" s="22" t="str">
        <f>IF('入力表・参加種目確認'!AV17="","@",'入力表・参加種目確認'!$E$4&amp;'入力表・参加種目確認'!H17&amp;"子"&amp;'入力表・参加種目確認'!AV17)</f>
        <v>@</v>
      </c>
      <c r="D44" s="22">
        <f>COUNTIF($C$1:C44,C44)</f>
        <v>44</v>
      </c>
      <c r="E44" s="22" t="str">
        <f t="shared" si="0"/>
        <v>@44</v>
      </c>
      <c r="F44" s="22">
        <f t="shared" si="1"/>
      </c>
      <c r="G44" s="22" t="e">
        <f>SUBSTITUTE(IF(#REF!="","",#REF!),"　","")</f>
        <v>#REF!</v>
      </c>
    </row>
    <row r="45" spans="1:7" s="7" customFormat="1" ht="11.25" customHeight="1">
      <c r="A45" s="22" t="s">
        <v>137</v>
      </c>
      <c r="B45" s="22">
        <v>5</v>
      </c>
      <c r="C45" s="22" t="str">
        <f>IF('入力表・参加種目確認'!AV18="","@",'入力表・参加種目確認'!$E$4&amp;'入力表・参加種目確認'!H18&amp;"子"&amp;'入力表・参加種目確認'!AV18)</f>
        <v>@</v>
      </c>
      <c r="D45" s="22">
        <f>COUNTIF($C$1:C45,C45)</f>
        <v>45</v>
      </c>
      <c r="E45" s="22" t="str">
        <f t="shared" si="0"/>
        <v>@45</v>
      </c>
      <c r="F45" s="22">
        <f t="shared" si="1"/>
      </c>
      <c r="G45" s="22" t="e">
        <f>SUBSTITUTE(IF(#REF!="","",#REF!),"　","")</f>
        <v>#REF!</v>
      </c>
    </row>
    <row r="46" spans="1:7" s="7" customFormat="1" ht="11.25" customHeight="1">
      <c r="A46" s="22" t="s">
        <v>137</v>
      </c>
      <c r="B46" s="22">
        <v>6</v>
      </c>
      <c r="C46" s="22" t="str">
        <f>IF('入力表・参加種目確認'!AV19="","@",'入力表・参加種目確認'!$E$4&amp;'入力表・参加種目確認'!H19&amp;"子"&amp;'入力表・参加種目確認'!AV19)</f>
        <v>@</v>
      </c>
      <c r="D46" s="22">
        <f>COUNTIF($C$1:C46,C46)</f>
        <v>46</v>
      </c>
      <c r="E46" s="22" t="str">
        <f t="shared" si="0"/>
        <v>@46</v>
      </c>
      <c r="F46" s="22">
        <f t="shared" si="1"/>
      </c>
      <c r="G46" s="22" t="e">
        <f>SUBSTITUTE(IF(#REF!="","",#REF!),"　","")</f>
        <v>#REF!</v>
      </c>
    </row>
    <row r="47" spans="1:7" s="7" customFormat="1" ht="11.25" customHeight="1">
      <c r="A47" s="22" t="s">
        <v>137</v>
      </c>
      <c r="B47" s="22">
        <v>7</v>
      </c>
      <c r="C47" s="22" t="str">
        <f>IF('入力表・参加種目確認'!AV20="","@",'入力表・参加種目確認'!$E$4&amp;'入力表・参加種目確認'!H20&amp;"子"&amp;'入力表・参加種目確認'!AV20)</f>
        <v>@</v>
      </c>
      <c r="D47" s="22">
        <f>COUNTIF($C$1:C47,C47)</f>
        <v>47</v>
      </c>
      <c r="E47" s="22" t="str">
        <f t="shared" si="0"/>
        <v>@47</v>
      </c>
      <c r="F47" s="22">
        <f t="shared" si="1"/>
      </c>
      <c r="G47" s="22" t="e">
        <f>SUBSTITUTE(IF(#REF!="","",#REF!),"　","")</f>
        <v>#REF!</v>
      </c>
    </row>
    <row r="48" spans="1:7" s="7" customFormat="1" ht="11.25" customHeight="1">
      <c r="A48" s="22" t="s">
        <v>137</v>
      </c>
      <c r="B48" s="22">
        <v>8</v>
      </c>
      <c r="C48" s="22" t="str">
        <f>IF('入力表・参加種目確認'!AV21="","@",'入力表・参加種目確認'!$E$4&amp;'入力表・参加種目確認'!H21&amp;"子"&amp;'入力表・参加種目確認'!AV21)</f>
        <v>@</v>
      </c>
      <c r="D48" s="22">
        <f>COUNTIF($C$1:C48,C48)</f>
        <v>48</v>
      </c>
      <c r="E48" s="22" t="str">
        <f t="shared" si="0"/>
        <v>@48</v>
      </c>
      <c r="F48" s="22">
        <f t="shared" si="1"/>
      </c>
      <c r="G48" s="22" t="e">
        <f>SUBSTITUTE(IF(#REF!="","",#REF!),"　","")</f>
        <v>#REF!</v>
      </c>
    </row>
    <row r="49" spans="1:7" s="7" customFormat="1" ht="11.25" customHeight="1">
      <c r="A49" s="22" t="s">
        <v>137</v>
      </c>
      <c r="B49" s="22">
        <v>9</v>
      </c>
      <c r="C49" s="22" t="str">
        <f>IF('入力表・参加種目確認'!AV22="","@",'入力表・参加種目確認'!$E$4&amp;'入力表・参加種目確認'!H22&amp;"子"&amp;'入力表・参加種目確認'!AV22)</f>
        <v>@</v>
      </c>
      <c r="D49" s="22">
        <f>COUNTIF($C$1:C49,C49)</f>
        <v>49</v>
      </c>
      <c r="E49" s="22" t="str">
        <f t="shared" si="0"/>
        <v>@49</v>
      </c>
      <c r="F49" s="22">
        <f t="shared" si="1"/>
      </c>
      <c r="G49" s="22" t="e">
        <f>SUBSTITUTE(IF(#REF!="","",#REF!),"　","")</f>
        <v>#REF!</v>
      </c>
    </row>
    <row r="50" spans="1:7" s="7" customFormat="1" ht="11.25" customHeight="1">
      <c r="A50" s="22" t="s">
        <v>137</v>
      </c>
      <c r="B50" s="22">
        <v>10</v>
      </c>
      <c r="C50" s="22" t="str">
        <f>IF('入力表・参加種目確認'!AV23="","@",'入力表・参加種目確認'!$E$4&amp;'入力表・参加種目確認'!H23&amp;"子"&amp;'入力表・参加種目確認'!AV23)</f>
        <v>@</v>
      </c>
      <c r="D50" s="22">
        <f>COUNTIF($C$1:C50,C50)</f>
        <v>50</v>
      </c>
      <c r="E50" s="22" t="str">
        <f t="shared" si="0"/>
        <v>@50</v>
      </c>
      <c r="F50" s="22">
        <f t="shared" si="1"/>
      </c>
      <c r="G50" s="22" t="e">
        <f>SUBSTITUTE(IF(#REF!="","",#REF!),"　","")</f>
        <v>#REF!</v>
      </c>
    </row>
    <row r="51" spans="1:7" s="7" customFormat="1" ht="11.25" customHeight="1">
      <c r="A51" s="22" t="s">
        <v>137</v>
      </c>
      <c r="B51" s="22">
        <v>11</v>
      </c>
      <c r="C51" s="22" t="str">
        <f>IF('入力表・参加種目確認'!AV24="","@",'入力表・参加種目確認'!$E$4&amp;'入力表・参加種目確認'!H24&amp;"子"&amp;'入力表・参加種目確認'!AV24)</f>
        <v>@</v>
      </c>
      <c r="D51" s="22">
        <f>COUNTIF($C$1:C51,C51)</f>
        <v>51</v>
      </c>
      <c r="E51" s="22" t="str">
        <f t="shared" si="0"/>
        <v>@51</v>
      </c>
      <c r="F51" s="22">
        <f t="shared" si="1"/>
      </c>
      <c r="G51" s="22" t="e">
        <f>SUBSTITUTE(IF(#REF!="","",#REF!),"　","")</f>
        <v>#REF!</v>
      </c>
    </row>
    <row r="52" spans="1:7" s="7" customFormat="1" ht="11.25" customHeight="1">
      <c r="A52" s="22" t="s">
        <v>137</v>
      </c>
      <c r="B52" s="22">
        <v>12</v>
      </c>
      <c r="C52" s="22" t="str">
        <f>IF('入力表・参加種目確認'!AV25="","@",'入力表・参加種目確認'!$E$4&amp;'入力表・参加種目確認'!H25&amp;"子"&amp;'入力表・参加種目確認'!AV25)</f>
        <v>@</v>
      </c>
      <c r="D52" s="22">
        <f>COUNTIF($C$1:C52,C52)</f>
        <v>52</v>
      </c>
      <c r="E52" s="22" t="str">
        <f t="shared" si="0"/>
        <v>@52</v>
      </c>
      <c r="F52" s="22">
        <f t="shared" si="1"/>
      </c>
      <c r="G52" s="22" t="e">
        <f>SUBSTITUTE(IF(#REF!="","",#REF!),"　","")</f>
        <v>#REF!</v>
      </c>
    </row>
    <row r="53" spans="1:7" s="7" customFormat="1" ht="11.25" customHeight="1">
      <c r="A53" s="22" t="s">
        <v>137</v>
      </c>
      <c r="B53" s="22">
        <v>13</v>
      </c>
      <c r="C53" s="22" t="str">
        <f>IF('入力表・参加種目確認'!AV26="","@",'入力表・参加種目確認'!$E$4&amp;'入力表・参加種目確認'!H26&amp;"子"&amp;'入力表・参加種目確認'!AV26)</f>
        <v>@</v>
      </c>
      <c r="D53" s="22">
        <f>COUNTIF($C$1:C53,C53)</f>
        <v>53</v>
      </c>
      <c r="E53" s="22" t="str">
        <f t="shared" si="0"/>
        <v>@53</v>
      </c>
      <c r="F53" s="22">
        <f t="shared" si="1"/>
      </c>
      <c r="G53" s="22" t="e">
        <f>SUBSTITUTE(IF(#REF!="","",#REF!),"　","")</f>
        <v>#REF!</v>
      </c>
    </row>
    <row r="54" spans="1:7" s="7" customFormat="1" ht="11.25" customHeight="1">
      <c r="A54" s="22" t="s">
        <v>137</v>
      </c>
      <c r="B54" s="22">
        <v>14</v>
      </c>
      <c r="C54" s="22" t="str">
        <f>IF('入力表・参加種目確認'!AV27="","@",'入力表・参加種目確認'!$E$4&amp;'入力表・参加種目確認'!H27&amp;"子"&amp;'入力表・参加種目確認'!AV27)</f>
        <v>@</v>
      </c>
      <c r="D54" s="22">
        <f>COUNTIF($C$1:C54,C54)</f>
        <v>54</v>
      </c>
      <c r="E54" s="22" t="str">
        <f t="shared" si="0"/>
        <v>@54</v>
      </c>
      <c r="F54" s="22">
        <f t="shared" si="1"/>
      </c>
      <c r="G54" s="22" t="e">
        <f>SUBSTITUTE(IF(#REF!="","",#REF!),"　","")</f>
        <v>#REF!</v>
      </c>
    </row>
    <row r="55" spans="1:7" s="7" customFormat="1" ht="11.25" customHeight="1">
      <c r="A55" s="22" t="s">
        <v>137</v>
      </c>
      <c r="B55" s="22">
        <v>15</v>
      </c>
      <c r="C55" s="22" t="str">
        <f>IF('入力表・参加種目確認'!AV28="","@",'入力表・参加種目確認'!$E$4&amp;'入力表・参加種目確認'!H28&amp;"子"&amp;'入力表・参加種目確認'!AV28)</f>
        <v>@</v>
      </c>
      <c r="D55" s="22">
        <f>COUNTIF($C$1:C55,C55)</f>
        <v>55</v>
      </c>
      <c r="E55" s="22" t="str">
        <f t="shared" si="0"/>
        <v>@55</v>
      </c>
      <c r="F55" s="22">
        <f t="shared" si="1"/>
      </c>
      <c r="G55" s="22" t="e">
        <f>SUBSTITUTE(IF(#REF!="","",#REF!),"　","")</f>
        <v>#REF!</v>
      </c>
    </row>
    <row r="56" spans="1:7" s="7" customFormat="1" ht="11.25" customHeight="1">
      <c r="A56" s="22" t="s">
        <v>137</v>
      </c>
      <c r="B56" s="22">
        <v>16</v>
      </c>
      <c r="C56" s="22" t="str">
        <f>IF('入力表・参加種目確認'!AV29="","@",'入力表・参加種目確認'!$E$4&amp;'入力表・参加種目確認'!H29&amp;"子"&amp;'入力表・参加種目確認'!AV29)</f>
        <v>@</v>
      </c>
      <c r="D56" s="22">
        <f>COUNTIF($C$1:C56,C56)</f>
        <v>56</v>
      </c>
      <c r="E56" s="22" t="str">
        <f t="shared" si="0"/>
        <v>@56</v>
      </c>
      <c r="F56" s="22">
        <f t="shared" si="1"/>
      </c>
      <c r="G56" s="22" t="e">
        <f>SUBSTITUTE(IF(#REF!="","",#REF!),"　","")</f>
        <v>#REF!</v>
      </c>
    </row>
    <row r="57" spans="1:7" s="7" customFormat="1" ht="11.25" customHeight="1">
      <c r="A57" s="22" t="s">
        <v>137</v>
      </c>
      <c r="B57" s="22">
        <v>17</v>
      </c>
      <c r="C57" s="22" t="str">
        <f>IF('入力表・参加種目確認'!AV30="","@",'入力表・参加種目確認'!$E$4&amp;'入力表・参加種目確認'!H30&amp;"子"&amp;'入力表・参加種目確認'!AV30)</f>
        <v>@</v>
      </c>
      <c r="D57" s="22">
        <f>COUNTIF($C$1:C57,C57)</f>
        <v>57</v>
      </c>
      <c r="E57" s="22" t="str">
        <f t="shared" si="0"/>
        <v>@57</v>
      </c>
      <c r="F57" s="22">
        <f t="shared" si="1"/>
      </c>
      <c r="G57" s="22" t="e">
        <f>SUBSTITUTE(IF(#REF!="","",#REF!),"　","")</f>
        <v>#REF!</v>
      </c>
    </row>
    <row r="58" spans="1:7" s="7" customFormat="1" ht="11.25" customHeight="1">
      <c r="A58" s="22" t="s">
        <v>137</v>
      </c>
      <c r="B58" s="22">
        <v>18</v>
      </c>
      <c r="C58" s="22" t="str">
        <f>IF('入力表・参加種目確認'!AV31="","@",'入力表・参加種目確認'!$E$4&amp;'入力表・参加種目確認'!H31&amp;"子"&amp;'入力表・参加種目確認'!AV31)</f>
        <v>@</v>
      </c>
      <c r="D58" s="22">
        <f>COUNTIF($C$1:C58,C58)</f>
        <v>58</v>
      </c>
      <c r="E58" s="22" t="str">
        <f t="shared" si="0"/>
        <v>@58</v>
      </c>
      <c r="F58" s="22">
        <f t="shared" si="1"/>
      </c>
      <c r="G58" s="22" t="e">
        <f>SUBSTITUTE(IF(#REF!="","",#REF!),"　","")</f>
        <v>#REF!</v>
      </c>
    </row>
    <row r="59" spans="1:7" s="7" customFormat="1" ht="11.25" customHeight="1">
      <c r="A59" s="22" t="s">
        <v>137</v>
      </c>
      <c r="B59" s="22">
        <v>19</v>
      </c>
      <c r="C59" s="22" t="str">
        <f>IF('入力表・参加種目確認'!AV32="","@",'入力表・参加種目確認'!$E$4&amp;'入力表・参加種目確認'!H32&amp;"子"&amp;'入力表・参加種目確認'!AV32)</f>
        <v>@</v>
      </c>
      <c r="D59" s="22">
        <f>COUNTIF($C$1:C59,C59)</f>
        <v>59</v>
      </c>
      <c r="E59" s="22" t="str">
        <f t="shared" si="0"/>
        <v>@59</v>
      </c>
      <c r="F59" s="22">
        <f t="shared" si="1"/>
      </c>
      <c r="G59" s="22" t="e">
        <f>SUBSTITUTE(IF(#REF!="","",#REF!),"　","")</f>
        <v>#REF!</v>
      </c>
    </row>
    <row r="60" spans="1:7" s="7" customFormat="1" ht="11.25" customHeight="1">
      <c r="A60" s="22" t="s">
        <v>137</v>
      </c>
      <c r="B60" s="22">
        <v>20</v>
      </c>
      <c r="C60" s="22" t="str">
        <f>IF('入力表・参加種目確認'!AV33="","@",'入力表・参加種目確認'!$E$4&amp;'入力表・参加種目確認'!H33&amp;"子"&amp;'入力表・参加種目確認'!AV33)</f>
        <v>@</v>
      </c>
      <c r="D60" s="22">
        <f>COUNTIF($C$1:C60,C60)</f>
        <v>60</v>
      </c>
      <c r="E60" s="22" t="str">
        <f t="shared" si="0"/>
        <v>@60</v>
      </c>
      <c r="F60" s="22">
        <f t="shared" si="1"/>
      </c>
      <c r="G60" s="22" t="e">
        <f>SUBSTITUTE(IF(#REF!="","",#REF!),"　","")</f>
        <v>#REF!</v>
      </c>
    </row>
    <row r="61" spans="1:7" s="7" customFormat="1" ht="11.25" customHeight="1">
      <c r="A61" s="22" t="s">
        <v>137</v>
      </c>
      <c r="B61" s="22">
        <v>21</v>
      </c>
      <c r="C61" s="22" t="str">
        <f>IF('入力表・参加種目確認'!AV34="","@",'入力表・参加種目確認'!$E$4&amp;'入力表・参加種目確認'!H34&amp;"子"&amp;'入力表・参加種目確認'!AV34)</f>
        <v>@</v>
      </c>
      <c r="D61" s="22">
        <f>COUNTIF($C$1:C61,C61)</f>
        <v>61</v>
      </c>
      <c r="E61" s="22" t="str">
        <f t="shared" si="0"/>
        <v>@61</v>
      </c>
      <c r="F61" s="22">
        <f t="shared" si="1"/>
      </c>
      <c r="G61" s="22" t="e">
        <f>SUBSTITUTE(IF(#REF!="","",#REF!),"　","")</f>
        <v>#REF!</v>
      </c>
    </row>
    <row r="62" spans="1:7" s="7" customFormat="1" ht="11.25" customHeight="1">
      <c r="A62" s="22" t="s">
        <v>137</v>
      </c>
      <c r="B62" s="22">
        <v>22</v>
      </c>
      <c r="C62" s="22" t="str">
        <f>IF('入力表・参加種目確認'!AV35="","@",'入力表・参加種目確認'!$E$4&amp;'入力表・参加種目確認'!H35&amp;"子"&amp;'入力表・参加種目確認'!AV35)</f>
        <v>@</v>
      </c>
      <c r="D62" s="22">
        <f>COUNTIF($C$1:C62,C62)</f>
        <v>62</v>
      </c>
      <c r="E62" s="22" t="str">
        <f t="shared" si="0"/>
        <v>@62</v>
      </c>
      <c r="F62" s="22">
        <f t="shared" si="1"/>
      </c>
      <c r="G62" s="22" t="e">
        <f>SUBSTITUTE(IF(#REF!="","",#REF!),"　","")</f>
        <v>#REF!</v>
      </c>
    </row>
    <row r="63" spans="1:7" s="7" customFormat="1" ht="11.25" customHeight="1">
      <c r="A63" s="22" t="s">
        <v>137</v>
      </c>
      <c r="B63" s="22">
        <v>23</v>
      </c>
      <c r="C63" s="22" t="str">
        <f>IF('入力表・参加種目確認'!AV36="","@",'入力表・参加種目確認'!$E$4&amp;'入力表・参加種目確認'!H36&amp;"子"&amp;'入力表・参加種目確認'!AV36)</f>
        <v>@</v>
      </c>
      <c r="D63" s="22">
        <f>COUNTIF($C$1:C63,C63)</f>
        <v>63</v>
      </c>
      <c r="E63" s="22" t="str">
        <f t="shared" si="0"/>
        <v>@63</v>
      </c>
      <c r="F63" s="22">
        <f t="shared" si="1"/>
      </c>
      <c r="G63" s="22" t="e">
        <f>SUBSTITUTE(IF(#REF!="","",#REF!),"　","")</f>
        <v>#REF!</v>
      </c>
    </row>
    <row r="64" spans="1:7" s="7" customFormat="1" ht="11.25" customHeight="1">
      <c r="A64" s="22" t="s">
        <v>137</v>
      </c>
      <c r="B64" s="22">
        <v>24</v>
      </c>
      <c r="C64" s="22" t="str">
        <f>IF('入力表・参加種目確認'!AV37="","@",'入力表・参加種目確認'!$E$4&amp;'入力表・参加種目確認'!H37&amp;"子"&amp;'入力表・参加種目確認'!AV37)</f>
        <v>@</v>
      </c>
      <c r="D64" s="22">
        <f>COUNTIF($C$1:C64,C64)</f>
        <v>64</v>
      </c>
      <c r="E64" s="22" t="str">
        <f t="shared" si="0"/>
        <v>@64</v>
      </c>
      <c r="F64" s="22">
        <f t="shared" si="1"/>
      </c>
      <c r="G64" s="22" t="e">
        <f>SUBSTITUTE(IF(#REF!="","",#REF!),"　","")</f>
        <v>#REF!</v>
      </c>
    </row>
    <row r="65" spans="1:7" s="7" customFormat="1" ht="11.25" customHeight="1">
      <c r="A65" s="22" t="s">
        <v>137</v>
      </c>
      <c r="B65" s="22">
        <v>25</v>
      </c>
      <c r="C65" s="22" t="str">
        <f>IF('入力表・参加種目確認'!AV38="","@",'入力表・参加種目確認'!$E$4&amp;'入力表・参加種目確認'!H38&amp;"子"&amp;'入力表・参加種目確認'!AV38)</f>
        <v>@</v>
      </c>
      <c r="D65" s="22">
        <f>COUNTIF($C$1:C65,C65)</f>
        <v>65</v>
      </c>
      <c r="E65" s="22" t="str">
        <f t="shared" si="0"/>
        <v>@65</v>
      </c>
      <c r="F65" s="22">
        <f t="shared" si="1"/>
      </c>
      <c r="G65" s="22" t="e">
        <f>SUBSTITUTE(IF(#REF!="","",#REF!),"　","")</f>
        <v>#REF!</v>
      </c>
    </row>
    <row r="66" spans="1:7" s="7" customFormat="1" ht="11.25" customHeight="1">
      <c r="A66" s="22" t="s">
        <v>137</v>
      </c>
      <c r="B66" s="22">
        <v>26</v>
      </c>
      <c r="C66" s="22" t="str">
        <f>IF('入力表・参加種目確認'!AV39="","@",'入力表・参加種目確認'!$E$4&amp;'入力表・参加種目確認'!H39&amp;"子"&amp;'入力表・参加種目確認'!AV39)</f>
        <v>@</v>
      </c>
      <c r="D66" s="22">
        <f>COUNTIF($C$1:C66,C66)</f>
        <v>66</v>
      </c>
      <c r="E66" s="22" t="str">
        <f aca="true" t="shared" si="2" ref="E66:E129">C66&amp;D66</f>
        <v>@66</v>
      </c>
      <c r="F66" s="22">
        <f t="shared" si="1"/>
      </c>
      <c r="G66" s="22" t="e">
        <f>SUBSTITUTE(IF(#REF!="","",#REF!),"　","")</f>
        <v>#REF!</v>
      </c>
    </row>
    <row r="67" spans="1:7" s="7" customFormat="1" ht="11.25" customHeight="1">
      <c r="A67" s="22" t="s">
        <v>137</v>
      </c>
      <c r="B67" s="22">
        <v>27</v>
      </c>
      <c r="C67" s="22" t="str">
        <f>IF('入力表・参加種目確認'!AV40="","@",'入力表・参加種目確認'!$E$4&amp;'入力表・参加種目確認'!H40&amp;"子"&amp;'入力表・参加種目確認'!AV40)</f>
        <v>@</v>
      </c>
      <c r="D67" s="22">
        <f>COUNTIF($C$1:C67,C67)</f>
        <v>67</v>
      </c>
      <c r="E67" s="22" t="str">
        <f t="shared" si="2"/>
        <v>@67</v>
      </c>
      <c r="F67" s="22">
        <f t="shared" si="1"/>
      </c>
      <c r="G67" s="22" t="e">
        <f>SUBSTITUTE(IF(#REF!="","",#REF!),"　","")</f>
        <v>#REF!</v>
      </c>
    </row>
    <row r="68" spans="1:7" s="7" customFormat="1" ht="11.25" customHeight="1">
      <c r="A68" s="22" t="s">
        <v>137</v>
      </c>
      <c r="B68" s="22">
        <v>28</v>
      </c>
      <c r="C68" s="22" t="str">
        <f>IF('入力表・参加種目確認'!AV41="","@",'入力表・参加種目確認'!$E$4&amp;'入力表・参加種目確認'!H41&amp;"子"&amp;'入力表・参加種目確認'!AV41)</f>
        <v>@</v>
      </c>
      <c r="D68" s="22">
        <f>COUNTIF($C$1:C68,C68)</f>
        <v>68</v>
      </c>
      <c r="E68" s="22" t="str">
        <f t="shared" si="2"/>
        <v>@68</v>
      </c>
      <c r="F68" s="22">
        <f t="shared" si="1"/>
      </c>
      <c r="G68" s="22" t="e">
        <f>SUBSTITUTE(IF(#REF!="","",#REF!),"　","")</f>
        <v>#REF!</v>
      </c>
    </row>
    <row r="69" spans="1:7" s="7" customFormat="1" ht="11.25" customHeight="1">
      <c r="A69" s="22" t="s">
        <v>137</v>
      </c>
      <c r="B69" s="22">
        <v>29</v>
      </c>
      <c r="C69" s="22" t="str">
        <f>IF('入力表・参加種目確認'!AV42="","@",'入力表・参加種目確認'!$E$4&amp;'入力表・参加種目確認'!H42&amp;"子"&amp;'入力表・参加種目確認'!AV42)</f>
        <v>@</v>
      </c>
      <c r="D69" s="22">
        <f>COUNTIF($C$1:C69,C69)</f>
        <v>69</v>
      </c>
      <c r="E69" s="22" t="str">
        <f t="shared" si="2"/>
        <v>@69</v>
      </c>
      <c r="F69" s="22">
        <f t="shared" si="1"/>
      </c>
      <c r="G69" s="22" t="e">
        <f>SUBSTITUTE(IF(#REF!="","",#REF!),"　","")</f>
        <v>#REF!</v>
      </c>
    </row>
    <row r="70" spans="1:7" s="7" customFormat="1" ht="11.25" customHeight="1">
      <c r="A70" s="22" t="s">
        <v>137</v>
      </c>
      <c r="B70" s="22">
        <v>30</v>
      </c>
      <c r="C70" s="22" t="str">
        <f>IF('入力表・参加種目確認'!AV43="","@",'入力表・参加種目確認'!$E$4&amp;'入力表・参加種目確認'!H43&amp;"子"&amp;'入力表・参加種目確認'!AV43)</f>
        <v>@</v>
      </c>
      <c r="D70" s="22">
        <f>COUNTIF($C$1:C70,C70)</f>
        <v>70</v>
      </c>
      <c r="E70" s="22" t="str">
        <f t="shared" si="2"/>
        <v>@70</v>
      </c>
      <c r="F70" s="22">
        <f t="shared" si="1"/>
      </c>
      <c r="G70" s="22" t="e">
        <f>SUBSTITUTE(IF(#REF!="","",#REF!),"　","")</f>
        <v>#REF!</v>
      </c>
    </row>
    <row r="71" spans="1:7" s="7" customFormat="1" ht="11.25" customHeight="1">
      <c r="A71" s="22" t="s">
        <v>137</v>
      </c>
      <c r="B71" s="22">
        <v>31</v>
      </c>
      <c r="C71" s="22" t="str">
        <f>IF('入力表・参加種目確認'!AV44="","@",'入力表・参加種目確認'!$E$4&amp;'入力表・参加種目確認'!H44&amp;"子"&amp;'入力表・参加種目確認'!AV44)</f>
        <v>@</v>
      </c>
      <c r="D71" s="22">
        <f>COUNTIF($C$1:C71,C71)</f>
        <v>71</v>
      </c>
      <c r="E71" s="22" t="str">
        <f t="shared" si="2"/>
        <v>@71</v>
      </c>
      <c r="F71" s="22">
        <f t="shared" si="1"/>
      </c>
      <c r="G71" s="22" t="e">
        <f>SUBSTITUTE(IF(#REF!="","",#REF!),"　","")</f>
        <v>#REF!</v>
      </c>
    </row>
    <row r="72" spans="1:7" s="7" customFormat="1" ht="11.25" customHeight="1">
      <c r="A72" s="22" t="s">
        <v>137</v>
      </c>
      <c r="B72" s="22">
        <v>32</v>
      </c>
      <c r="C72" s="22" t="str">
        <f>IF('入力表・参加種目確認'!AV45="","@",'入力表・参加種目確認'!$E$4&amp;'入力表・参加種目確認'!H45&amp;"子"&amp;'入力表・参加種目確認'!AV45)</f>
        <v>@</v>
      </c>
      <c r="D72" s="22">
        <f>COUNTIF($C$1:C72,C72)</f>
        <v>72</v>
      </c>
      <c r="E72" s="22" t="str">
        <f t="shared" si="2"/>
        <v>@72</v>
      </c>
      <c r="F72" s="22">
        <f t="shared" si="1"/>
      </c>
      <c r="G72" s="22" t="e">
        <f>SUBSTITUTE(IF(#REF!="","",#REF!),"　","")</f>
        <v>#REF!</v>
      </c>
    </row>
    <row r="73" spans="1:7" s="7" customFormat="1" ht="11.25" customHeight="1">
      <c r="A73" s="22" t="s">
        <v>137</v>
      </c>
      <c r="B73" s="22">
        <v>33</v>
      </c>
      <c r="C73" s="22" t="str">
        <f>IF('入力表・参加種目確認'!AV46="","@",'入力表・参加種目確認'!$E$4&amp;'入力表・参加種目確認'!H46&amp;"子"&amp;'入力表・参加種目確認'!AV46)</f>
        <v>@</v>
      </c>
      <c r="D73" s="22">
        <f>COUNTIF($C$1:C73,C73)</f>
        <v>73</v>
      </c>
      <c r="E73" s="22" t="str">
        <f t="shared" si="2"/>
        <v>@73</v>
      </c>
      <c r="F73" s="22">
        <f t="shared" si="1"/>
      </c>
      <c r="G73" s="22" t="e">
        <f>SUBSTITUTE(IF(#REF!="","",#REF!),"　","")</f>
        <v>#REF!</v>
      </c>
    </row>
    <row r="74" spans="1:7" s="7" customFormat="1" ht="11.25" customHeight="1">
      <c r="A74" s="22" t="s">
        <v>137</v>
      </c>
      <c r="B74" s="22">
        <v>34</v>
      </c>
      <c r="C74" s="22" t="str">
        <f>IF('入力表・参加種目確認'!AV47="","@",'入力表・参加種目確認'!$E$4&amp;'入力表・参加種目確認'!H47&amp;"子"&amp;'入力表・参加種目確認'!AV47)</f>
        <v>@</v>
      </c>
      <c r="D74" s="22">
        <f>COUNTIF($C$1:C74,C74)</f>
        <v>74</v>
      </c>
      <c r="E74" s="22" t="str">
        <f t="shared" si="2"/>
        <v>@74</v>
      </c>
      <c r="F74" s="22">
        <f t="shared" si="1"/>
      </c>
      <c r="G74" s="22" t="e">
        <f>SUBSTITUTE(IF(#REF!="","",#REF!),"　","")</f>
        <v>#REF!</v>
      </c>
    </row>
    <row r="75" spans="1:7" s="7" customFormat="1" ht="11.25" customHeight="1">
      <c r="A75" s="22" t="s">
        <v>137</v>
      </c>
      <c r="B75" s="22">
        <v>35</v>
      </c>
      <c r="C75" s="22" t="str">
        <f>IF('入力表・参加種目確認'!AV48="","@",'入力表・参加種目確認'!$E$4&amp;'入力表・参加種目確認'!H48&amp;"子"&amp;'入力表・参加種目確認'!AV48)</f>
        <v>@</v>
      </c>
      <c r="D75" s="22">
        <f>COUNTIF($C$1:C75,C75)</f>
        <v>75</v>
      </c>
      <c r="E75" s="22" t="str">
        <f t="shared" si="2"/>
        <v>@75</v>
      </c>
      <c r="F75" s="22">
        <f t="shared" si="1"/>
      </c>
      <c r="G75" s="22" t="e">
        <f>SUBSTITUTE(IF(#REF!="","",#REF!),"　","")</f>
        <v>#REF!</v>
      </c>
    </row>
    <row r="76" spans="1:7" s="7" customFormat="1" ht="11.25" customHeight="1">
      <c r="A76" s="22" t="s">
        <v>137</v>
      </c>
      <c r="B76" s="22">
        <v>36</v>
      </c>
      <c r="C76" s="22" t="str">
        <f>IF('入力表・参加種目確認'!AV49="","@",'入力表・参加種目確認'!$E$4&amp;'入力表・参加種目確認'!H49&amp;"子"&amp;'入力表・参加種目確認'!AV49)</f>
        <v>@</v>
      </c>
      <c r="D76" s="22">
        <f>COUNTIF($C$1:C76,C76)</f>
        <v>76</v>
      </c>
      <c r="E76" s="22" t="str">
        <f t="shared" si="2"/>
        <v>@76</v>
      </c>
      <c r="F76" s="22">
        <f t="shared" si="1"/>
      </c>
      <c r="G76" s="22" t="e">
        <f>SUBSTITUTE(IF(#REF!="","",#REF!),"　","")</f>
        <v>#REF!</v>
      </c>
    </row>
    <row r="77" spans="1:7" s="7" customFormat="1" ht="11.25" customHeight="1">
      <c r="A77" s="22" t="s">
        <v>137</v>
      </c>
      <c r="B77" s="22">
        <v>37</v>
      </c>
      <c r="C77" s="22" t="str">
        <f>IF('入力表・参加種目確認'!AV50="","@",'入力表・参加種目確認'!$E$4&amp;'入力表・参加種目確認'!H50&amp;"子"&amp;'入力表・参加種目確認'!AV50)</f>
        <v>@</v>
      </c>
      <c r="D77" s="22">
        <f>COUNTIF($C$1:C77,C77)</f>
        <v>77</v>
      </c>
      <c r="E77" s="22" t="str">
        <f t="shared" si="2"/>
        <v>@77</v>
      </c>
      <c r="F77" s="22">
        <f t="shared" si="1"/>
      </c>
      <c r="G77" s="22" t="e">
        <f>SUBSTITUTE(IF(#REF!="","",#REF!),"　","")</f>
        <v>#REF!</v>
      </c>
    </row>
    <row r="78" spans="1:7" s="7" customFormat="1" ht="11.25" customHeight="1">
      <c r="A78" s="22" t="s">
        <v>137</v>
      </c>
      <c r="B78" s="22">
        <v>38</v>
      </c>
      <c r="C78" s="22" t="str">
        <f>IF('入力表・参加種目確認'!AV51="","@",'入力表・参加種目確認'!$E$4&amp;'入力表・参加種目確認'!H51&amp;"子"&amp;'入力表・参加種目確認'!AV51)</f>
        <v>@</v>
      </c>
      <c r="D78" s="22">
        <f>COUNTIF($C$1:C78,C78)</f>
        <v>78</v>
      </c>
      <c r="E78" s="22" t="str">
        <f t="shared" si="2"/>
        <v>@78</v>
      </c>
      <c r="F78" s="22">
        <f t="shared" si="1"/>
      </c>
      <c r="G78" s="22" t="e">
        <f>SUBSTITUTE(IF(#REF!="","",#REF!),"　","")</f>
        <v>#REF!</v>
      </c>
    </row>
    <row r="79" spans="1:7" s="7" customFormat="1" ht="11.25" customHeight="1">
      <c r="A79" s="22" t="s">
        <v>137</v>
      </c>
      <c r="B79" s="22">
        <v>39</v>
      </c>
      <c r="C79" s="22" t="str">
        <f>IF('入力表・参加種目確認'!AV52="","@",'入力表・参加種目確認'!$E$4&amp;'入力表・参加種目確認'!H52&amp;"子"&amp;'入力表・参加種目確認'!AV52)</f>
        <v>@</v>
      </c>
      <c r="D79" s="22">
        <f>COUNTIF($C$1:C79,C79)</f>
        <v>79</v>
      </c>
      <c r="E79" s="22" t="str">
        <f t="shared" si="2"/>
        <v>@79</v>
      </c>
      <c r="F79" s="22">
        <f t="shared" si="1"/>
      </c>
      <c r="G79" s="22" t="e">
        <f>SUBSTITUTE(IF(#REF!="","",#REF!),"　","")</f>
        <v>#REF!</v>
      </c>
    </row>
    <row r="80" spans="1:7" s="7" customFormat="1" ht="11.25" customHeight="1" thickBot="1">
      <c r="A80" s="94" t="s">
        <v>137</v>
      </c>
      <c r="B80" s="94">
        <v>40</v>
      </c>
      <c r="C80" s="94" t="str">
        <f>IF('入力表・参加種目確認'!AV53="","@",'入力表・参加種目確認'!$E$4&amp;'入力表・参加種目確認'!H53&amp;"子"&amp;'入力表・参加種目確認'!AV53)</f>
        <v>@</v>
      </c>
      <c r="D80" s="94">
        <f>COUNTIF($C$1:C80,C80)</f>
        <v>80</v>
      </c>
      <c r="E80" s="94" t="str">
        <f t="shared" si="2"/>
        <v>@80</v>
      </c>
      <c r="F80" s="94">
        <f t="shared" si="1"/>
      </c>
      <c r="G80" s="22" t="e">
        <f>SUBSTITUTE(IF(#REF!="","",#REF!),"　","")</f>
        <v>#REF!</v>
      </c>
    </row>
    <row r="81" spans="1:7" s="7" customFormat="1" ht="11.25" customHeight="1">
      <c r="A81" s="22" t="s">
        <v>217</v>
      </c>
      <c r="B81" s="22">
        <v>1</v>
      </c>
      <c r="C81" s="22" t="str">
        <f>IF('入力表・参加種目確認'!BJ14="","@",'入力表・参加種目確認'!$E$4&amp;'入力表・参加種目確認'!H14&amp;"子"&amp;'入力表・参加種目確認'!BJ14)</f>
        <v>@</v>
      </c>
      <c r="D81" s="22">
        <f>COUNTIF($C$1:C81,C81)</f>
        <v>81</v>
      </c>
      <c r="E81" s="22" t="str">
        <f t="shared" si="2"/>
        <v>@81</v>
      </c>
      <c r="F81" s="22">
        <f>F1</f>
      </c>
      <c r="G81" s="22" t="e">
        <f>SUBSTITUTE(IF(#REF!="","",#REF!),"　","")</f>
        <v>#REF!</v>
      </c>
    </row>
    <row r="82" spans="1:7" s="7" customFormat="1" ht="11.25" customHeight="1">
      <c r="A82" s="22" t="s">
        <v>217</v>
      </c>
      <c r="B82" s="22">
        <v>2</v>
      </c>
      <c r="C82" s="22" t="str">
        <f>IF('入力表・参加種目確認'!BJ15="","@",'入力表・参加種目確認'!$E$4&amp;'入力表・参加種目確認'!H15&amp;"子"&amp;'入力表・参加種目確認'!BJ15)</f>
        <v>@</v>
      </c>
      <c r="D82" s="22">
        <f>COUNTIF($C$1:C82,C82)</f>
        <v>82</v>
      </c>
      <c r="E82" s="22" t="str">
        <f t="shared" si="2"/>
        <v>@82</v>
      </c>
      <c r="F82" s="22">
        <f aca="true" t="shared" si="3" ref="F82:F120">F2</f>
      </c>
      <c r="G82" s="22" t="e">
        <f>SUBSTITUTE(IF(#REF!="","",#REF!),"　","")</f>
        <v>#REF!</v>
      </c>
    </row>
    <row r="83" spans="1:7" s="7" customFormat="1" ht="11.25" customHeight="1">
      <c r="A83" s="22" t="s">
        <v>217</v>
      </c>
      <c r="B83" s="22">
        <v>3</v>
      </c>
      <c r="C83" s="22" t="str">
        <f>IF('入力表・参加種目確認'!BJ16="","@",'入力表・参加種目確認'!$E$4&amp;'入力表・参加種目確認'!H16&amp;"子"&amp;'入力表・参加種目確認'!BJ16)</f>
        <v>@</v>
      </c>
      <c r="D83" s="22">
        <f>COUNTIF($C$1:C83,C83)</f>
        <v>83</v>
      </c>
      <c r="E83" s="22" t="str">
        <f t="shared" si="2"/>
        <v>@83</v>
      </c>
      <c r="F83" s="22">
        <f t="shared" si="3"/>
      </c>
      <c r="G83" s="22" t="e">
        <f>SUBSTITUTE(IF(#REF!="","",#REF!),"　","")</f>
        <v>#REF!</v>
      </c>
    </row>
    <row r="84" spans="1:7" s="7" customFormat="1" ht="11.25" customHeight="1">
      <c r="A84" s="22" t="s">
        <v>217</v>
      </c>
      <c r="B84" s="22">
        <v>4</v>
      </c>
      <c r="C84" s="22" t="str">
        <f>IF('入力表・参加種目確認'!BJ17="","@",'入力表・参加種目確認'!$E$4&amp;'入力表・参加種目確認'!H17&amp;"子"&amp;'入力表・参加種目確認'!BJ17)</f>
        <v>@</v>
      </c>
      <c r="D84" s="22">
        <f>COUNTIF($C$1:C84,C84)</f>
        <v>84</v>
      </c>
      <c r="E84" s="22" t="str">
        <f t="shared" si="2"/>
        <v>@84</v>
      </c>
      <c r="F84" s="22">
        <f t="shared" si="3"/>
      </c>
      <c r="G84" s="22" t="e">
        <f>SUBSTITUTE(IF(#REF!="","",#REF!),"　","")</f>
        <v>#REF!</v>
      </c>
    </row>
    <row r="85" spans="1:7" s="7" customFormat="1" ht="11.25" customHeight="1">
      <c r="A85" s="22" t="s">
        <v>217</v>
      </c>
      <c r="B85" s="22">
        <v>5</v>
      </c>
      <c r="C85" s="22" t="str">
        <f>IF('入力表・参加種目確認'!BJ18="","@",'入力表・参加種目確認'!$E$4&amp;'入力表・参加種目確認'!H18&amp;"子"&amp;'入力表・参加種目確認'!BJ18)</f>
        <v>@</v>
      </c>
      <c r="D85" s="22">
        <f>COUNTIF($C$1:C85,C85)</f>
        <v>85</v>
      </c>
      <c r="E85" s="22" t="str">
        <f t="shared" si="2"/>
        <v>@85</v>
      </c>
      <c r="F85" s="22">
        <f t="shared" si="3"/>
      </c>
      <c r="G85" s="22" t="e">
        <f>SUBSTITUTE(IF(#REF!="","",#REF!),"　","")</f>
        <v>#REF!</v>
      </c>
    </row>
    <row r="86" spans="1:7" s="7" customFormat="1" ht="11.25" customHeight="1">
      <c r="A86" s="22" t="s">
        <v>217</v>
      </c>
      <c r="B86" s="22">
        <v>6</v>
      </c>
      <c r="C86" s="22" t="str">
        <f>IF('入力表・参加種目確認'!BJ19="","@",'入力表・参加種目確認'!$E$4&amp;'入力表・参加種目確認'!H19&amp;"子"&amp;'入力表・参加種目確認'!BJ19)</f>
        <v>@</v>
      </c>
      <c r="D86" s="22">
        <f>COUNTIF($C$1:C86,C86)</f>
        <v>86</v>
      </c>
      <c r="E86" s="22" t="str">
        <f t="shared" si="2"/>
        <v>@86</v>
      </c>
      <c r="F86" s="22">
        <f t="shared" si="3"/>
      </c>
      <c r="G86" s="22" t="e">
        <f>SUBSTITUTE(IF(#REF!="","",#REF!),"　","")</f>
        <v>#REF!</v>
      </c>
    </row>
    <row r="87" spans="1:7" s="7" customFormat="1" ht="11.25" customHeight="1">
      <c r="A87" s="22" t="s">
        <v>217</v>
      </c>
      <c r="B87" s="22">
        <v>7</v>
      </c>
      <c r="C87" s="22" t="str">
        <f>IF('入力表・参加種目確認'!BJ20="","@",'入力表・参加種目確認'!$E$4&amp;'入力表・参加種目確認'!H20&amp;"子"&amp;'入力表・参加種目確認'!BJ20)</f>
        <v>@</v>
      </c>
      <c r="D87" s="22">
        <f>COUNTIF($C$1:C87,C87)</f>
        <v>87</v>
      </c>
      <c r="E87" s="22" t="str">
        <f t="shared" si="2"/>
        <v>@87</v>
      </c>
      <c r="F87" s="22">
        <f t="shared" si="3"/>
      </c>
      <c r="G87" s="22" t="e">
        <f>SUBSTITUTE(IF(#REF!="","",#REF!),"　","")</f>
        <v>#REF!</v>
      </c>
    </row>
    <row r="88" spans="1:7" s="7" customFormat="1" ht="11.25" customHeight="1">
      <c r="A88" s="22" t="s">
        <v>217</v>
      </c>
      <c r="B88" s="22">
        <v>8</v>
      </c>
      <c r="C88" s="22" t="str">
        <f>IF('入力表・参加種目確認'!BJ21="","@",'入力表・参加種目確認'!$E$4&amp;'入力表・参加種目確認'!H21&amp;"子"&amp;'入力表・参加種目確認'!BJ21)</f>
        <v>@</v>
      </c>
      <c r="D88" s="22">
        <f>COUNTIF($C$1:C88,C88)</f>
        <v>88</v>
      </c>
      <c r="E88" s="22" t="str">
        <f t="shared" si="2"/>
        <v>@88</v>
      </c>
      <c r="F88" s="22">
        <f t="shared" si="3"/>
      </c>
      <c r="G88" s="22" t="e">
        <f>SUBSTITUTE(IF(#REF!="","",#REF!),"　","")</f>
        <v>#REF!</v>
      </c>
    </row>
    <row r="89" spans="1:7" s="7" customFormat="1" ht="11.25" customHeight="1">
      <c r="A89" s="22" t="s">
        <v>217</v>
      </c>
      <c r="B89" s="22">
        <v>9</v>
      </c>
      <c r="C89" s="22" t="str">
        <f>IF('入力表・参加種目確認'!BJ22="","@",'入力表・参加種目確認'!$E$4&amp;'入力表・参加種目確認'!H22&amp;"子"&amp;'入力表・参加種目確認'!BJ22)</f>
        <v>@</v>
      </c>
      <c r="D89" s="22">
        <f>COUNTIF($C$1:C89,C89)</f>
        <v>89</v>
      </c>
      <c r="E89" s="22" t="str">
        <f t="shared" si="2"/>
        <v>@89</v>
      </c>
      <c r="F89" s="22">
        <f t="shared" si="3"/>
      </c>
      <c r="G89" s="22" t="e">
        <f>SUBSTITUTE(IF(#REF!="","",#REF!),"　","")</f>
        <v>#REF!</v>
      </c>
    </row>
    <row r="90" spans="1:7" s="7" customFormat="1" ht="11.25" customHeight="1">
      <c r="A90" s="22" t="s">
        <v>217</v>
      </c>
      <c r="B90" s="22">
        <v>10</v>
      </c>
      <c r="C90" s="22" t="str">
        <f>IF('入力表・参加種目確認'!BJ23="","@",'入力表・参加種目確認'!$E$4&amp;'入力表・参加種目確認'!H23&amp;"子"&amp;'入力表・参加種目確認'!BJ23)</f>
        <v>@</v>
      </c>
      <c r="D90" s="22">
        <f>COUNTIF($C$1:C90,C90)</f>
        <v>90</v>
      </c>
      <c r="E90" s="22" t="str">
        <f t="shared" si="2"/>
        <v>@90</v>
      </c>
      <c r="F90" s="22">
        <f t="shared" si="3"/>
      </c>
      <c r="G90" s="22" t="e">
        <f>SUBSTITUTE(IF(#REF!="","",#REF!),"　","")</f>
        <v>#REF!</v>
      </c>
    </row>
    <row r="91" spans="1:7" s="7" customFormat="1" ht="11.25" customHeight="1">
      <c r="A91" s="22" t="s">
        <v>217</v>
      </c>
      <c r="B91" s="22">
        <v>11</v>
      </c>
      <c r="C91" s="22" t="str">
        <f>IF('入力表・参加種目確認'!BJ24="","@",'入力表・参加種目確認'!$E$4&amp;'入力表・参加種目確認'!H24&amp;"子"&amp;'入力表・参加種目確認'!BJ24)</f>
        <v>@</v>
      </c>
      <c r="D91" s="22">
        <f>COUNTIF($C$1:C91,C91)</f>
        <v>91</v>
      </c>
      <c r="E91" s="22" t="str">
        <f t="shared" si="2"/>
        <v>@91</v>
      </c>
      <c r="F91" s="22">
        <f t="shared" si="3"/>
      </c>
      <c r="G91" s="22" t="e">
        <f>SUBSTITUTE(IF(#REF!="","",#REF!),"　","")</f>
        <v>#REF!</v>
      </c>
    </row>
    <row r="92" spans="1:7" s="7" customFormat="1" ht="11.25" customHeight="1">
      <c r="A92" s="22" t="s">
        <v>217</v>
      </c>
      <c r="B92" s="22">
        <v>12</v>
      </c>
      <c r="C92" s="22" t="str">
        <f>IF('入力表・参加種目確認'!BJ25="","@",'入力表・参加種目確認'!$E$4&amp;'入力表・参加種目確認'!H25&amp;"子"&amp;'入力表・参加種目確認'!BJ25)</f>
        <v>@</v>
      </c>
      <c r="D92" s="22">
        <f>COUNTIF($C$1:C92,C92)</f>
        <v>92</v>
      </c>
      <c r="E92" s="22" t="str">
        <f t="shared" si="2"/>
        <v>@92</v>
      </c>
      <c r="F92" s="22">
        <f t="shared" si="3"/>
      </c>
      <c r="G92" s="22" t="e">
        <f>SUBSTITUTE(IF(#REF!="","",#REF!),"　","")</f>
        <v>#REF!</v>
      </c>
    </row>
    <row r="93" spans="1:7" s="7" customFormat="1" ht="11.25" customHeight="1">
      <c r="A93" s="22" t="s">
        <v>217</v>
      </c>
      <c r="B93" s="22">
        <v>13</v>
      </c>
      <c r="C93" s="22" t="str">
        <f>IF('入力表・参加種目確認'!BJ26="","@",'入力表・参加種目確認'!$E$4&amp;'入力表・参加種目確認'!H26&amp;"子"&amp;'入力表・参加種目確認'!BJ26)</f>
        <v>@</v>
      </c>
      <c r="D93" s="22">
        <f>COUNTIF($C$1:C93,C93)</f>
        <v>93</v>
      </c>
      <c r="E93" s="22" t="str">
        <f t="shared" si="2"/>
        <v>@93</v>
      </c>
      <c r="F93" s="22">
        <f t="shared" si="3"/>
      </c>
      <c r="G93" s="22" t="e">
        <f>SUBSTITUTE(IF(#REF!="","",#REF!),"　","")</f>
        <v>#REF!</v>
      </c>
    </row>
    <row r="94" spans="1:7" s="7" customFormat="1" ht="11.25" customHeight="1">
      <c r="A94" s="22" t="s">
        <v>217</v>
      </c>
      <c r="B94" s="22">
        <v>14</v>
      </c>
      <c r="C94" s="22" t="str">
        <f>IF('入力表・参加種目確認'!BJ27="","@",'入力表・参加種目確認'!$E$4&amp;'入力表・参加種目確認'!H27&amp;"子"&amp;'入力表・参加種目確認'!BJ27)</f>
        <v>@</v>
      </c>
      <c r="D94" s="22">
        <f>COUNTIF($C$1:C94,C94)</f>
        <v>94</v>
      </c>
      <c r="E94" s="22" t="str">
        <f t="shared" si="2"/>
        <v>@94</v>
      </c>
      <c r="F94" s="22">
        <f t="shared" si="3"/>
      </c>
      <c r="G94" s="22" t="e">
        <f>SUBSTITUTE(IF(#REF!="","",#REF!),"　","")</f>
        <v>#REF!</v>
      </c>
    </row>
    <row r="95" spans="1:7" s="7" customFormat="1" ht="11.25" customHeight="1">
      <c r="A95" s="22" t="s">
        <v>217</v>
      </c>
      <c r="B95" s="22">
        <v>15</v>
      </c>
      <c r="C95" s="22" t="str">
        <f>IF('入力表・参加種目確認'!BJ28="","@",'入力表・参加種目確認'!$E$4&amp;'入力表・参加種目確認'!H28&amp;"子"&amp;'入力表・参加種目確認'!BJ28)</f>
        <v>@</v>
      </c>
      <c r="D95" s="22">
        <f>COUNTIF($C$1:C95,C95)</f>
        <v>95</v>
      </c>
      <c r="E95" s="22" t="str">
        <f t="shared" si="2"/>
        <v>@95</v>
      </c>
      <c r="F95" s="22">
        <f t="shared" si="3"/>
      </c>
      <c r="G95" s="22" t="e">
        <f>SUBSTITUTE(IF(#REF!="","",#REF!),"　","")</f>
        <v>#REF!</v>
      </c>
    </row>
    <row r="96" spans="1:7" s="7" customFormat="1" ht="11.25" customHeight="1">
      <c r="A96" s="22" t="s">
        <v>217</v>
      </c>
      <c r="B96" s="22">
        <v>16</v>
      </c>
      <c r="C96" s="22" t="str">
        <f>IF('入力表・参加種目確認'!BJ29="","@",'入力表・参加種目確認'!$E$4&amp;'入力表・参加種目確認'!H29&amp;"子"&amp;'入力表・参加種目確認'!BJ29)</f>
        <v>@</v>
      </c>
      <c r="D96" s="22">
        <f>COUNTIF($C$1:C96,C96)</f>
        <v>96</v>
      </c>
      <c r="E96" s="22" t="str">
        <f t="shared" si="2"/>
        <v>@96</v>
      </c>
      <c r="F96" s="22">
        <f t="shared" si="3"/>
      </c>
      <c r="G96" s="22" t="e">
        <f>SUBSTITUTE(IF(#REF!="","",#REF!),"　","")</f>
        <v>#REF!</v>
      </c>
    </row>
    <row r="97" spans="1:7" s="7" customFormat="1" ht="11.25" customHeight="1">
      <c r="A97" s="22" t="s">
        <v>217</v>
      </c>
      <c r="B97" s="22">
        <v>17</v>
      </c>
      <c r="C97" s="22" t="str">
        <f>IF('入力表・参加種目確認'!BJ30="","@",'入力表・参加種目確認'!$E$4&amp;'入力表・参加種目確認'!H30&amp;"子"&amp;'入力表・参加種目確認'!BJ30)</f>
        <v>@</v>
      </c>
      <c r="D97" s="22">
        <f>COUNTIF($C$1:C97,C97)</f>
        <v>97</v>
      </c>
      <c r="E97" s="22" t="str">
        <f t="shared" si="2"/>
        <v>@97</v>
      </c>
      <c r="F97" s="22">
        <f t="shared" si="3"/>
      </c>
      <c r="G97" s="22" t="e">
        <f>SUBSTITUTE(IF(#REF!="","",#REF!),"　","")</f>
        <v>#REF!</v>
      </c>
    </row>
    <row r="98" spans="1:7" s="7" customFormat="1" ht="11.25" customHeight="1">
      <c r="A98" s="22" t="s">
        <v>217</v>
      </c>
      <c r="B98" s="22">
        <v>18</v>
      </c>
      <c r="C98" s="22" t="str">
        <f>IF('入力表・参加種目確認'!BJ31="","@",'入力表・参加種目確認'!$E$4&amp;'入力表・参加種目確認'!H31&amp;"子"&amp;'入力表・参加種目確認'!BJ31)</f>
        <v>@</v>
      </c>
      <c r="D98" s="22">
        <f>COUNTIF($C$1:C98,C98)</f>
        <v>98</v>
      </c>
      <c r="E98" s="22" t="str">
        <f t="shared" si="2"/>
        <v>@98</v>
      </c>
      <c r="F98" s="22">
        <f t="shared" si="3"/>
      </c>
      <c r="G98" s="22" t="e">
        <f>SUBSTITUTE(IF(#REF!="","",#REF!),"　","")</f>
        <v>#REF!</v>
      </c>
    </row>
    <row r="99" spans="1:7" s="7" customFormat="1" ht="11.25" customHeight="1">
      <c r="A99" s="22" t="s">
        <v>217</v>
      </c>
      <c r="B99" s="22">
        <v>19</v>
      </c>
      <c r="C99" s="22" t="str">
        <f>IF('入力表・参加種目確認'!BJ32="","@",'入力表・参加種目確認'!$E$4&amp;'入力表・参加種目確認'!H32&amp;"子"&amp;'入力表・参加種目確認'!BJ32)</f>
        <v>@</v>
      </c>
      <c r="D99" s="22">
        <f>COUNTIF($C$1:C99,C99)</f>
        <v>99</v>
      </c>
      <c r="E99" s="22" t="str">
        <f t="shared" si="2"/>
        <v>@99</v>
      </c>
      <c r="F99" s="22">
        <f t="shared" si="3"/>
      </c>
      <c r="G99" s="22" t="e">
        <f>SUBSTITUTE(IF(#REF!="","",#REF!),"　","")</f>
        <v>#REF!</v>
      </c>
    </row>
    <row r="100" spans="1:7" s="7" customFormat="1" ht="11.25" customHeight="1">
      <c r="A100" s="22" t="s">
        <v>217</v>
      </c>
      <c r="B100" s="22">
        <v>20</v>
      </c>
      <c r="C100" s="22" t="str">
        <f>IF('入力表・参加種目確認'!BJ33="","@",'入力表・参加種目確認'!$E$4&amp;'入力表・参加種目確認'!H33&amp;"子"&amp;'入力表・参加種目確認'!BJ33)</f>
        <v>@</v>
      </c>
      <c r="D100" s="22">
        <f>COUNTIF($C$1:C100,C100)</f>
        <v>100</v>
      </c>
      <c r="E100" s="22" t="str">
        <f t="shared" si="2"/>
        <v>@100</v>
      </c>
      <c r="F100" s="22">
        <f t="shared" si="3"/>
      </c>
      <c r="G100" s="22" t="e">
        <f>SUBSTITUTE(IF(#REF!="","",#REF!),"　","")</f>
        <v>#REF!</v>
      </c>
    </row>
    <row r="101" spans="1:7" s="7" customFormat="1" ht="11.25" customHeight="1">
      <c r="A101" s="22" t="s">
        <v>217</v>
      </c>
      <c r="B101" s="22">
        <v>21</v>
      </c>
      <c r="C101" s="22" t="str">
        <f>IF('入力表・参加種目確認'!BJ34="","@",'入力表・参加種目確認'!$E$4&amp;'入力表・参加種目確認'!H34&amp;"子"&amp;'入力表・参加種目確認'!BJ34)</f>
        <v>@</v>
      </c>
      <c r="D101" s="22">
        <f>COUNTIF($C$1:C101,C101)</f>
        <v>101</v>
      </c>
      <c r="E101" s="22" t="str">
        <f t="shared" si="2"/>
        <v>@101</v>
      </c>
      <c r="F101" s="22">
        <f t="shared" si="3"/>
      </c>
      <c r="G101" s="22" t="e">
        <f>SUBSTITUTE(IF(#REF!="","",#REF!),"　","")</f>
        <v>#REF!</v>
      </c>
    </row>
    <row r="102" spans="1:7" s="7" customFormat="1" ht="11.25" customHeight="1">
      <c r="A102" s="22" t="s">
        <v>217</v>
      </c>
      <c r="B102" s="22">
        <v>22</v>
      </c>
      <c r="C102" s="22" t="str">
        <f>IF('入力表・参加種目確認'!BJ35="","@",'入力表・参加種目確認'!$E$4&amp;'入力表・参加種目確認'!H35&amp;"子"&amp;'入力表・参加種目確認'!BJ35)</f>
        <v>@</v>
      </c>
      <c r="D102" s="22">
        <f>COUNTIF($C$1:C102,C102)</f>
        <v>102</v>
      </c>
      <c r="E102" s="22" t="str">
        <f t="shared" si="2"/>
        <v>@102</v>
      </c>
      <c r="F102" s="22">
        <f t="shared" si="3"/>
      </c>
      <c r="G102" s="22" t="e">
        <f>SUBSTITUTE(IF(#REF!="","",#REF!),"　","")</f>
        <v>#REF!</v>
      </c>
    </row>
    <row r="103" spans="1:7" s="7" customFormat="1" ht="11.25" customHeight="1">
      <c r="A103" s="22" t="s">
        <v>217</v>
      </c>
      <c r="B103" s="22">
        <v>23</v>
      </c>
      <c r="C103" s="22" t="str">
        <f>IF('入力表・参加種目確認'!BJ36="","@",'入力表・参加種目確認'!$E$4&amp;'入力表・参加種目確認'!H36&amp;"子"&amp;'入力表・参加種目確認'!BJ36)</f>
        <v>@</v>
      </c>
      <c r="D103" s="22">
        <f>COUNTIF($C$1:C103,C103)</f>
        <v>103</v>
      </c>
      <c r="E103" s="22" t="str">
        <f t="shared" si="2"/>
        <v>@103</v>
      </c>
      <c r="F103" s="22">
        <f t="shared" si="3"/>
      </c>
      <c r="G103" s="22" t="e">
        <f>SUBSTITUTE(IF(#REF!="","",#REF!),"　","")</f>
        <v>#REF!</v>
      </c>
    </row>
    <row r="104" spans="1:7" s="7" customFormat="1" ht="11.25" customHeight="1">
      <c r="A104" s="22" t="s">
        <v>217</v>
      </c>
      <c r="B104" s="22">
        <v>24</v>
      </c>
      <c r="C104" s="22" t="str">
        <f>IF('入力表・参加種目確認'!BJ37="","@",'入力表・参加種目確認'!$E$4&amp;'入力表・参加種目確認'!H37&amp;"子"&amp;'入力表・参加種目確認'!BJ37)</f>
        <v>@</v>
      </c>
      <c r="D104" s="22">
        <f>COUNTIF($C$1:C104,C104)</f>
        <v>104</v>
      </c>
      <c r="E104" s="22" t="str">
        <f t="shared" si="2"/>
        <v>@104</v>
      </c>
      <c r="F104" s="22">
        <f t="shared" si="3"/>
      </c>
      <c r="G104" s="22" t="e">
        <f>SUBSTITUTE(IF(#REF!="","",#REF!),"　","")</f>
        <v>#REF!</v>
      </c>
    </row>
    <row r="105" spans="1:7" s="7" customFormat="1" ht="11.25" customHeight="1">
      <c r="A105" s="22" t="s">
        <v>217</v>
      </c>
      <c r="B105" s="22">
        <v>25</v>
      </c>
      <c r="C105" s="22" t="str">
        <f>IF('入力表・参加種目確認'!BJ38="","@",'入力表・参加種目確認'!$E$4&amp;'入力表・参加種目確認'!H38&amp;"子"&amp;'入力表・参加種目確認'!BJ38)</f>
        <v>@</v>
      </c>
      <c r="D105" s="22">
        <f>COUNTIF($C$1:C105,C105)</f>
        <v>105</v>
      </c>
      <c r="E105" s="22" t="str">
        <f t="shared" si="2"/>
        <v>@105</v>
      </c>
      <c r="F105" s="22">
        <f t="shared" si="3"/>
      </c>
      <c r="G105" s="22" t="e">
        <f>SUBSTITUTE(IF(#REF!="","",#REF!),"　","")</f>
        <v>#REF!</v>
      </c>
    </row>
    <row r="106" spans="1:7" s="7" customFormat="1" ht="11.25" customHeight="1">
      <c r="A106" s="22" t="s">
        <v>217</v>
      </c>
      <c r="B106" s="22">
        <v>26</v>
      </c>
      <c r="C106" s="22" t="str">
        <f>IF('入力表・参加種目確認'!BJ39="","@",'入力表・参加種目確認'!$E$4&amp;'入力表・参加種目確認'!H39&amp;"子"&amp;'入力表・参加種目確認'!BJ39)</f>
        <v>@</v>
      </c>
      <c r="D106" s="22">
        <f>COUNTIF($C$1:C106,C106)</f>
        <v>106</v>
      </c>
      <c r="E106" s="22" t="str">
        <f t="shared" si="2"/>
        <v>@106</v>
      </c>
      <c r="F106" s="22">
        <f t="shared" si="3"/>
      </c>
      <c r="G106" s="22" t="e">
        <f>SUBSTITUTE(IF(#REF!="","",#REF!),"　","")</f>
        <v>#REF!</v>
      </c>
    </row>
    <row r="107" spans="1:7" s="7" customFormat="1" ht="11.25" customHeight="1">
      <c r="A107" s="22" t="s">
        <v>217</v>
      </c>
      <c r="B107" s="22">
        <v>27</v>
      </c>
      <c r="C107" s="22" t="str">
        <f>IF('入力表・参加種目確認'!BJ40="","@",'入力表・参加種目確認'!$E$4&amp;'入力表・参加種目確認'!H40&amp;"子"&amp;'入力表・参加種目確認'!BJ40)</f>
        <v>@</v>
      </c>
      <c r="D107" s="22">
        <f>COUNTIF($C$1:C107,C107)</f>
        <v>107</v>
      </c>
      <c r="E107" s="22" t="str">
        <f t="shared" si="2"/>
        <v>@107</v>
      </c>
      <c r="F107" s="22">
        <f t="shared" si="3"/>
      </c>
      <c r="G107" s="22" t="e">
        <f>SUBSTITUTE(IF(#REF!="","",#REF!),"　","")</f>
        <v>#REF!</v>
      </c>
    </row>
    <row r="108" spans="1:7" s="7" customFormat="1" ht="11.25" customHeight="1">
      <c r="A108" s="22" t="s">
        <v>217</v>
      </c>
      <c r="B108" s="22">
        <v>28</v>
      </c>
      <c r="C108" s="22" t="str">
        <f>IF('入力表・参加種目確認'!BJ41="","@",'入力表・参加種目確認'!$E$4&amp;'入力表・参加種目確認'!H41&amp;"子"&amp;'入力表・参加種目確認'!BJ41)</f>
        <v>@</v>
      </c>
      <c r="D108" s="22">
        <f>COUNTIF($C$1:C108,C108)</f>
        <v>108</v>
      </c>
      <c r="E108" s="22" t="str">
        <f t="shared" si="2"/>
        <v>@108</v>
      </c>
      <c r="F108" s="22">
        <f t="shared" si="3"/>
      </c>
      <c r="G108" s="22" t="e">
        <f>SUBSTITUTE(IF(#REF!="","",#REF!),"　","")</f>
        <v>#REF!</v>
      </c>
    </row>
    <row r="109" spans="1:7" s="7" customFormat="1" ht="11.25" customHeight="1">
      <c r="A109" s="22" t="s">
        <v>217</v>
      </c>
      <c r="B109" s="22">
        <v>29</v>
      </c>
      <c r="C109" s="22" t="str">
        <f>IF('入力表・参加種目確認'!BJ42="","@",'入力表・参加種目確認'!$E$4&amp;'入力表・参加種目確認'!H42&amp;"子"&amp;'入力表・参加種目確認'!BJ42)</f>
        <v>@</v>
      </c>
      <c r="D109" s="22">
        <f>COUNTIF($C$1:C109,C109)</f>
        <v>109</v>
      </c>
      <c r="E109" s="22" t="str">
        <f t="shared" si="2"/>
        <v>@109</v>
      </c>
      <c r="F109" s="22">
        <f t="shared" si="3"/>
      </c>
      <c r="G109" s="22" t="e">
        <f>SUBSTITUTE(IF(#REF!="","",#REF!),"　","")</f>
        <v>#REF!</v>
      </c>
    </row>
    <row r="110" spans="1:7" s="7" customFormat="1" ht="11.25" customHeight="1">
      <c r="A110" s="22" t="s">
        <v>217</v>
      </c>
      <c r="B110" s="22">
        <v>30</v>
      </c>
      <c r="C110" s="22" t="str">
        <f>IF('入力表・参加種目確認'!BJ43="","@",'入力表・参加種目確認'!$E$4&amp;'入力表・参加種目確認'!H43&amp;"子"&amp;'入力表・参加種目確認'!BJ43)</f>
        <v>@</v>
      </c>
      <c r="D110" s="22">
        <f>COUNTIF($C$1:C110,C110)</f>
        <v>110</v>
      </c>
      <c r="E110" s="22" t="str">
        <f t="shared" si="2"/>
        <v>@110</v>
      </c>
      <c r="F110" s="22">
        <f t="shared" si="3"/>
      </c>
      <c r="G110" s="22" t="e">
        <f>SUBSTITUTE(IF(#REF!="","",#REF!),"　","")</f>
        <v>#REF!</v>
      </c>
    </row>
    <row r="111" spans="1:7" s="7" customFormat="1" ht="11.25" customHeight="1">
      <c r="A111" s="22" t="s">
        <v>217</v>
      </c>
      <c r="B111" s="22">
        <v>31</v>
      </c>
      <c r="C111" s="22" t="str">
        <f>IF('入力表・参加種目確認'!BJ44="","@",'入力表・参加種目確認'!$E$4&amp;'入力表・参加種目確認'!H44&amp;"子"&amp;'入力表・参加種目確認'!BJ44)</f>
        <v>@</v>
      </c>
      <c r="D111" s="22">
        <f>COUNTIF($C$1:C111,C111)</f>
        <v>111</v>
      </c>
      <c r="E111" s="22" t="str">
        <f t="shared" si="2"/>
        <v>@111</v>
      </c>
      <c r="F111" s="22">
        <f t="shared" si="3"/>
      </c>
      <c r="G111" s="22" t="e">
        <f>SUBSTITUTE(IF(#REF!="","",#REF!),"　","")</f>
        <v>#REF!</v>
      </c>
    </row>
    <row r="112" spans="1:7" s="7" customFormat="1" ht="11.25" customHeight="1">
      <c r="A112" s="22" t="s">
        <v>217</v>
      </c>
      <c r="B112" s="22">
        <v>32</v>
      </c>
      <c r="C112" s="22" t="str">
        <f>IF('入力表・参加種目確認'!BJ45="","@",'入力表・参加種目確認'!$E$4&amp;'入力表・参加種目確認'!H45&amp;"子"&amp;'入力表・参加種目確認'!BJ45)</f>
        <v>@</v>
      </c>
      <c r="D112" s="22">
        <f>COUNTIF($C$1:C112,C112)</f>
        <v>112</v>
      </c>
      <c r="E112" s="22" t="str">
        <f t="shared" si="2"/>
        <v>@112</v>
      </c>
      <c r="F112" s="22">
        <f t="shared" si="3"/>
      </c>
      <c r="G112" s="22" t="e">
        <f>SUBSTITUTE(IF(#REF!="","",#REF!),"　","")</f>
        <v>#REF!</v>
      </c>
    </row>
    <row r="113" spans="1:7" s="7" customFormat="1" ht="11.25" customHeight="1">
      <c r="A113" s="22" t="s">
        <v>217</v>
      </c>
      <c r="B113" s="22">
        <v>33</v>
      </c>
      <c r="C113" s="22" t="str">
        <f>IF('入力表・参加種目確認'!BJ46="","@",'入力表・参加種目確認'!$E$4&amp;'入力表・参加種目確認'!H46&amp;"子"&amp;'入力表・参加種目確認'!BJ46)</f>
        <v>@</v>
      </c>
      <c r="D113" s="22">
        <f>COUNTIF($C$1:C113,C113)</f>
        <v>113</v>
      </c>
      <c r="E113" s="22" t="str">
        <f t="shared" si="2"/>
        <v>@113</v>
      </c>
      <c r="F113" s="22">
        <f t="shared" si="3"/>
      </c>
      <c r="G113" s="22" t="e">
        <f>SUBSTITUTE(IF(#REF!="","",#REF!),"　","")</f>
        <v>#REF!</v>
      </c>
    </row>
    <row r="114" spans="1:7" s="7" customFormat="1" ht="11.25" customHeight="1">
      <c r="A114" s="22" t="s">
        <v>217</v>
      </c>
      <c r="B114" s="22">
        <v>34</v>
      </c>
      <c r="C114" s="22" t="str">
        <f>IF('入力表・参加種目確認'!BJ47="","@",'入力表・参加種目確認'!$E$4&amp;'入力表・参加種目確認'!H47&amp;"子"&amp;'入力表・参加種目確認'!BJ47)</f>
        <v>@</v>
      </c>
      <c r="D114" s="22">
        <f>COUNTIF($C$1:C114,C114)</f>
        <v>114</v>
      </c>
      <c r="E114" s="22" t="str">
        <f t="shared" si="2"/>
        <v>@114</v>
      </c>
      <c r="F114" s="22">
        <f t="shared" si="3"/>
      </c>
      <c r="G114" s="22" t="e">
        <f>SUBSTITUTE(IF(#REF!="","",#REF!),"　","")</f>
        <v>#REF!</v>
      </c>
    </row>
    <row r="115" spans="1:7" s="7" customFormat="1" ht="11.25" customHeight="1">
      <c r="A115" s="22" t="s">
        <v>217</v>
      </c>
      <c r="B115" s="22">
        <v>35</v>
      </c>
      <c r="C115" s="22" t="str">
        <f>IF('入力表・参加種目確認'!BJ48="","@",'入力表・参加種目確認'!$E$4&amp;'入力表・参加種目確認'!H48&amp;"子"&amp;'入力表・参加種目確認'!BJ48)</f>
        <v>@</v>
      </c>
      <c r="D115" s="22">
        <f>COUNTIF($C$1:C115,C115)</f>
        <v>115</v>
      </c>
      <c r="E115" s="22" t="str">
        <f t="shared" si="2"/>
        <v>@115</v>
      </c>
      <c r="F115" s="22">
        <f t="shared" si="3"/>
      </c>
      <c r="G115" s="22" t="e">
        <f>SUBSTITUTE(IF(#REF!="","",#REF!),"　","")</f>
        <v>#REF!</v>
      </c>
    </row>
    <row r="116" spans="1:7" s="7" customFormat="1" ht="11.25" customHeight="1">
      <c r="A116" s="22" t="s">
        <v>217</v>
      </c>
      <c r="B116" s="22">
        <v>36</v>
      </c>
      <c r="C116" s="22" t="str">
        <f>IF('入力表・参加種目確認'!BJ49="","@",'入力表・参加種目確認'!$E$4&amp;'入力表・参加種目確認'!H49&amp;"子"&amp;'入力表・参加種目確認'!BJ49)</f>
        <v>@</v>
      </c>
      <c r="D116" s="22">
        <f>COUNTIF($C$1:C116,C116)</f>
        <v>116</v>
      </c>
      <c r="E116" s="22" t="str">
        <f t="shared" si="2"/>
        <v>@116</v>
      </c>
      <c r="F116" s="22">
        <f t="shared" si="3"/>
      </c>
      <c r="G116" s="22" t="e">
        <f>SUBSTITUTE(IF(#REF!="","",#REF!),"　","")</f>
        <v>#REF!</v>
      </c>
    </row>
    <row r="117" spans="1:7" s="7" customFormat="1" ht="11.25" customHeight="1">
      <c r="A117" s="22" t="s">
        <v>217</v>
      </c>
      <c r="B117" s="22">
        <v>37</v>
      </c>
      <c r="C117" s="22" t="str">
        <f>IF('入力表・参加種目確認'!BJ50="","@",'入力表・参加種目確認'!$E$4&amp;'入力表・参加種目確認'!H50&amp;"子"&amp;'入力表・参加種目確認'!BJ50)</f>
        <v>@</v>
      </c>
      <c r="D117" s="22">
        <f>COUNTIF($C$1:C117,C117)</f>
        <v>117</v>
      </c>
      <c r="E117" s="22" t="str">
        <f t="shared" si="2"/>
        <v>@117</v>
      </c>
      <c r="F117" s="22">
        <f t="shared" si="3"/>
      </c>
      <c r="G117" s="22" t="e">
        <f>SUBSTITUTE(IF(#REF!="","",#REF!),"　","")</f>
        <v>#REF!</v>
      </c>
    </row>
    <row r="118" spans="1:7" s="7" customFormat="1" ht="11.25" customHeight="1">
      <c r="A118" s="22" t="s">
        <v>217</v>
      </c>
      <c r="B118" s="22">
        <v>38</v>
      </c>
      <c r="C118" s="22" t="str">
        <f>IF('入力表・参加種目確認'!BJ51="","@",'入力表・参加種目確認'!$E$4&amp;'入力表・参加種目確認'!H51&amp;"子"&amp;'入力表・参加種目確認'!BJ51)</f>
        <v>@</v>
      </c>
      <c r="D118" s="22">
        <f>COUNTIF($C$1:C118,C118)</f>
        <v>118</v>
      </c>
      <c r="E118" s="22" t="str">
        <f t="shared" si="2"/>
        <v>@118</v>
      </c>
      <c r="F118" s="22">
        <f t="shared" si="3"/>
      </c>
      <c r="G118" s="22" t="e">
        <f>SUBSTITUTE(IF(#REF!="","",#REF!),"　","")</f>
        <v>#REF!</v>
      </c>
    </row>
    <row r="119" spans="1:7" s="7" customFormat="1" ht="11.25" customHeight="1">
      <c r="A119" s="22" t="s">
        <v>217</v>
      </c>
      <c r="B119" s="22">
        <v>39</v>
      </c>
      <c r="C119" s="22" t="str">
        <f>IF('入力表・参加種目確認'!BJ52="","@",'入力表・参加種目確認'!$E$4&amp;'入力表・参加種目確認'!H52&amp;"子"&amp;'入力表・参加種目確認'!BJ52)</f>
        <v>@</v>
      </c>
      <c r="D119" s="22">
        <f>COUNTIF($C$1:C119,C119)</f>
        <v>119</v>
      </c>
      <c r="E119" s="22" t="str">
        <f t="shared" si="2"/>
        <v>@119</v>
      </c>
      <c r="F119" s="22">
        <f t="shared" si="3"/>
      </c>
      <c r="G119" s="22" t="e">
        <f>SUBSTITUTE(IF(#REF!="","",#REF!),"　","")</f>
        <v>#REF!</v>
      </c>
    </row>
    <row r="120" spans="1:7" s="7" customFormat="1" ht="11.25" customHeight="1" thickBot="1">
      <c r="A120" s="94" t="s">
        <v>217</v>
      </c>
      <c r="B120" s="94">
        <v>40</v>
      </c>
      <c r="C120" s="94" t="str">
        <f>IF('入力表・参加種目確認'!BJ53="","@",'入力表・参加種目確認'!$E$4&amp;'入力表・参加種目確認'!H53&amp;"子"&amp;'入力表・参加種目確認'!BJ53)</f>
        <v>@</v>
      </c>
      <c r="D120" s="94">
        <f>COUNTIF($C$1:C120,C120)</f>
        <v>120</v>
      </c>
      <c r="E120" s="94" t="str">
        <f t="shared" si="2"/>
        <v>@120</v>
      </c>
      <c r="F120" s="94">
        <f t="shared" si="3"/>
      </c>
      <c r="G120" s="22" t="e">
        <f>SUBSTITUTE(IF(#REF!="","",#REF!),"　","")</f>
        <v>#REF!</v>
      </c>
    </row>
    <row r="121" spans="1:7" s="7" customFormat="1" ht="11.25" customHeight="1">
      <c r="A121" s="22" t="s">
        <v>138</v>
      </c>
      <c r="B121" s="22">
        <v>1</v>
      </c>
      <c r="C121" s="22" t="str">
        <f>IF('入力表・参加種目確認'!BX14="","@",'入力表・参加種目確認'!BX14)</f>
        <v>@</v>
      </c>
      <c r="D121" s="22">
        <f>COUNTIF($C$121:C121,C121)</f>
        <v>1</v>
      </c>
      <c r="E121" s="22" t="str">
        <f t="shared" si="2"/>
        <v>@1</v>
      </c>
      <c r="F121" s="22">
        <f>F81</f>
      </c>
      <c r="G121" s="22" t="e">
        <f>#REF!</f>
        <v>#REF!</v>
      </c>
    </row>
    <row r="122" spans="1:7" s="7" customFormat="1" ht="11.25" customHeight="1">
      <c r="A122" s="22" t="s">
        <v>138</v>
      </c>
      <c r="B122" s="22">
        <v>2</v>
      </c>
      <c r="C122" s="22" t="str">
        <f>IF('入力表・参加種目確認'!BX15="","@",'入力表・参加種目確認'!BX15)</f>
        <v>@</v>
      </c>
      <c r="D122" s="22">
        <f>COUNTIF($C$121:C122,C122)</f>
        <v>2</v>
      </c>
      <c r="E122" s="22" t="str">
        <f t="shared" si="2"/>
        <v>@2</v>
      </c>
      <c r="F122" s="22">
        <f aca="true" t="shared" si="4" ref="F122:F160">F82</f>
      </c>
      <c r="G122" s="22" t="e">
        <f>#REF!</f>
        <v>#REF!</v>
      </c>
    </row>
    <row r="123" spans="1:7" s="7" customFormat="1" ht="11.25" customHeight="1">
      <c r="A123" s="22" t="s">
        <v>138</v>
      </c>
      <c r="B123" s="22">
        <v>3</v>
      </c>
      <c r="C123" s="22" t="str">
        <f>IF('入力表・参加種目確認'!BX16="","@",'入力表・参加種目確認'!BX16)</f>
        <v>@</v>
      </c>
      <c r="D123" s="22">
        <f>COUNTIF($C$121:C123,C123)</f>
        <v>3</v>
      </c>
      <c r="E123" s="22" t="str">
        <f t="shared" si="2"/>
        <v>@3</v>
      </c>
      <c r="F123" s="22">
        <f t="shared" si="4"/>
      </c>
      <c r="G123" s="22" t="e">
        <f>#REF!</f>
        <v>#REF!</v>
      </c>
    </row>
    <row r="124" spans="1:7" s="7" customFormat="1" ht="11.25" customHeight="1">
      <c r="A124" s="22" t="s">
        <v>138</v>
      </c>
      <c r="B124" s="22">
        <v>4</v>
      </c>
      <c r="C124" s="22" t="str">
        <f>IF('入力表・参加種目確認'!BX17="","@",'入力表・参加種目確認'!BX17)</f>
        <v>@</v>
      </c>
      <c r="D124" s="22">
        <f>COUNTIF($C$121:C124,C124)</f>
        <v>4</v>
      </c>
      <c r="E124" s="22" t="str">
        <f t="shared" si="2"/>
        <v>@4</v>
      </c>
      <c r="F124" s="22">
        <f t="shared" si="4"/>
      </c>
      <c r="G124" s="22" t="e">
        <f>#REF!</f>
        <v>#REF!</v>
      </c>
    </row>
    <row r="125" spans="1:7" s="7" customFormat="1" ht="11.25" customHeight="1">
      <c r="A125" s="22" t="s">
        <v>138</v>
      </c>
      <c r="B125" s="22">
        <v>5</v>
      </c>
      <c r="C125" s="22" t="str">
        <f>IF('入力表・参加種目確認'!BX18="","@",'入力表・参加種目確認'!BX18)</f>
        <v>@</v>
      </c>
      <c r="D125" s="22">
        <f>COUNTIF($C$121:C125,C125)</f>
        <v>5</v>
      </c>
      <c r="E125" s="22" t="str">
        <f t="shared" si="2"/>
        <v>@5</v>
      </c>
      <c r="F125" s="22">
        <f t="shared" si="4"/>
      </c>
      <c r="G125" s="22" t="e">
        <f>#REF!</f>
        <v>#REF!</v>
      </c>
    </row>
    <row r="126" spans="1:7" s="7" customFormat="1" ht="11.25" customHeight="1">
      <c r="A126" s="22" t="s">
        <v>138</v>
      </c>
      <c r="B126" s="22">
        <v>6</v>
      </c>
      <c r="C126" s="22" t="str">
        <f>IF('入力表・参加種目確認'!BX19="","@",'入力表・参加種目確認'!BX19)</f>
        <v>@</v>
      </c>
      <c r="D126" s="22">
        <f>COUNTIF($C$121:C126,C126)</f>
        <v>6</v>
      </c>
      <c r="E126" s="22" t="str">
        <f t="shared" si="2"/>
        <v>@6</v>
      </c>
      <c r="F126" s="22">
        <f t="shared" si="4"/>
      </c>
      <c r="G126" s="22" t="e">
        <f>#REF!</f>
        <v>#REF!</v>
      </c>
    </row>
    <row r="127" spans="1:7" s="7" customFormat="1" ht="11.25" customHeight="1">
      <c r="A127" s="22" t="s">
        <v>138</v>
      </c>
      <c r="B127" s="22">
        <v>7</v>
      </c>
      <c r="C127" s="22" t="str">
        <f>IF('入力表・参加種目確認'!BX20="","@",'入力表・参加種目確認'!BX20)</f>
        <v>@</v>
      </c>
      <c r="D127" s="22">
        <f>COUNTIF($C$121:C127,C127)</f>
        <v>7</v>
      </c>
      <c r="E127" s="22" t="str">
        <f t="shared" si="2"/>
        <v>@7</v>
      </c>
      <c r="F127" s="22">
        <f t="shared" si="4"/>
      </c>
      <c r="G127" s="22" t="e">
        <f>#REF!</f>
        <v>#REF!</v>
      </c>
    </row>
    <row r="128" spans="1:7" s="7" customFormat="1" ht="11.25" customHeight="1">
      <c r="A128" s="22" t="s">
        <v>138</v>
      </c>
      <c r="B128" s="22">
        <v>8</v>
      </c>
      <c r="C128" s="22" t="str">
        <f>IF('入力表・参加種目確認'!BX21="","@",'入力表・参加種目確認'!BX21)</f>
        <v>@</v>
      </c>
      <c r="D128" s="22">
        <f>COUNTIF($C$121:C128,C128)</f>
        <v>8</v>
      </c>
      <c r="E128" s="22" t="str">
        <f t="shared" si="2"/>
        <v>@8</v>
      </c>
      <c r="F128" s="22">
        <f t="shared" si="4"/>
      </c>
      <c r="G128" s="22" t="e">
        <f>#REF!</f>
        <v>#REF!</v>
      </c>
    </row>
    <row r="129" spans="1:7" s="7" customFormat="1" ht="11.25" customHeight="1">
      <c r="A129" s="22" t="s">
        <v>138</v>
      </c>
      <c r="B129" s="22">
        <v>9</v>
      </c>
      <c r="C129" s="22" t="str">
        <f>IF('入力表・参加種目確認'!BX22="","@",'入力表・参加種目確認'!BX22)</f>
        <v>@</v>
      </c>
      <c r="D129" s="22">
        <f>COUNTIF($C$121:C129,C129)</f>
        <v>9</v>
      </c>
      <c r="E129" s="22" t="str">
        <f t="shared" si="2"/>
        <v>@9</v>
      </c>
      <c r="F129" s="22">
        <f t="shared" si="4"/>
      </c>
      <c r="G129" s="22" t="e">
        <f>#REF!</f>
        <v>#REF!</v>
      </c>
    </row>
    <row r="130" spans="1:7" s="7" customFormat="1" ht="11.25" customHeight="1">
      <c r="A130" s="22" t="s">
        <v>138</v>
      </c>
      <c r="B130" s="22">
        <v>10</v>
      </c>
      <c r="C130" s="22" t="str">
        <f>IF('入力表・参加種目確認'!BX23="","@",'入力表・参加種目確認'!BX23)</f>
        <v>@</v>
      </c>
      <c r="D130" s="22">
        <f>COUNTIF($C$121:C130,C130)</f>
        <v>10</v>
      </c>
      <c r="E130" s="22" t="str">
        <f aca="true" t="shared" si="5" ref="E130:E193">C130&amp;D130</f>
        <v>@10</v>
      </c>
      <c r="F130" s="22">
        <f t="shared" si="4"/>
      </c>
      <c r="G130" s="22" t="e">
        <f>#REF!</f>
        <v>#REF!</v>
      </c>
    </row>
    <row r="131" spans="1:7" s="7" customFormat="1" ht="11.25" customHeight="1">
      <c r="A131" s="22" t="s">
        <v>138</v>
      </c>
      <c r="B131" s="22">
        <v>11</v>
      </c>
      <c r="C131" s="22" t="str">
        <f>IF('入力表・参加種目確認'!BX24="","@",'入力表・参加種目確認'!BX24)</f>
        <v>@</v>
      </c>
      <c r="D131" s="22">
        <f>COUNTIF($C$121:C131,C131)</f>
        <v>11</v>
      </c>
      <c r="E131" s="22" t="str">
        <f t="shared" si="5"/>
        <v>@11</v>
      </c>
      <c r="F131" s="22">
        <f t="shared" si="4"/>
      </c>
      <c r="G131" s="22" t="e">
        <f>#REF!</f>
        <v>#REF!</v>
      </c>
    </row>
    <row r="132" spans="1:7" s="7" customFormat="1" ht="11.25" customHeight="1">
      <c r="A132" s="22" t="s">
        <v>138</v>
      </c>
      <c r="B132" s="22">
        <v>12</v>
      </c>
      <c r="C132" s="22" t="str">
        <f>IF('入力表・参加種目確認'!BX25="","@",'入力表・参加種目確認'!BX25)</f>
        <v>@</v>
      </c>
      <c r="D132" s="22">
        <f>COUNTIF($C$121:C132,C132)</f>
        <v>12</v>
      </c>
      <c r="E132" s="22" t="str">
        <f t="shared" si="5"/>
        <v>@12</v>
      </c>
      <c r="F132" s="22">
        <f t="shared" si="4"/>
      </c>
      <c r="G132" s="22" t="e">
        <f>#REF!</f>
        <v>#REF!</v>
      </c>
    </row>
    <row r="133" spans="1:7" s="7" customFormat="1" ht="11.25" customHeight="1">
      <c r="A133" s="22" t="s">
        <v>138</v>
      </c>
      <c r="B133" s="22">
        <v>13</v>
      </c>
      <c r="C133" s="22" t="str">
        <f>IF('入力表・参加種目確認'!BX26="","@",'入力表・参加種目確認'!BX26)</f>
        <v>@</v>
      </c>
      <c r="D133" s="22">
        <f>COUNTIF($C$121:C133,C133)</f>
        <v>13</v>
      </c>
      <c r="E133" s="22" t="str">
        <f t="shared" si="5"/>
        <v>@13</v>
      </c>
      <c r="F133" s="22">
        <f t="shared" si="4"/>
      </c>
      <c r="G133" s="22" t="e">
        <f>#REF!</f>
        <v>#REF!</v>
      </c>
    </row>
    <row r="134" spans="1:7" s="7" customFormat="1" ht="11.25" customHeight="1">
      <c r="A134" s="22" t="s">
        <v>138</v>
      </c>
      <c r="B134" s="22">
        <v>14</v>
      </c>
      <c r="C134" s="22" t="str">
        <f>IF('入力表・参加種目確認'!BX27="","@",'入力表・参加種目確認'!BX27)</f>
        <v>@</v>
      </c>
      <c r="D134" s="22">
        <f>COUNTIF($C$121:C134,C134)</f>
        <v>14</v>
      </c>
      <c r="E134" s="22" t="str">
        <f t="shared" si="5"/>
        <v>@14</v>
      </c>
      <c r="F134" s="22">
        <f t="shared" si="4"/>
      </c>
      <c r="G134" s="22" t="e">
        <f>#REF!</f>
        <v>#REF!</v>
      </c>
    </row>
    <row r="135" spans="1:7" s="7" customFormat="1" ht="11.25" customHeight="1">
      <c r="A135" s="22" t="s">
        <v>138</v>
      </c>
      <c r="B135" s="22">
        <v>15</v>
      </c>
      <c r="C135" s="22" t="str">
        <f>IF('入力表・参加種目確認'!BX28="","@",'入力表・参加種目確認'!BX28)</f>
        <v>@</v>
      </c>
      <c r="D135" s="22">
        <f>COUNTIF($C$121:C135,C135)</f>
        <v>15</v>
      </c>
      <c r="E135" s="22" t="str">
        <f t="shared" si="5"/>
        <v>@15</v>
      </c>
      <c r="F135" s="22">
        <f t="shared" si="4"/>
      </c>
      <c r="G135" s="22" t="e">
        <f>#REF!</f>
        <v>#REF!</v>
      </c>
    </row>
    <row r="136" spans="1:7" s="7" customFormat="1" ht="11.25" customHeight="1">
      <c r="A136" s="22" t="s">
        <v>138</v>
      </c>
      <c r="B136" s="22">
        <v>16</v>
      </c>
      <c r="C136" s="22" t="str">
        <f>IF('入力表・参加種目確認'!BX29="","@",'入力表・参加種目確認'!BX29)</f>
        <v>@</v>
      </c>
      <c r="D136" s="22">
        <f>COUNTIF($C$121:C136,C136)</f>
        <v>16</v>
      </c>
      <c r="E136" s="22" t="str">
        <f t="shared" si="5"/>
        <v>@16</v>
      </c>
      <c r="F136" s="22">
        <f t="shared" si="4"/>
      </c>
      <c r="G136" s="22" t="e">
        <f>#REF!</f>
        <v>#REF!</v>
      </c>
    </row>
    <row r="137" spans="1:7" s="7" customFormat="1" ht="11.25" customHeight="1">
      <c r="A137" s="22" t="s">
        <v>138</v>
      </c>
      <c r="B137" s="22">
        <v>17</v>
      </c>
      <c r="C137" s="22" t="str">
        <f>IF('入力表・参加種目確認'!BX30="","@",'入力表・参加種目確認'!BX30)</f>
        <v>@</v>
      </c>
      <c r="D137" s="22">
        <f>COUNTIF($C$121:C137,C137)</f>
        <v>17</v>
      </c>
      <c r="E137" s="22" t="str">
        <f t="shared" si="5"/>
        <v>@17</v>
      </c>
      <c r="F137" s="22">
        <f t="shared" si="4"/>
      </c>
      <c r="G137" s="22" t="e">
        <f>#REF!</f>
        <v>#REF!</v>
      </c>
    </row>
    <row r="138" spans="1:7" s="7" customFormat="1" ht="11.25" customHeight="1">
      <c r="A138" s="22" t="s">
        <v>138</v>
      </c>
      <c r="B138" s="22">
        <v>18</v>
      </c>
      <c r="C138" s="22" t="str">
        <f>IF('入力表・参加種目確認'!BX31="","@",'入力表・参加種目確認'!BX31)</f>
        <v>@</v>
      </c>
      <c r="D138" s="22">
        <f>COUNTIF($C$121:C138,C138)</f>
        <v>18</v>
      </c>
      <c r="E138" s="22" t="str">
        <f t="shared" si="5"/>
        <v>@18</v>
      </c>
      <c r="F138" s="22">
        <f t="shared" si="4"/>
      </c>
      <c r="G138" s="22" t="e">
        <f>#REF!</f>
        <v>#REF!</v>
      </c>
    </row>
    <row r="139" spans="1:7" s="7" customFormat="1" ht="11.25" customHeight="1">
      <c r="A139" s="22" t="s">
        <v>138</v>
      </c>
      <c r="B139" s="22">
        <v>19</v>
      </c>
      <c r="C139" s="22" t="str">
        <f>IF('入力表・参加種目確認'!BX32="","@",'入力表・参加種目確認'!BX32)</f>
        <v>@</v>
      </c>
      <c r="D139" s="22">
        <f>COUNTIF($C$121:C139,C139)</f>
        <v>19</v>
      </c>
      <c r="E139" s="22" t="str">
        <f t="shared" si="5"/>
        <v>@19</v>
      </c>
      <c r="F139" s="22">
        <f t="shared" si="4"/>
      </c>
      <c r="G139" s="22" t="e">
        <f>#REF!</f>
        <v>#REF!</v>
      </c>
    </row>
    <row r="140" spans="1:7" s="7" customFormat="1" ht="11.25" customHeight="1">
      <c r="A140" s="22" t="s">
        <v>138</v>
      </c>
      <c r="B140" s="22">
        <v>20</v>
      </c>
      <c r="C140" s="22" t="str">
        <f>IF('入力表・参加種目確認'!BX33="","@",'入力表・参加種目確認'!BX33)</f>
        <v>@</v>
      </c>
      <c r="D140" s="22">
        <f>COUNTIF($C$121:C140,C140)</f>
        <v>20</v>
      </c>
      <c r="E140" s="22" t="str">
        <f t="shared" si="5"/>
        <v>@20</v>
      </c>
      <c r="F140" s="22">
        <f t="shared" si="4"/>
      </c>
      <c r="G140" s="22" t="e">
        <f>#REF!</f>
        <v>#REF!</v>
      </c>
    </row>
    <row r="141" spans="1:7" s="7" customFormat="1" ht="11.25" customHeight="1">
      <c r="A141" s="22" t="s">
        <v>138</v>
      </c>
      <c r="B141" s="22">
        <v>21</v>
      </c>
      <c r="C141" s="22" t="str">
        <f>IF('入力表・参加種目確認'!BX34="","@",'入力表・参加種目確認'!BX34)</f>
        <v>@</v>
      </c>
      <c r="D141" s="22">
        <f>COUNTIF($C$121:C141,C141)</f>
        <v>21</v>
      </c>
      <c r="E141" s="22" t="str">
        <f t="shared" si="5"/>
        <v>@21</v>
      </c>
      <c r="F141" s="22">
        <f t="shared" si="4"/>
      </c>
      <c r="G141" s="22" t="e">
        <f>#REF!</f>
        <v>#REF!</v>
      </c>
    </row>
    <row r="142" spans="1:7" s="7" customFormat="1" ht="11.25" customHeight="1">
      <c r="A142" s="22" t="s">
        <v>138</v>
      </c>
      <c r="B142" s="22">
        <v>22</v>
      </c>
      <c r="C142" s="22" t="str">
        <f>IF('入力表・参加種目確認'!BX35="","@",'入力表・参加種目確認'!BX35)</f>
        <v>@</v>
      </c>
      <c r="D142" s="22">
        <f>COUNTIF($C$121:C142,C142)</f>
        <v>22</v>
      </c>
      <c r="E142" s="22" t="str">
        <f t="shared" si="5"/>
        <v>@22</v>
      </c>
      <c r="F142" s="22">
        <f t="shared" si="4"/>
      </c>
      <c r="G142" s="22" t="e">
        <f>#REF!</f>
        <v>#REF!</v>
      </c>
    </row>
    <row r="143" spans="1:7" s="7" customFormat="1" ht="11.25" customHeight="1">
      <c r="A143" s="22" t="s">
        <v>138</v>
      </c>
      <c r="B143" s="22">
        <v>23</v>
      </c>
      <c r="C143" s="22" t="str">
        <f>IF('入力表・参加種目確認'!BX36="","@",'入力表・参加種目確認'!BX36)</f>
        <v>@</v>
      </c>
      <c r="D143" s="22">
        <f>COUNTIF($C$121:C143,C143)</f>
        <v>23</v>
      </c>
      <c r="E143" s="22" t="str">
        <f t="shared" si="5"/>
        <v>@23</v>
      </c>
      <c r="F143" s="22">
        <f t="shared" si="4"/>
      </c>
      <c r="G143" s="22" t="e">
        <f>#REF!</f>
        <v>#REF!</v>
      </c>
    </row>
    <row r="144" spans="1:7" s="7" customFormat="1" ht="11.25" customHeight="1">
      <c r="A144" s="22" t="s">
        <v>138</v>
      </c>
      <c r="B144" s="22">
        <v>24</v>
      </c>
      <c r="C144" s="22" t="str">
        <f>IF('入力表・参加種目確認'!BX37="","@",'入力表・参加種目確認'!BX37)</f>
        <v>@</v>
      </c>
      <c r="D144" s="22">
        <f>COUNTIF($C$121:C144,C144)</f>
        <v>24</v>
      </c>
      <c r="E144" s="22" t="str">
        <f t="shared" si="5"/>
        <v>@24</v>
      </c>
      <c r="F144" s="22">
        <f t="shared" si="4"/>
      </c>
      <c r="G144" s="22" t="e">
        <f>#REF!</f>
        <v>#REF!</v>
      </c>
    </row>
    <row r="145" spans="1:7" s="7" customFormat="1" ht="11.25" customHeight="1">
      <c r="A145" s="22" t="s">
        <v>138</v>
      </c>
      <c r="B145" s="22">
        <v>25</v>
      </c>
      <c r="C145" s="22" t="str">
        <f>IF('入力表・参加種目確認'!BX38="","@",'入力表・参加種目確認'!BX38)</f>
        <v>@</v>
      </c>
      <c r="D145" s="22">
        <f>COUNTIF($C$121:C145,C145)</f>
        <v>25</v>
      </c>
      <c r="E145" s="22" t="str">
        <f t="shared" si="5"/>
        <v>@25</v>
      </c>
      <c r="F145" s="22">
        <f t="shared" si="4"/>
      </c>
      <c r="G145" s="22" t="e">
        <f>#REF!</f>
        <v>#REF!</v>
      </c>
    </row>
    <row r="146" spans="1:7" s="7" customFormat="1" ht="11.25" customHeight="1">
      <c r="A146" s="22" t="s">
        <v>138</v>
      </c>
      <c r="B146" s="22">
        <v>26</v>
      </c>
      <c r="C146" s="22" t="str">
        <f>IF('入力表・参加種目確認'!BX39="","@",'入力表・参加種目確認'!BX39)</f>
        <v>@</v>
      </c>
      <c r="D146" s="22">
        <f>COUNTIF($C$121:C146,C146)</f>
        <v>26</v>
      </c>
      <c r="E146" s="22" t="str">
        <f t="shared" si="5"/>
        <v>@26</v>
      </c>
      <c r="F146" s="22">
        <f t="shared" si="4"/>
      </c>
      <c r="G146" s="22" t="e">
        <f>#REF!</f>
        <v>#REF!</v>
      </c>
    </row>
    <row r="147" spans="1:7" s="7" customFormat="1" ht="11.25" customHeight="1">
      <c r="A147" s="22" t="s">
        <v>138</v>
      </c>
      <c r="B147" s="22">
        <v>27</v>
      </c>
      <c r="C147" s="22" t="str">
        <f>IF('入力表・参加種目確認'!BX40="","@",'入力表・参加種目確認'!BX40)</f>
        <v>@</v>
      </c>
      <c r="D147" s="22">
        <f>COUNTIF($C$121:C147,C147)</f>
        <v>27</v>
      </c>
      <c r="E147" s="22" t="str">
        <f t="shared" si="5"/>
        <v>@27</v>
      </c>
      <c r="F147" s="22">
        <f t="shared" si="4"/>
      </c>
      <c r="G147" s="22" t="e">
        <f>#REF!</f>
        <v>#REF!</v>
      </c>
    </row>
    <row r="148" spans="1:7" s="7" customFormat="1" ht="11.25" customHeight="1">
      <c r="A148" s="22" t="s">
        <v>138</v>
      </c>
      <c r="B148" s="22">
        <v>28</v>
      </c>
      <c r="C148" s="22" t="str">
        <f>IF('入力表・参加種目確認'!BX41="","@",'入力表・参加種目確認'!BX41)</f>
        <v>@</v>
      </c>
      <c r="D148" s="22">
        <f>COUNTIF($C$121:C148,C148)</f>
        <v>28</v>
      </c>
      <c r="E148" s="22" t="str">
        <f t="shared" si="5"/>
        <v>@28</v>
      </c>
      <c r="F148" s="22">
        <f t="shared" si="4"/>
      </c>
      <c r="G148" s="22" t="e">
        <f>#REF!</f>
        <v>#REF!</v>
      </c>
    </row>
    <row r="149" spans="1:7" s="7" customFormat="1" ht="11.25" customHeight="1">
      <c r="A149" s="22" t="s">
        <v>138</v>
      </c>
      <c r="B149" s="22">
        <v>29</v>
      </c>
      <c r="C149" s="22" t="str">
        <f>IF('入力表・参加種目確認'!BX42="","@",'入力表・参加種目確認'!BX42)</f>
        <v>@</v>
      </c>
      <c r="D149" s="22">
        <f>COUNTIF($C$121:C149,C149)</f>
        <v>29</v>
      </c>
      <c r="E149" s="22" t="str">
        <f t="shared" si="5"/>
        <v>@29</v>
      </c>
      <c r="F149" s="22">
        <f t="shared" si="4"/>
      </c>
      <c r="G149" s="22" t="e">
        <f>#REF!</f>
        <v>#REF!</v>
      </c>
    </row>
    <row r="150" spans="1:7" s="7" customFormat="1" ht="11.25" customHeight="1">
      <c r="A150" s="22" t="s">
        <v>138</v>
      </c>
      <c r="B150" s="22">
        <v>30</v>
      </c>
      <c r="C150" s="22" t="str">
        <f>IF('入力表・参加種目確認'!BX43="","@",'入力表・参加種目確認'!BX43)</f>
        <v>@</v>
      </c>
      <c r="D150" s="22">
        <f>COUNTIF($C$121:C150,C150)</f>
        <v>30</v>
      </c>
      <c r="E150" s="22" t="str">
        <f t="shared" si="5"/>
        <v>@30</v>
      </c>
      <c r="F150" s="22">
        <f t="shared" si="4"/>
      </c>
      <c r="G150" s="22" t="e">
        <f>#REF!</f>
        <v>#REF!</v>
      </c>
    </row>
    <row r="151" spans="1:7" s="7" customFormat="1" ht="11.25" customHeight="1">
      <c r="A151" s="22" t="s">
        <v>138</v>
      </c>
      <c r="B151" s="22">
        <v>31</v>
      </c>
      <c r="C151" s="22" t="str">
        <f>IF('入力表・参加種目確認'!BX44="","@",'入力表・参加種目確認'!BX44)</f>
        <v>@</v>
      </c>
      <c r="D151" s="22">
        <f>COUNTIF($C$121:C151,C151)</f>
        <v>31</v>
      </c>
      <c r="E151" s="22" t="str">
        <f t="shared" si="5"/>
        <v>@31</v>
      </c>
      <c r="F151" s="22">
        <f t="shared" si="4"/>
      </c>
      <c r="G151" s="22" t="e">
        <f>#REF!</f>
        <v>#REF!</v>
      </c>
    </row>
    <row r="152" spans="1:7" s="7" customFormat="1" ht="11.25" customHeight="1">
      <c r="A152" s="22" t="s">
        <v>138</v>
      </c>
      <c r="B152" s="22">
        <v>32</v>
      </c>
      <c r="C152" s="22" t="str">
        <f>IF('入力表・参加種目確認'!BX45="","@",'入力表・参加種目確認'!BX45)</f>
        <v>@</v>
      </c>
      <c r="D152" s="22">
        <f>COUNTIF($C$121:C152,C152)</f>
        <v>32</v>
      </c>
      <c r="E152" s="22" t="str">
        <f t="shared" si="5"/>
        <v>@32</v>
      </c>
      <c r="F152" s="22">
        <f t="shared" si="4"/>
      </c>
      <c r="G152" s="22" t="e">
        <f>#REF!</f>
        <v>#REF!</v>
      </c>
    </row>
    <row r="153" spans="1:7" s="7" customFormat="1" ht="11.25" customHeight="1">
      <c r="A153" s="22" t="s">
        <v>138</v>
      </c>
      <c r="B153" s="22">
        <v>33</v>
      </c>
      <c r="C153" s="22" t="str">
        <f>IF('入力表・参加種目確認'!BX46="","@",'入力表・参加種目確認'!BX46)</f>
        <v>@</v>
      </c>
      <c r="D153" s="22">
        <f>COUNTIF($C$121:C153,C153)</f>
        <v>33</v>
      </c>
      <c r="E153" s="22" t="str">
        <f t="shared" si="5"/>
        <v>@33</v>
      </c>
      <c r="F153" s="22">
        <f t="shared" si="4"/>
      </c>
      <c r="G153" s="22" t="e">
        <f>#REF!</f>
        <v>#REF!</v>
      </c>
    </row>
    <row r="154" spans="1:7" s="7" customFormat="1" ht="11.25" customHeight="1">
      <c r="A154" s="22" t="s">
        <v>138</v>
      </c>
      <c r="B154" s="22">
        <v>34</v>
      </c>
      <c r="C154" s="22" t="str">
        <f>IF('入力表・参加種目確認'!BX47="","@",'入力表・参加種目確認'!BX47)</f>
        <v>@</v>
      </c>
      <c r="D154" s="22">
        <f>COUNTIF($C$121:C154,C154)</f>
        <v>34</v>
      </c>
      <c r="E154" s="22" t="str">
        <f t="shared" si="5"/>
        <v>@34</v>
      </c>
      <c r="F154" s="22">
        <f t="shared" si="4"/>
      </c>
      <c r="G154" s="22" t="e">
        <f>#REF!</f>
        <v>#REF!</v>
      </c>
    </row>
    <row r="155" spans="1:7" s="7" customFormat="1" ht="11.25" customHeight="1">
      <c r="A155" s="22" t="s">
        <v>138</v>
      </c>
      <c r="B155" s="22">
        <v>35</v>
      </c>
      <c r="C155" s="22" t="str">
        <f>IF('入力表・参加種目確認'!BX48="","@",'入力表・参加種目確認'!BX48)</f>
        <v>@</v>
      </c>
      <c r="D155" s="22">
        <f>COUNTIF($C$121:C155,C155)</f>
        <v>35</v>
      </c>
      <c r="E155" s="22" t="str">
        <f t="shared" si="5"/>
        <v>@35</v>
      </c>
      <c r="F155" s="22">
        <f t="shared" si="4"/>
      </c>
      <c r="G155" s="22" t="e">
        <f>#REF!</f>
        <v>#REF!</v>
      </c>
    </row>
    <row r="156" spans="1:7" s="7" customFormat="1" ht="11.25" customHeight="1">
      <c r="A156" s="22" t="s">
        <v>138</v>
      </c>
      <c r="B156" s="22">
        <v>36</v>
      </c>
      <c r="C156" s="22" t="str">
        <f>IF('入力表・参加種目確認'!BX49="","@",'入力表・参加種目確認'!BX49)</f>
        <v>@</v>
      </c>
      <c r="D156" s="22">
        <f>COUNTIF($C$121:C156,C156)</f>
        <v>36</v>
      </c>
      <c r="E156" s="22" t="str">
        <f t="shared" si="5"/>
        <v>@36</v>
      </c>
      <c r="F156" s="22">
        <f t="shared" si="4"/>
      </c>
      <c r="G156" s="22" t="e">
        <f>#REF!</f>
        <v>#REF!</v>
      </c>
    </row>
    <row r="157" spans="1:7" s="7" customFormat="1" ht="11.25" customHeight="1">
      <c r="A157" s="22" t="s">
        <v>138</v>
      </c>
      <c r="B157" s="22">
        <v>37</v>
      </c>
      <c r="C157" s="22" t="str">
        <f>IF('入力表・参加種目確認'!BX50="","@",'入力表・参加種目確認'!BX50)</f>
        <v>@</v>
      </c>
      <c r="D157" s="22">
        <f>COUNTIF($C$121:C157,C157)</f>
        <v>37</v>
      </c>
      <c r="E157" s="22" t="str">
        <f t="shared" si="5"/>
        <v>@37</v>
      </c>
      <c r="F157" s="22">
        <f t="shared" si="4"/>
      </c>
      <c r="G157" s="22" t="e">
        <f>#REF!</f>
        <v>#REF!</v>
      </c>
    </row>
    <row r="158" spans="1:7" s="7" customFormat="1" ht="11.25" customHeight="1">
      <c r="A158" s="22" t="s">
        <v>138</v>
      </c>
      <c r="B158" s="22">
        <v>38</v>
      </c>
      <c r="C158" s="22" t="str">
        <f>IF('入力表・参加種目確認'!BX51="","@",'入力表・参加種目確認'!BX51)</f>
        <v>@</v>
      </c>
      <c r="D158" s="22">
        <f>COUNTIF($C$121:C158,C158)</f>
        <v>38</v>
      </c>
      <c r="E158" s="22" t="str">
        <f t="shared" si="5"/>
        <v>@38</v>
      </c>
      <c r="F158" s="22">
        <f t="shared" si="4"/>
      </c>
      <c r="G158" s="22" t="e">
        <f>#REF!</f>
        <v>#REF!</v>
      </c>
    </row>
    <row r="159" spans="1:7" s="7" customFormat="1" ht="11.25" customHeight="1">
      <c r="A159" s="22" t="s">
        <v>138</v>
      </c>
      <c r="B159" s="22">
        <v>39</v>
      </c>
      <c r="C159" s="22" t="str">
        <f>IF('入力表・参加種目確認'!BX52="","@",'入力表・参加種目確認'!BX52)</f>
        <v>@</v>
      </c>
      <c r="D159" s="22">
        <f>COUNTIF($C$121:C159,C159)</f>
        <v>39</v>
      </c>
      <c r="E159" s="22" t="str">
        <f t="shared" si="5"/>
        <v>@39</v>
      </c>
      <c r="F159" s="22">
        <f t="shared" si="4"/>
      </c>
      <c r="G159" s="22" t="e">
        <f>#REF!</f>
        <v>#REF!</v>
      </c>
    </row>
    <row r="160" spans="1:7" s="7" customFormat="1" ht="11.25" customHeight="1" thickBot="1">
      <c r="A160" s="94" t="s">
        <v>138</v>
      </c>
      <c r="B160" s="94">
        <v>40</v>
      </c>
      <c r="C160" s="94" t="str">
        <f>IF('入力表・参加種目確認'!BX53="","@",'入力表・参加種目確認'!BX53)</f>
        <v>@</v>
      </c>
      <c r="D160" s="94">
        <f>COUNTIF($C$121:C160,C160)</f>
        <v>40</v>
      </c>
      <c r="E160" s="94" t="str">
        <f t="shared" si="5"/>
        <v>@40</v>
      </c>
      <c r="F160" s="94">
        <f t="shared" si="4"/>
      </c>
      <c r="G160" s="22" t="e">
        <f>#REF!</f>
        <v>#REF!</v>
      </c>
    </row>
    <row r="161" spans="1:7" s="7" customFormat="1" ht="11.25" customHeight="1">
      <c r="A161" s="22" t="s">
        <v>139</v>
      </c>
      <c r="B161" s="22">
        <v>1</v>
      </c>
      <c r="C161" s="22" t="str">
        <f>IF('入力表・参加種目確認'!CA14="","@",'入力表・参加種目確認'!CA14)</f>
        <v>@</v>
      </c>
      <c r="D161" s="22">
        <f>COUNTIF($C$161:C161,C161)</f>
        <v>1</v>
      </c>
      <c r="E161" s="22" t="str">
        <f t="shared" si="5"/>
        <v>@1</v>
      </c>
      <c r="F161" s="22">
        <f>F1</f>
      </c>
      <c r="G161" s="22" t="e">
        <f>#REF!</f>
        <v>#REF!</v>
      </c>
    </row>
    <row r="162" spans="1:7" s="7" customFormat="1" ht="11.25" customHeight="1">
      <c r="A162" s="22" t="s">
        <v>139</v>
      </c>
      <c r="B162" s="22">
        <v>2</v>
      </c>
      <c r="C162" s="22" t="str">
        <f>IF('入力表・参加種目確認'!CA15="","@",'入力表・参加種目確認'!CA15)</f>
        <v>@</v>
      </c>
      <c r="D162" s="22">
        <f>COUNTIF($C$161:C162,C162)</f>
        <v>2</v>
      </c>
      <c r="E162" s="22" t="str">
        <f t="shared" si="5"/>
        <v>@2</v>
      </c>
      <c r="F162" s="22">
        <f aca="true" t="shared" si="6" ref="F162:F200">F2</f>
      </c>
      <c r="G162" s="22" t="e">
        <f>#REF!</f>
        <v>#REF!</v>
      </c>
    </row>
    <row r="163" spans="1:7" s="7" customFormat="1" ht="11.25" customHeight="1">
      <c r="A163" s="22" t="s">
        <v>139</v>
      </c>
      <c r="B163" s="22">
        <v>3</v>
      </c>
      <c r="C163" s="22" t="str">
        <f>IF('入力表・参加種目確認'!CA16="","@",'入力表・参加種目確認'!CA16)</f>
        <v>@</v>
      </c>
      <c r="D163" s="22">
        <f>COUNTIF($C$161:C163,C163)</f>
        <v>3</v>
      </c>
      <c r="E163" s="22" t="str">
        <f t="shared" si="5"/>
        <v>@3</v>
      </c>
      <c r="F163" s="22">
        <f t="shared" si="6"/>
      </c>
      <c r="G163" s="22" t="e">
        <f>#REF!</f>
        <v>#REF!</v>
      </c>
    </row>
    <row r="164" spans="1:7" s="7" customFormat="1" ht="11.25" customHeight="1">
      <c r="A164" s="22" t="s">
        <v>139</v>
      </c>
      <c r="B164" s="22">
        <v>4</v>
      </c>
      <c r="C164" s="22" t="str">
        <f>IF('入力表・参加種目確認'!CA17="","@",'入力表・参加種目確認'!CA17)</f>
        <v>@</v>
      </c>
      <c r="D164" s="22">
        <f>COUNTIF($C$161:C164,C164)</f>
        <v>4</v>
      </c>
      <c r="E164" s="22" t="str">
        <f t="shared" si="5"/>
        <v>@4</v>
      </c>
      <c r="F164" s="22">
        <f t="shared" si="6"/>
      </c>
      <c r="G164" s="22" t="e">
        <f>#REF!</f>
        <v>#REF!</v>
      </c>
    </row>
    <row r="165" spans="1:7" s="7" customFormat="1" ht="11.25" customHeight="1">
      <c r="A165" s="22" t="s">
        <v>139</v>
      </c>
      <c r="B165" s="22">
        <v>5</v>
      </c>
      <c r="C165" s="22" t="str">
        <f>IF('入力表・参加種目確認'!CA18="","@",'入力表・参加種目確認'!CA18)</f>
        <v>@</v>
      </c>
      <c r="D165" s="22">
        <f>COUNTIF($C$161:C165,C165)</f>
        <v>5</v>
      </c>
      <c r="E165" s="22" t="str">
        <f t="shared" si="5"/>
        <v>@5</v>
      </c>
      <c r="F165" s="22">
        <f t="shared" si="6"/>
      </c>
      <c r="G165" s="22" t="e">
        <f>#REF!</f>
        <v>#REF!</v>
      </c>
    </row>
    <row r="166" spans="1:7" s="7" customFormat="1" ht="11.25" customHeight="1">
      <c r="A166" s="22" t="s">
        <v>139</v>
      </c>
      <c r="B166" s="22">
        <v>6</v>
      </c>
      <c r="C166" s="22" t="str">
        <f>IF('入力表・参加種目確認'!CA19="","@",'入力表・参加種目確認'!CA19)</f>
        <v>@</v>
      </c>
      <c r="D166" s="22">
        <f>COUNTIF($C$161:C166,C166)</f>
        <v>6</v>
      </c>
      <c r="E166" s="22" t="str">
        <f t="shared" si="5"/>
        <v>@6</v>
      </c>
      <c r="F166" s="22">
        <f t="shared" si="6"/>
      </c>
      <c r="G166" s="22" t="e">
        <f>#REF!</f>
        <v>#REF!</v>
      </c>
    </row>
    <row r="167" spans="1:7" s="7" customFormat="1" ht="11.25" customHeight="1">
      <c r="A167" s="22" t="s">
        <v>139</v>
      </c>
      <c r="B167" s="22">
        <v>7</v>
      </c>
      <c r="C167" s="22" t="str">
        <f>IF('入力表・参加種目確認'!CA20="","@",'入力表・参加種目確認'!CA20)</f>
        <v>@</v>
      </c>
      <c r="D167" s="22">
        <f>COUNTIF($C$161:C167,C167)</f>
        <v>7</v>
      </c>
      <c r="E167" s="22" t="str">
        <f t="shared" si="5"/>
        <v>@7</v>
      </c>
      <c r="F167" s="22">
        <f t="shared" si="6"/>
      </c>
      <c r="G167" s="22" t="e">
        <f>#REF!</f>
        <v>#REF!</v>
      </c>
    </row>
    <row r="168" spans="1:7" s="7" customFormat="1" ht="11.25" customHeight="1">
      <c r="A168" s="22" t="s">
        <v>139</v>
      </c>
      <c r="B168" s="22">
        <v>8</v>
      </c>
      <c r="C168" s="22" t="str">
        <f>IF('入力表・参加種目確認'!CA21="","@",'入力表・参加種目確認'!CA21)</f>
        <v>@</v>
      </c>
      <c r="D168" s="22">
        <f>COUNTIF($C$161:C168,C168)</f>
        <v>8</v>
      </c>
      <c r="E168" s="22" t="str">
        <f t="shared" si="5"/>
        <v>@8</v>
      </c>
      <c r="F168" s="22">
        <f t="shared" si="6"/>
      </c>
      <c r="G168" s="22" t="e">
        <f>#REF!</f>
        <v>#REF!</v>
      </c>
    </row>
    <row r="169" spans="1:7" s="7" customFormat="1" ht="11.25" customHeight="1">
      <c r="A169" s="22" t="s">
        <v>139</v>
      </c>
      <c r="B169" s="22">
        <v>9</v>
      </c>
      <c r="C169" s="22" t="str">
        <f>IF('入力表・参加種目確認'!CA22="","@",'入力表・参加種目確認'!CA22)</f>
        <v>@</v>
      </c>
      <c r="D169" s="22">
        <f>COUNTIF($C$161:C169,C169)</f>
        <v>9</v>
      </c>
      <c r="E169" s="22" t="str">
        <f t="shared" si="5"/>
        <v>@9</v>
      </c>
      <c r="F169" s="22">
        <f t="shared" si="6"/>
      </c>
      <c r="G169" s="22" t="e">
        <f>#REF!</f>
        <v>#REF!</v>
      </c>
    </row>
    <row r="170" spans="1:7" s="7" customFormat="1" ht="11.25" customHeight="1">
      <c r="A170" s="22" t="s">
        <v>139</v>
      </c>
      <c r="B170" s="22">
        <v>10</v>
      </c>
      <c r="C170" s="22" t="str">
        <f>IF('入力表・参加種目確認'!CA23="","@",'入力表・参加種目確認'!CA23)</f>
        <v>@</v>
      </c>
      <c r="D170" s="22">
        <f>COUNTIF($C$161:C170,C170)</f>
        <v>10</v>
      </c>
      <c r="E170" s="22" t="str">
        <f t="shared" si="5"/>
        <v>@10</v>
      </c>
      <c r="F170" s="22">
        <f t="shared" si="6"/>
      </c>
      <c r="G170" s="22" t="e">
        <f>#REF!</f>
        <v>#REF!</v>
      </c>
    </row>
    <row r="171" spans="1:7" s="7" customFormat="1" ht="11.25" customHeight="1">
      <c r="A171" s="22" t="s">
        <v>139</v>
      </c>
      <c r="B171" s="22">
        <v>11</v>
      </c>
      <c r="C171" s="22" t="str">
        <f>IF('入力表・参加種目確認'!CA24="","@",'入力表・参加種目確認'!CA24)</f>
        <v>@</v>
      </c>
      <c r="D171" s="22">
        <f>COUNTIF($C$161:C171,C171)</f>
        <v>11</v>
      </c>
      <c r="E171" s="22" t="str">
        <f t="shared" si="5"/>
        <v>@11</v>
      </c>
      <c r="F171" s="22">
        <f t="shared" si="6"/>
      </c>
      <c r="G171" s="22" t="e">
        <f>#REF!</f>
        <v>#REF!</v>
      </c>
    </row>
    <row r="172" spans="1:7" s="7" customFormat="1" ht="11.25" customHeight="1">
      <c r="A172" s="22" t="s">
        <v>139</v>
      </c>
      <c r="B172" s="22">
        <v>12</v>
      </c>
      <c r="C172" s="22" t="str">
        <f>IF('入力表・参加種目確認'!CA25="","@",'入力表・参加種目確認'!CA25)</f>
        <v>@</v>
      </c>
      <c r="D172" s="22">
        <f>COUNTIF($C$161:C172,C172)</f>
        <v>12</v>
      </c>
      <c r="E172" s="22" t="str">
        <f t="shared" si="5"/>
        <v>@12</v>
      </c>
      <c r="F172" s="22">
        <f t="shared" si="6"/>
      </c>
      <c r="G172" s="22" t="e">
        <f>#REF!</f>
        <v>#REF!</v>
      </c>
    </row>
    <row r="173" spans="1:7" s="7" customFormat="1" ht="11.25" customHeight="1">
      <c r="A173" s="22" t="s">
        <v>139</v>
      </c>
      <c r="B173" s="22">
        <v>13</v>
      </c>
      <c r="C173" s="22" t="str">
        <f>IF('入力表・参加種目確認'!CA26="","@",'入力表・参加種目確認'!CA26)</f>
        <v>@</v>
      </c>
      <c r="D173" s="22">
        <f>COUNTIF($C$161:C173,C173)</f>
        <v>13</v>
      </c>
      <c r="E173" s="22" t="str">
        <f t="shared" si="5"/>
        <v>@13</v>
      </c>
      <c r="F173" s="22">
        <f t="shared" si="6"/>
      </c>
      <c r="G173" s="22" t="e">
        <f>#REF!</f>
        <v>#REF!</v>
      </c>
    </row>
    <row r="174" spans="1:7" s="7" customFormat="1" ht="11.25" customHeight="1">
      <c r="A174" s="22" t="s">
        <v>139</v>
      </c>
      <c r="B174" s="22">
        <v>14</v>
      </c>
      <c r="C174" s="22" t="str">
        <f>IF('入力表・参加種目確認'!CA27="","@",'入力表・参加種目確認'!CA27)</f>
        <v>@</v>
      </c>
      <c r="D174" s="22">
        <f>COUNTIF($C$161:C174,C174)</f>
        <v>14</v>
      </c>
      <c r="E174" s="22" t="str">
        <f t="shared" si="5"/>
        <v>@14</v>
      </c>
      <c r="F174" s="22">
        <f t="shared" si="6"/>
      </c>
      <c r="G174" s="22" t="e">
        <f>#REF!</f>
        <v>#REF!</v>
      </c>
    </row>
    <row r="175" spans="1:7" s="7" customFormat="1" ht="11.25" customHeight="1">
      <c r="A175" s="22" t="s">
        <v>139</v>
      </c>
      <c r="B175" s="22">
        <v>15</v>
      </c>
      <c r="C175" s="22" t="str">
        <f>IF('入力表・参加種目確認'!CA28="","@",'入力表・参加種目確認'!CA28)</f>
        <v>@</v>
      </c>
      <c r="D175" s="22">
        <f>COUNTIF($C$161:C175,C175)</f>
        <v>15</v>
      </c>
      <c r="E175" s="22" t="str">
        <f t="shared" si="5"/>
        <v>@15</v>
      </c>
      <c r="F175" s="22">
        <f t="shared" si="6"/>
      </c>
      <c r="G175" s="22" t="e">
        <f>#REF!</f>
        <v>#REF!</v>
      </c>
    </row>
    <row r="176" spans="1:7" s="7" customFormat="1" ht="11.25" customHeight="1">
      <c r="A176" s="22" t="s">
        <v>139</v>
      </c>
      <c r="B176" s="22">
        <v>16</v>
      </c>
      <c r="C176" s="22" t="str">
        <f>IF('入力表・参加種目確認'!CA29="","@",'入力表・参加種目確認'!CA29)</f>
        <v>@</v>
      </c>
      <c r="D176" s="22">
        <f>COUNTIF($C$161:C176,C176)</f>
        <v>16</v>
      </c>
      <c r="E176" s="22" t="str">
        <f t="shared" si="5"/>
        <v>@16</v>
      </c>
      <c r="F176" s="22">
        <f t="shared" si="6"/>
      </c>
      <c r="G176" s="22" t="e">
        <f>#REF!</f>
        <v>#REF!</v>
      </c>
    </row>
    <row r="177" spans="1:7" s="7" customFormat="1" ht="11.25" customHeight="1">
      <c r="A177" s="22" t="s">
        <v>139</v>
      </c>
      <c r="B177" s="22">
        <v>17</v>
      </c>
      <c r="C177" s="22" t="str">
        <f>IF('入力表・参加種目確認'!CA30="","@",'入力表・参加種目確認'!CA30)</f>
        <v>@</v>
      </c>
      <c r="D177" s="22">
        <f>COUNTIF($C$161:C177,C177)</f>
        <v>17</v>
      </c>
      <c r="E177" s="22" t="str">
        <f t="shared" si="5"/>
        <v>@17</v>
      </c>
      <c r="F177" s="22">
        <f t="shared" si="6"/>
      </c>
      <c r="G177" s="22" t="e">
        <f>#REF!</f>
        <v>#REF!</v>
      </c>
    </row>
    <row r="178" spans="1:7" s="7" customFormat="1" ht="11.25" customHeight="1">
      <c r="A178" s="22" t="s">
        <v>139</v>
      </c>
      <c r="B178" s="22">
        <v>18</v>
      </c>
      <c r="C178" s="22" t="str">
        <f>IF('入力表・参加種目確認'!CA31="","@",'入力表・参加種目確認'!CA31)</f>
        <v>@</v>
      </c>
      <c r="D178" s="22">
        <f>COUNTIF($C$161:C178,C178)</f>
        <v>18</v>
      </c>
      <c r="E178" s="22" t="str">
        <f t="shared" si="5"/>
        <v>@18</v>
      </c>
      <c r="F178" s="22">
        <f t="shared" si="6"/>
      </c>
      <c r="G178" s="22" t="e">
        <f>#REF!</f>
        <v>#REF!</v>
      </c>
    </row>
    <row r="179" spans="1:7" s="7" customFormat="1" ht="11.25" customHeight="1">
      <c r="A179" s="22" t="s">
        <v>139</v>
      </c>
      <c r="B179" s="22">
        <v>19</v>
      </c>
      <c r="C179" s="22" t="str">
        <f>IF('入力表・参加種目確認'!CA32="","@",'入力表・参加種目確認'!CA32)</f>
        <v>@</v>
      </c>
      <c r="D179" s="22">
        <f>COUNTIF($C$161:C179,C179)</f>
        <v>19</v>
      </c>
      <c r="E179" s="22" t="str">
        <f t="shared" si="5"/>
        <v>@19</v>
      </c>
      <c r="F179" s="22">
        <f t="shared" si="6"/>
      </c>
      <c r="G179" s="22" t="e">
        <f>#REF!</f>
        <v>#REF!</v>
      </c>
    </row>
    <row r="180" spans="1:7" s="7" customFormat="1" ht="11.25" customHeight="1">
      <c r="A180" s="22" t="s">
        <v>139</v>
      </c>
      <c r="B180" s="22">
        <v>20</v>
      </c>
      <c r="C180" s="22" t="str">
        <f>IF('入力表・参加種目確認'!CA33="","@",'入力表・参加種目確認'!CA33)</f>
        <v>@</v>
      </c>
      <c r="D180" s="22">
        <f>COUNTIF($C$161:C180,C180)</f>
        <v>20</v>
      </c>
      <c r="E180" s="22" t="str">
        <f t="shared" si="5"/>
        <v>@20</v>
      </c>
      <c r="F180" s="22">
        <f t="shared" si="6"/>
      </c>
      <c r="G180" s="22" t="e">
        <f>#REF!</f>
        <v>#REF!</v>
      </c>
    </row>
    <row r="181" spans="1:7" s="7" customFormat="1" ht="11.25" customHeight="1">
      <c r="A181" s="22" t="s">
        <v>139</v>
      </c>
      <c r="B181" s="22">
        <v>21</v>
      </c>
      <c r="C181" s="22" t="str">
        <f>IF('入力表・参加種目確認'!CA34="","@",'入力表・参加種目確認'!CA34)</f>
        <v>@</v>
      </c>
      <c r="D181" s="22">
        <f>COUNTIF($C$161:C181,C181)</f>
        <v>21</v>
      </c>
      <c r="E181" s="22" t="str">
        <f t="shared" si="5"/>
        <v>@21</v>
      </c>
      <c r="F181" s="22">
        <f t="shared" si="6"/>
      </c>
      <c r="G181" s="22" t="e">
        <f>#REF!</f>
        <v>#REF!</v>
      </c>
    </row>
    <row r="182" spans="1:7" s="7" customFormat="1" ht="11.25" customHeight="1">
      <c r="A182" s="22" t="s">
        <v>139</v>
      </c>
      <c r="B182" s="22">
        <v>22</v>
      </c>
      <c r="C182" s="22" t="str">
        <f>IF('入力表・参加種目確認'!CA35="","@",'入力表・参加種目確認'!CA35)</f>
        <v>@</v>
      </c>
      <c r="D182" s="22">
        <f>COUNTIF($C$161:C182,C182)</f>
        <v>22</v>
      </c>
      <c r="E182" s="22" t="str">
        <f t="shared" si="5"/>
        <v>@22</v>
      </c>
      <c r="F182" s="22">
        <f t="shared" si="6"/>
      </c>
      <c r="G182" s="22" t="e">
        <f>#REF!</f>
        <v>#REF!</v>
      </c>
    </row>
    <row r="183" spans="1:7" s="7" customFormat="1" ht="11.25" customHeight="1">
      <c r="A183" s="22" t="s">
        <v>139</v>
      </c>
      <c r="B183" s="22">
        <v>23</v>
      </c>
      <c r="C183" s="22" t="str">
        <f>IF('入力表・参加種目確認'!CA36="","@",'入力表・参加種目確認'!CA36)</f>
        <v>@</v>
      </c>
      <c r="D183" s="22">
        <f>COUNTIF($C$161:C183,C183)</f>
        <v>23</v>
      </c>
      <c r="E183" s="22" t="str">
        <f t="shared" si="5"/>
        <v>@23</v>
      </c>
      <c r="F183" s="22">
        <f t="shared" si="6"/>
      </c>
      <c r="G183" s="22" t="e">
        <f>#REF!</f>
        <v>#REF!</v>
      </c>
    </row>
    <row r="184" spans="1:7" s="7" customFormat="1" ht="11.25" customHeight="1">
      <c r="A184" s="22" t="s">
        <v>139</v>
      </c>
      <c r="B184" s="22">
        <v>24</v>
      </c>
      <c r="C184" s="22" t="str">
        <f>IF('入力表・参加種目確認'!CA37="","@",'入力表・参加種目確認'!CA37)</f>
        <v>@</v>
      </c>
      <c r="D184" s="22">
        <f>COUNTIF($C$161:C184,C184)</f>
        <v>24</v>
      </c>
      <c r="E184" s="22" t="str">
        <f t="shared" si="5"/>
        <v>@24</v>
      </c>
      <c r="F184" s="22">
        <f t="shared" si="6"/>
      </c>
      <c r="G184" s="22" t="e">
        <f>#REF!</f>
        <v>#REF!</v>
      </c>
    </row>
    <row r="185" spans="1:7" s="7" customFormat="1" ht="11.25" customHeight="1">
      <c r="A185" s="22" t="s">
        <v>139</v>
      </c>
      <c r="B185" s="22">
        <v>25</v>
      </c>
      <c r="C185" s="22" t="str">
        <f>IF('入力表・参加種目確認'!CA38="","@",'入力表・参加種目確認'!CA38)</f>
        <v>@</v>
      </c>
      <c r="D185" s="22">
        <f>COUNTIF($C$161:C185,C185)</f>
        <v>25</v>
      </c>
      <c r="E185" s="22" t="str">
        <f t="shared" si="5"/>
        <v>@25</v>
      </c>
      <c r="F185" s="22">
        <f t="shared" si="6"/>
      </c>
      <c r="G185" s="22" t="e">
        <f>#REF!</f>
        <v>#REF!</v>
      </c>
    </row>
    <row r="186" spans="1:7" s="7" customFormat="1" ht="11.25" customHeight="1">
      <c r="A186" s="22" t="s">
        <v>139</v>
      </c>
      <c r="B186" s="22">
        <v>26</v>
      </c>
      <c r="C186" s="22" t="str">
        <f>IF('入力表・参加種目確認'!CA39="","@",'入力表・参加種目確認'!CA39)</f>
        <v>@</v>
      </c>
      <c r="D186" s="22">
        <f>COUNTIF($C$161:C186,C186)</f>
        <v>26</v>
      </c>
      <c r="E186" s="22" t="str">
        <f t="shared" si="5"/>
        <v>@26</v>
      </c>
      <c r="F186" s="22">
        <f t="shared" si="6"/>
      </c>
      <c r="G186" s="22" t="e">
        <f>#REF!</f>
        <v>#REF!</v>
      </c>
    </row>
    <row r="187" spans="1:7" s="7" customFormat="1" ht="11.25" customHeight="1">
      <c r="A187" s="22" t="s">
        <v>139</v>
      </c>
      <c r="B187" s="22">
        <v>27</v>
      </c>
      <c r="C187" s="22" t="str">
        <f>IF('入力表・参加種目確認'!CA40="","@",'入力表・参加種目確認'!CA40)</f>
        <v>@</v>
      </c>
      <c r="D187" s="22">
        <f>COUNTIF($C$161:C187,C187)</f>
        <v>27</v>
      </c>
      <c r="E187" s="22" t="str">
        <f t="shared" si="5"/>
        <v>@27</v>
      </c>
      <c r="F187" s="22">
        <f t="shared" si="6"/>
      </c>
      <c r="G187" s="22" t="e">
        <f>#REF!</f>
        <v>#REF!</v>
      </c>
    </row>
    <row r="188" spans="1:7" s="7" customFormat="1" ht="11.25" customHeight="1">
      <c r="A188" s="22" t="s">
        <v>139</v>
      </c>
      <c r="B188" s="22">
        <v>28</v>
      </c>
      <c r="C188" s="22" t="str">
        <f>IF('入力表・参加種目確認'!CA41="","@",'入力表・参加種目確認'!CA41)</f>
        <v>@</v>
      </c>
      <c r="D188" s="22">
        <f>COUNTIF($C$161:C188,C188)</f>
        <v>28</v>
      </c>
      <c r="E188" s="22" t="str">
        <f t="shared" si="5"/>
        <v>@28</v>
      </c>
      <c r="F188" s="22">
        <f t="shared" si="6"/>
      </c>
      <c r="G188" s="22" t="e">
        <f>#REF!</f>
        <v>#REF!</v>
      </c>
    </row>
    <row r="189" spans="1:7" s="7" customFormat="1" ht="11.25" customHeight="1">
      <c r="A189" s="22" t="s">
        <v>139</v>
      </c>
      <c r="B189" s="22">
        <v>29</v>
      </c>
      <c r="C189" s="22" t="str">
        <f>IF('入力表・参加種目確認'!CA42="","@",'入力表・参加種目確認'!CA42)</f>
        <v>@</v>
      </c>
      <c r="D189" s="22">
        <f>COUNTIF($C$161:C189,C189)</f>
        <v>29</v>
      </c>
      <c r="E189" s="22" t="str">
        <f t="shared" si="5"/>
        <v>@29</v>
      </c>
      <c r="F189" s="22">
        <f t="shared" si="6"/>
      </c>
      <c r="G189" s="22" t="e">
        <f>#REF!</f>
        <v>#REF!</v>
      </c>
    </row>
    <row r="190" spans="1:7" s="7" customFormat="1" ht="11.25" customHeight="1">
      <c r="A190" s="22" t="s">
        <v>139</v>
      </c>
      <c r="B190" s="22">
        <v>30</v>
      </c>
      <c r="C190" s="22" t="str">
        <f>IF('入力表・参加種目確認'!CA43="","@",'入力表・参加種目確認'!CA43)</f>
        <v>@</v>
      </c>
      <c r="D190" s="22">
        <f>COUNTIF($C$161:C190,C190)</f>
        <v>30</v>
      </c>
      <c r="E190" s="22" t="str">
        <f t="shared" si="5"/>
        <v>@30</v>
      </c>
      <c r="F190" s="22">
        <f t="shared" si="6"/>
      </c>
      <c r="G190" s="22" t="e">
        <f>#REF!</f>
        <v>#REF!</v>
      </c>
    </row>
    <row r="191" spans="1:7" s="7" customFormat="1" ht="11.25" customHeight="1">
      <c r="A191" s="22" t="s">
        <v>139</v>
      </c>
      <c r="B191" s="22">
        <v>31</v>
      </c>
      <c r="C191" s="22" t="str">
        <f>IF('入力表・参加種目確認'!CA44="","@",'入力表・参加種目確認'!CA44)</f>
        <v>@</v>
      </c>
      <c r="D191" s="22">
        <f>COUNTIF($C$161:C191,C191)</f>
        <v>31</v>
      </c>
      <c r="E191" s="22" t="str">
        <f t="shared" si="5"/>
        <v>@31</v>
      </c>
      <c r="F191" s="22">
        <f t="shared" si="6"/>
      </c>
      <c r="G191" s="22" t="e">
        <f>#REF!</f>
        <v>#REF!</v>
      </c>
    </row>
    <row r="192" spans="1:7" s="7" customFormat="1" ht="11.25" customHeight="1">
      <c r="A192" s="22" t="s">
        <v>139</v>
      </c>
      <c r="B192" s="22">
        <v>32</v>
      </c>
      <c r="C192" s="22" t="str">
        <f>IF('入力表・参加種目確認'!CA45="","@",'入力表・参加種目確認'!CA45)</f>
        <v>@</v>
      </c>
      <c r="D192" s="22">
        <f>COUNTIF($C$161:C192,C192)</f>
        <v>32</v>
      </c>
      <c r="E192" s="22" t="str">
        <f t="shared" si="5"/>
        <v>@32</v>
      </c>
      <c r="F192" s="22">
        <f t="shared" si="6"/>
      </c>
      <c r="G192" s="22" t="e">
        <f>#REF!</f>
        <v>#REF!</v>
      </c>
    </row>
    <row r="193" spans="1:7" s="7" customFormat="1" ht="11.25" customHeight="1">
      <c r="A193" s="22" t="s">
        <v>139</v>
      </c>
      <c r="B193" s="22">
        <v>33</v>
      </c>
      <c r="C193" s="22" t="str">
        <f>IF('入力表・参加種目確認'!CA46="","@",'入力表・参加種目確認'!CA46)</f>
        <v>@</v>
      </c>
      <c r="D193" s="22">
        <f>COUNTIF($C$161:C193,C193)</f>
        <v>33</v>
      </c>
      <c r="E193" s="22" t="str">
        <f t="shared" si="5"/>
        <v>@33</v>
      </c>
      <c r="F193" s="22">
        <f t="shared" si="6"/>
      </c>
      <c r="G193" s="22" t="e">
        <f>#REF!</f>
        <v>#REF!</v>
      </c>
    </row>
    <row r="194" spans="1:7" s="7" customFormat="1" ht="11.25" customHeight="1">
      <c r="A194" s="22" t="s">
        <v>139</v>
      </c>
      <c r="B194" s="22">
        <v>34</v>
      </c>
      <c r="C194" s="22" t="str">
        <f>IF('入力表・参加種目確認'!CA47="","@",'入力表・参加種目確認'!CA47)</f>
        <v>@</v>
      </c>
      <c r="D194" s="22">
        <f>COUNTIF($C$161:C194,C194)</f>
        <v>34</v>
      </c>
      <c r="E194" s="22" t="str">
        <f aca="true" t="shared" si="7" ref="E194:E200">C194&amp;D194</f>
        <v>@34</v>
      </c>
      <c r="F194" s="22">
        <f t="shared" si="6"/>
      </c>
      <c r="G194" s="22" t="e">
        <f>#REF!</f>
        <v>#REF!</v>
      </c>
    </row>
    <row r="195" spans="1:7" s="7" customFormat="1" ht="11.25" customHeight="1">
      <c r="A195" s="22" t="s">
        <v>139</v>
      </c>
      <c r="B195" s="22">
        <v>35</v>
      </c>
      <c r="C195" s="22" t="str">
        <f>IF('入力表・参加種目確認'!CA48="","@",'入力表・参加種目確認'!CA48)</f>
        <v>@</v>
      </c>
      <c r="D195" s="22">
        <f>COUNTIF($C$161:C195,C195)</f>
        <v>35</v>
      </c>
      <c r="E195" s="22" t="str">
        <f t="shared" si="7"/>
        <v>@35</v>
      </c>
      <c r="F195" s="22">
        <f t="shared" si="6"/>
      </c>
      <c r="G195" s="22" t="e">
        <f>#REF!</f>
        <v>#REF!</v>
      </c>
    </row>
    <row r="196" spans="1:7" s="7" customFormat="1" ht="11.25" customHeight="1">
      <c r="A196" s="22" t="s">
        <v>139</v>
      </c>
      <c r="B196" s="22">
        <v>36</v>
      </c>
      <c r="C196" s="22" t="str">
        <f>IF('入力表・参加種目確認'!CA49="","@",'入力表・参加種目確認'!CA49)</f>
        <v>@</v>
      </c>
      <c r="D196" s="22">
        <f>COUNTIF($C$161:C196,C196)</f>
        <v>36</v>
      </c>
      <c r="E196" s="22" t="str">
        <f t="shared" si="7"/>
        <v>@36</v>
      </c>
      <c r="F196" s="22">
        <f t="shared" si="6"/>
      </c>
      <c r="G196" s="22" t="e">
        <f>#REF!</f>
        <v>#REF!</v>
      </c>
    </row>
    <row r="197" spans="1:7" s="7" customFormat="1" ht="11.25" customHeight="1">
      <c r="A197" s="22" t="s">
        <v>139</v>
      </c>
      <c r="B197" s="22">
        <v>37</v>
      </c>
      <c r="C197" s="22" t="str">
        <f>IF('入力表・参加種目確認'!CA50="","@",'入力表・参加種目確認'!CA50)</f>
        <v>@</v>
      </c>
      <c r="D197" s="22">
        <f>COUNTIF($C$161:C197,C197)</f>
        <v>37</v>
      </c>
      <c r="E197" s="22" t="str">
        <f t="shared" si="7"/>
        <v>@37</v>
      </c>
      <c r="F197" s="22">
        <f t="shared" si="6"/>
      </c>
      <c r="G197" s="22" t="e">
        <f>#REF!</f>
        <v>#REF!</v>
      </c>
    </row>
    <row r="198" spans="1:7" s="7" customFormat="1" ht="11.25" customHeight="1">
      <c r="A198" s="22" t="s">
        <v>139</v>
      </c>
      <c r="B198" s="22">
        <v>38</v>
      </c>
      <c r="C198" s="22" t="str">
        <f>IF('入力表・参加種目確認'!CA51="","@",'入力表・参加種目確認'!CA51)</f>
        <v>@</v>
      </c>
      <c r="D198" s="22">
        <f>COUNTIF($C$161:C198,C198)</f>
        <v>38</v>
      </c>
      <c r="E198" s="22" t="str">
        <f t="shared" si="7"/>
        <v>@38</v>
      </c>
      <c r="F198" s="22">
        <f t="shared" si="6"/>
      </c>
      <c r="G198" s="22" t="e">
        <f>#REF!</f>
        <v>#REF!</v>
      </c>
    </row>
    <row r="199" spans="1:7" s="7" customFormat="1" ht="11.25" customHeight="1">
      <c r="A199" s="22" t="s">
        <v>139</v>
      </c>
      <c r="B199" s="22">
        <v>39</v>
      </c>
      <c r="C199" s="22" t="str">
        <f>IF('入力表・参加種目確認'!CA52="","@",'入力表・参加種目確認'!CA52)</f>
        <v>@</v>
      </c>
      <c r="D199" s="22">
        <f>COUNTIF($C$161:C199,C199)</f>
        <v>39</v>
      </c>
      <c r="E199" s="22" t="str">
        <f t="shared" si="7"/>
        <v>@39</v>
      </c>
      <c r="F199" s="22">
        <f t="shared" si="6"/>
      </c>
      <c r="G199" s="22" t="e">
        <f>#REF!</f>
        <v>#REF!</v>
      </c>
    </row>
    <row r="200" spans="1:7" s="7" customFormat="1" ht="11.25" customHeight="1">
      <c r="A200" s="22" t="s">
        <v>139</v>
      </c>
      <c r="B200" s="22">
        <v>40</v>
      </c>
      <c r="C200" s="22" t="str">
        <f>IF('入力表・参加種目確認'!CA53="","@",'入力表・参加種目確認'!CA53)</f>
        <v>@</v>
      </c>
      <c r="D200" s="22">
        <f>COUNTIF($C$161:C200,C200)</f>
        <v>40</v>
      </c>
      <c r="E200" s="22" t="str">
        <f t="shared" si="7"/>
        <v>@40</v>
      </c>
      <c r="F200" s="22">
        <f t="shared" si="6"/>
      </c>
      <c r="G200" s="22" t="e">
        <f>#REF!</f>
        <v>#REF!</v>
      </c>
    </row>
  </sheetData>
  <sheetProtection/>
  <conditionalFormatting sqref="G1:G80 G121:G200 A1:F200">
    <cfRule type="containsErrors" priority="3" dxfId="14">
      <formula>ISERROR(A1)</formula>
    </cfRule>
    <cfRule type="cellIs" priority="4" dxfId="14" operator="equal">
      <formula>0</formula>
    </cfRule>
  </conditionalFormatting>
  <conditionalFormatting sqref="G81:G120">
    <cfRule type="containsErrors" priority="1" dxfId="14">
      <formula>ISERROR(G81)</formula>
    </cfRule>
    <cfRule type="cellIs" priority="2" dxfId="14" operator="equal">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tabColor theme="1"/>
  </sheetPr>
  <dimension ref="A1:BQ59"/>
  <sheetViews>
    <sheetView showGridLines="0" zoomScale="130" zoomScaleNormal="130" zoomScaleSheetLayoutView="85" zoomScalePageLayoutView="0" workbookViewId="0" topLeftCell="A1">
      <selection activeCell="T6" sqref="T6"/>
    </sheetView>
  </sheetViews>
  <sheetFormatPr defaultColWidth="9.00390625" defaultRowHeight="13.5" zeroHeight="1"/>
  <cols>
    <col min="1" max="1" width="3.50390625" style="2" bestFit="1" customWidth="1"/>
    <col min="2" max="4" width="3.00390625" style="2" customWidth="1"/>
    <col min="5" max="7" width="3.00390625" style="3" customWidth="1"/>
    <col min="8" max="15" width="3.00390625" style="2" customWidth="1"/>
    <col min="16" max="16" width="15.125" style="2" bestFit="1" customWidth="1"/>
    <col min="17" max="18" width="3.00390625" style="2" customWidth="1"/>
    <col min="19" max="19" width="15.125" style="2" bestFit="1" customWidth="1"/>
    <col min="20" max="20" width="33.75390625" style="2" bestFit="1" customWidth="1"/>
    <col min="21" max="35" width="3.00390625" style="2" customWidth="1"/>
    <col min="36" max="36" width="2.50390625" style="2" customWidth="1"/>
    <col min="37" max="60" width="1.625" style="2" customWidth="1"/>
    <col min="61" max="61" width="2.125" style="2" customWidth="1"/>
    <col min="62" max="62" width="3.125" style="2" customWidth="1"/>
    <col min="63" max="64" width="9.00390625" style="2" customWidth="1"/>
    <col min="65" max="65" width="7.125" style="2" customWidth="1"/>
    <col min="66" max="67" width="9.00390625" style="2" customWidth="1"/>
    <col min="68" max="69" width="4.125" style="2" bestFit="1" customWidth="1"/>
    <col min="70" max="16384" width="9.00390625" style="2" customWidth="1"/>
  </cols>
  <sheetData>
    <row r="1" spans="1:60" ht="14.25">
      <c r="A1" s="19" t="s">
        <v>108</v>
      </c>
      <c r="B1" s="21" t="s">
        <v>101</v>
      </c>
      <c r="C1" s="21" t="s">
        <v>102</v>
      </c>
      <c r="D1" s="21" t="s">
        <v>103</v>
      </c>
      <c r="E1" s="20" t="s">
        <v>8</v>
      </c>
      <c r="F1" s="20" t="s">
        <v>149</v>
      </c>
      <c r="G1" s="20" t="s">
        <v>11</v>
      </c>
      <c r="H1" s="21" t="s">
        <v>71</v>
      </c>
      <c r="I1" s="21" t="s">
        <v>104</v>
      </c>
      <c r="J1" s="21" t="s">
        <v>5</v>
      </c>
      <c r="K1" s="21" t="s">
        <v>105</v>
      </c>
      <c r="L1" s="21" t="s">
        <v>6</v>
      </c>
      <c r="M1" s="21" t="s">
        <v>105</v>
      </c>
      <c r="N1" s="21" t="s">
        <v>216</v>
      </c>
      <c r="O1" s="21" t="s">
        <v>105</v>
      </c>
      <c r="P1" s="499" t="s">
        <v>106</v>
      </c>
      <c r="Q1" s="499"/>
      <c r="R1" s="21" t="s">
        <v>296</v>
      </c>
      <c r="S1" s="499" t="s">
        <v>107</v>
      </c>
      <c r="T1" s="499"/>
      <c r="U1" s="21" t="s">
        <v>296</v>
      </c>
      <c r="V1" s="21" t="s">
        <v>120</v>
      </c>
      <c r="W1" s="21" t="s">
        <v>660</v>
      </c>
      <c r="X1" s="21" t="s">
        <v>122</v>
      </c>
      <c r="Y1" s="21" t="s">
        <v>123</v>
      </c>
      <c r="Z1" s="21" t="s">
        <v>660</v>
      </c>
      <c r="AA1" s="21" t="s">
        <v>122</v>
      </c>
      <c r="AB1" s="21" t="s">
        <v>123</v>
      </c>
      <c r="AC1" s="21" t="s">
        <v>661</v>
      </c>
      <c r="AD1" s="21" t="s">
        <v>662</v>
      </c>
      <c r="AE1" s="21" t="s">
        <v>663</v>
      </c>
      <c r="AF1" s="21" t="s">
        <v>663</v>
      </c>
      <c r="AG1" s="21" t="s">
        <v>668</v>
      </c>
      <c r="AH1" s="21" t="s">
        <v>669</v>
      </c>
      <c r="AI1" s="142" t="s">
        <v>670</v>
      </c>
      <c r="AK1" s="496" t="s">
        <v>145</v>
      </c>
      <c r="AL1" s="497"/>
      <c r="AM1" s="497"/>
      <c r="AN1" s="497"/>
      <c r="AO1" s="497"/>
      <c r="AP1" s="497"/>
      <c r="AQ1" s="497"/>
      <c r="AR1" s="497"/>
      <c r="AS1" s="497" t="s">
        <v>146</v>
      </c>
      <c r="AT1" s="497"/>
      <c r="AU1" s="497"/>
      <c r="AV1" s="497"/>
      <c r="AW1" s="497"/>
      <c r="AX1" s="497"/>
      <c r="AY1" s="497"/>
      <c r="AZ1" s="497"/>
      <c r="BA1" s="497" t="s">
        <v>147</v>
      </c>
      <c r="BB1" s="497"/>
      <c r="BC1" s="497"/>
      <c r="BD1" s="497"/>
      <c r="BE1" s="497"/>
      <c r="BF1" s="497"/>
      <c r="BG1" s="497"/>
      <c r="BH1" s="498"/>
    </row>
    <row r="2" spans="1:69" ht="6" customHeight="1">
      <c r="A2" s="9">
        <v>1</v>
      </c>
      <c r="B2" s="34">
        <f>IF('入力表・参加種目確認'!H14=0,"",'入力表・参加種目確認'!H14)</f>
      </c>
      <c r="C2" s="34">
        <f>IF('入力表・参加種目確認'!J14=0,"",'入力表・参加種目確認'!J14)</f>
      </c>
      <c r="D2" s="34">
        <f>IF('入力表・参加種目確認'!N14=0,"",'入力表・参加種目確認'!N14)</f>
      </c>
      <c r="E2" s="34">
        <f>RIGHT('入力表・参加種目確認'!AA14,2)</f>
      </c>
      <c r="F2" s="34">
        <f>IF('入力表・参加種目確認'!U14=0,"",ASC('入力表・参加種目確認'!U14))</f>
      </c>
      <c r="G2" s="34">
        <f>IF(B2="","",'入力表・参加種目確認'!$N$8)</f>
      </c>
      <c r="H2" s="34">
        <f>IF(B2="","",'入力表・参加種目確認'!$L$4)</f>
      </c>
      <c r="I2" s="34">
        <f>IF(B2="","",'入力表・参加種目確認'!AE14)</f>
      </c>
      <c r="J2" s="34">
        <f>IF('入力表・参加種目確認'!AH14="","",'入力表・参加種目確認'!$E$4&amp;'貼付（事務局）'!B2&amp;"子"&amp;'入力表・参加種目確認'!AH14)</f>
      </c>
      <c r="K2" s="34">
        <f aca="true" t="shared" si="0" ref="K2:K41">CONCATENATE(AK2,AL2,AM2,AN2,AO2,AP2,AQ2,AR2)</f>
      </c>
      <c r="L2" s="34">
        <f>IF('入力表・参加種目確認'!AV14="","",'入力表・参加種目確認'!$E$4&amp;'貼付（事務局）'!B2&amp;"子"&amp;'入力表・参加種目確認'!AV14)</f>
      </c>
      <c r="M2" s="34">
        <f aca="true" t="shared" si="1" ref="M2:M41">CONCATENATE(AS2,AT2,AU2,AV2,AW2,AX2,AY2,AZ2)</f>
      </c>
      <c r="N2" s="34">
        <f>IF('入力表・参加種目確認'!BJ14="","",'入力表・参加種目確認'!$E$4&amp;'貼付（事務局）'!B2&amp;"子"&amp;'入力表・参加種目確認'!BJ14)</f>
      </c>
      <c r="O2" s="34">
        <f aca="true" t="shared" si="2" ref="O2:O41">CONCATENATE(BA2,BB2,BC2,BD2,BE2,BF2,BG2,BH2)</f>
      </c>
      <c r="P2" s="34">
        <f>IF('入力表・参加種目確認'!BX14="","",VLOOKUP('入力表・参加種目確認'!$E$4,$BP$2:$BQ$5,2,FALSE)&amp;'入力表・参加種目確認'!H14&amp;"子"&amp;"4X100mR")</f>
      </c>
      <c r="Q2" s="34">
        <f>IF(P2="","",H2&amp;P2&amp;'入力表・参加種目確認'!BX14)</f>
      </c>
      <c r="R2" s="34">
        <f>IF(ISERROR(VLOOKUP(RIGHT(Q2,3),$BM$3:$BN$14,2,FALSE)),"",VLOOKUP(RIGHT(Q2,3),$BM$3:$BN$14,2,FALSE))</f>
      </c>
      <c r="S2" s="34">
        <f>IF('入力表・参加種目確認'!CA14="","",VLOOKUP('入力表・参加種目確認'!$E$4,$BP$7:$BQ$10,2,FALSE)&amp;'入力表・参加種目確認'!H14&amp;"子"&amp;"4X400mR")</f>
      </c>
      <c r="T2" s="34">
        <f>IF(S2="","",H2&amp;S2&amp;'入力表・参加種目確認'!CA14)</f>
      </c>
      <c r="U2" s="34">
        <f>IF(ISERROR(VLOOKUP(RIGHT(T2,3),$BM$16:$BN$21,2,FALSE)),"",VLOOKUP(RIGHT(T2,3),$BM$16:$BN$21,2,FALSE))</f>
      </c>
      <c r="V2" s="137">
        <f>'入力表・参加種目確認'!E6</f>
        <v>0</v>
      </c>
      <c r="W2" s="139">
        <f>'入力表・参加種目確認'!AN5</f>
        <v>0</v>
      </c>
      <c r="X2" s="139">
        <f>'入力表・参加種目確認'!AU5</f>
        <v>0</v>
      </c>
      <c r="Y2" s="139">
        <f>'入力表・参加種目確認'!BA5</f>
        <v>0</v>
      </c>
      <c r="Z2" s="139">
        <f>'入力表・参加種目確認'!AN6</f>
        <v>0</v>
      </c>
      <c r="AA2" s="139">
        <f>'入力表・参加種目確認'!AU6</f>
        <v>0</v>
      </c>
      <c r="AB2" s="139">
        <f>'入力表・参加種目確認'!BA6</f>
        <v>0</v>
      </c>
      <c r="AC2" s="139">
        <f>'入力表・参加種目確認'!CG3</f>
        <v>0</v>
      </c>
      <c r="AD2" s="139">
        <f>'入力表・参加種目確認'!CH3</f>
        <v>0</v>
      </c>
      <c r="AE2" s="139">
        <f>'入力表・参加種目確認'!CI3</f>
        <v>0</v>
      </c>
      <c r="AF2" s="139">
        <f>'入力表・参加種目確認'!CJ3</f>
        <v>0</v>
      </c>
      <c r="AG2" s="139">
        <f>AC2+AE2</f>
        <v>0</v>
      </c>
      <c r="AH2" s="139">
        <f>AD2+AF2</f>
        <v>0</v>
      </c>
      <c r="AI2" s="139">
        <f>AG2+AH2</f>
        <v>0</v>
      </c>
      <c r="AJ2" s="138"/>
      <c r="AK2" s="23">
        <f>IF('入力表・参加種目確認'!AN14="","",'入力表・参加種目確認'!AN14)</f>
      </c>
      <c r="AL2" s="26">
        <f>IF('入力表・参加種目確認'!AO14="","",'入力表・参加種目確認'!AO14)</f>
      </c>
      <c r="AM2" s="26">
        <f>IF(ISERROR(VLOOKUP(IF(AL2="","",'入力表・参加種目確認'!AP14),$BJ$2:$BK$5,2,FALSE)),"",VLOOKUP(IF(AL2="","",'入力表・参加種目確認'!AS14),$BJ$2:$BK$5,2,FALSE))</f>
      </c>
      <c r="AN2" s="26">
        <f>IF('入力表・参加種目確認'!AQ14="","",'入力表・参加種目確認'!AQ14)</f>
      </c>
      <c r="AO2" s="26">
        <f>IF('入力表・参加種目確認'!AR14="","",'入力表・参加種目確認'!AR14)</f>
      </c>
      <c r="AP2" s="26">
        <f>IF(ISERROR(VLOOKUP('入力表・参加種目確認'!AS14,$BJ$2:$BK$5,2,FALSE)),"",VLOOKUP('入力表・参加種目確認'!AS14,$BJ$2:$BK$5,2,FALSE))</f>
      </c>
      <c r="AQ2" s="26">
        <f>IF('入力表・参加種目確認'!AT14="","",'入力表・参加種目確認'!AT14)</f>
      </c>
      <c r="AR2" s="24">
        <f>IF('入力表・参加種目確認'!AU14="","",'入力表・参加種目確認'!AU14)</f>
      </c>
      <c r="AS2" s="23">
        <f>IF('入力表・参加種目確認'!BB14="","",'入力表・参加種目確認'!BB14)</f>
      </c>
      <c r="AT2" s="26">
        <f>IF('入力表・参加種目確認'!BC14="","",'入力表・参加種目確認'!BC14)</f>
      </c>
      <c r="AU2" s="26">
        <f>IF(ISERROR(VLOOKUP(IF(AT2="","",'入力表・参加種目確認'!BD14),$BJ$2:$BK$5,2,FALSE)),"",VLOOKUP(IF(AT2="","",'入力表・参加種目確認'!BD14),$BJ$2:$BK$5,2,FALSE))</f>
      </c>
      <c r="AV2" s="27">
        <f>IF('入力表・参加種目確認'!BE14="","",'入力表・参加種目確認'!BE14)</f>
      </c>
      <c r="AW2" s="27">
        <f>IF('入力表・参加種目確認'!BF14="","",'入力表・参加種目確認'!BF14)</f>
      </c>
      <c r="AX2" s="27">
        <f>IF(ISERROR(VLOOKUP('入力表・参加種目確認'!BG14,$BJ$2:$BK$5,2,FALSE)),"",VLOOKUP('入力表・参加種目確認'!BG14,$BJ$2:$BK$5,2,FALSE))</f>
      </c>
      <c r="AY2" s="27">
        <f>IF('入力表・参加種目確認'!BH14="","",'入力表・参加種目確認'!BH14)</f>
      </c>
      <c r="AZ2" s="25">
        <f>IF('入力表・参加種目確認'!BI14="","",'入力表・参加種目確認'!BI14)</f>
      </c>
      <c r="BA2" s="28">
        <f>IF('入力表・参加種目確認'!BP14="","",'入力表・参加種目確認'!BP14)</f>
      </c>
      <c r="BB2" s="32">
        <f>IF('入力表・参加種目確認'!BQ14="","",'入力表・参加種目確認'!BQ14)</f>
      </c>
      <c r="BC2" s="32">
        <f>IF(ISERROR(VLOOKUP(IF(BB2="","",'入力表・参加種目確認'!BR14),$BJ$2:$BK$5,2,FALSE)),"",VLOOKUP(IF(BB2="","",'入力表・参加種目確認'!BR14),$BJ$2:$BK$5,2,FALSE))</f>
      </c>
      <c r="BD2" s="32">
        <f>IF('入力表・参加種目確認'!BS14="","",'入力表・参加種目確認'!BS14)</f>
      </c>
      <c r="BE2" s="32">
        <f>IF('入力表・参加種目確認'!BT14="","",'入力表・参加種目確認'!BT14)</f>
      </c>
      <c r="BF2" s="32">
        <f>IF(ISERROR(VLOOKUP('入力表・参加種目確認'!BU14,$BJ$2:$BK$5,2,FALSE)),"",VLOOKUP('入力表・参加種目確認'!BU14,$BJ$2:$BK$5,2,FALSE))</f>
      </c>
      <c r="BG2" s="32">
        <f>IF('入力表・参加種目確認'!BV14="","",'入力表・参加種目確認'!BV14)</f>
      </c>
      <c r="BH2" s="30">
        <f>IF('入力表・参加種目確認'!BW14="","",'入力表・参加種目確認'!BW14)</f>
      </c>
      <c r="BJ2" s="13" t="s">
        <v>150</v>
      </c>
      <c r="BK2" s="13" t="s">
        <v>152</v>
      </c>
      <c r="BM2" s="18" t="s">
        <v>167</v>
      </c>
      <c r="BN2" s="18"/>
      <c r="BP2" s="147" t="s">
        <v>672</v>
      </c>
      <c r="BQ2" s="147" t="s">
        <v>672</v>
      </c>
    </row>
    <row r="3" spans="1:69" ht="6" customHeight="1">
      <c r="A3" s="9">
        <v>2</v>
      </c>
      <c r="B3" s="34">
        <f>IF('入力表・参加種目確認'!H15=0,"",'入力表・参加種目確認'!H15)</f>
      </c>
      <c r="C3" s="34">
        <f>IF('入力表・参加種目確認'!J15=0,"",'入力表・参加種目確認'!J15)</f>
      </c>
      <c r="D3" s="34">
        <f>IF('入力表・参加種目確認'!N15=0,"",'入力表・参加種目確認'!N15)</f>
      </c>
      <c r="E3" s="34">
        <f>RIGHT('入力表・参加種目確認'!AA15,2)</f>
      </c>
      <c r="F3" s="34">
        <f>IF('入力表・参加種目確認'!U15=0,"",ASC('入力表・参加種目確認'!U15))</f>
      </c>
      <c r="G3" s="34">
        <f>IF(B3="","",'入力表・参加種目確認'!$N$8)</f>
      </c>
      <c r="H3" s="34">
        <f>IF(B3="","",'入力表・参加種目確認'!$L$4)</f>
      </c>
      <c r="I3" s="34">
        <f>IF(B3="","",'入力表・参加種目確認'!AE15)</f>
      </c>
      <c r="J3" s="34">
        <f>IF('入力表・参加種目確認'!AH15="","",'入力表・参加種目確認'!$E$4&amp;'貼付（事務局）'!B3&amp;"子"&amp;'入力表・参加種目確認'!AH15)</f>
      </c>
      <c r="K3" s="34">
        <f t="shared" si="0"/>
      </c>
      <c r="L3" s="34">
        <f>IF('入力表・参加種目確認'!AV15="","",'入力表・参加種目確認'!$E$4&amp;'貼付（事務局）'!B3&amp;"子"&amp;'入力表・参加種目確認'!AV15)</f>
      </c>
      <c r="M3" s="34">
        <f t="shared" si="1"/>
      </c>
      <c r="N3" s="34">
        <f>IF('入力表・参加種目確認'!BJ15="","",'入力表・参加種目確認'!$E$4&amp;'貼付（事務局）'!B3&amp;"子"&amp;'入力表・参加種目確認'!BJ15)</f>
      </c>
      <c r="O3" s="34">
        <f t="shared" si="2"/>
      </c>
      <c r="P3" s="34">
        <f>IF('入力表・参加種目確認'!BX15="","",VLOOKUP('入力表・参加種目確認'!$E$4,$BP$2:$BQ$5,2,FALSE)&amp;'入力表・参加種目確認'!H15&amp;"子"&amp;"4X100mR")</f>
      </c>
      <c r="Q3" s="34">
        <f>IF(P3="","",H3&amp;P3&amp;'入力表・参加種目確認'!BX15)</f>
      </c>
      <c r="R3" s="34">
        <f aca="true" t="shared" si="3" ref="R3:R41">IF(ISERROR(VLOOKUP(RIGHT(Q3,3),$BM$3:$BN$14,2,FALSE)),"",VLOOKUP(RIGHT(Q3,3),$BM$3:$BN$14,2,FALSE))</f>
      </c>
      <c r="S3" s="34">
        <f>IF('入力表・参加種目確認'!CA15="","",VLOOKUP('入力表・参加種目確認'!$E$4,$BP$7:$BQ$10,2,FALSE)&amp;'入力表・参加種目確認'!H15&amp;"子"&amp;"4X400mR")</f>
      </c>
      <c r="T3" s="34">
        <f>IF(S3="","",H3&amp;S3&amp;'入力表・参加種目確認'!CA15)</f>
      </c>
      <c r="U3" s="34">
        <f aca="true" t="shared" si="4" ref="U3:U41">IF(ISERROR(VLOOKUP(RIGHT(T3,3),$BM$16:$BN$21,2,FALSE)),"",VLOOKUP(RIGHT(T3,3),$BM$16:$BN$21,2,FALSE))</f>
      </c>
      <c r="V3" s="140"/>
      <c r="W3" s="146"/>
      <c r="X3" s="146"/>
      <c r="Y3" s="146"/>
      <c r="Z3" s="141"/>
      <c r="AA3" s="141"/>
      <c r="AB3" s="141"/>
      <c r="AC3" s="141"/>
      <c r="AD3" s="141"/>
      <c r="AE3" s="141"/>
      <c r="AF3" s="141"/>
      <c r="AG3" s="141"/>
      <c r="AH3" s="141"/>
      <c r="AI3" s="141"/>
      <c r="AJ3" s="10"/>
      <c r="AK3" s="23">
        <f>IF('入力表・参加種目確認'!AN15="","",'入力表・参加種目確認'!AN15)</f>
      </c>
      <c r="AL3" s="26">
        <f>IF('入力表・参加種目確認'!AO15="","",'入力表・参加種目確認'!AO15)</f>
      </c>
      <c r="AM3" s="26">
        <f>IF(ISERROR(VLOOKUP(IF(AL3="","",'入力表・参加種目確認'!AP15),$BJ$2:$BK$5,2,FALSE)),"",VLOOKUP(IF(AL3="","",'入力表・参加種目確認'!AS15),$BJ$2:$BK$5,2,FALSE))</f>
      </c>
      <c r="AN3" s="26">
        <f>IF('入力表・参加種目確認'!AQ15="","",'入力表・参加種目確認'!AQ15)</f>
      </c>
      <c r="AO3" s="26">
        <f>IF('入力表・参加種目確認'!AR15="","",'入力表・参加種目確認'!AR15)</f>
      </c>
      <c r="AP3" s="26">
        <f>IF(ISERROR(VLOOKUP('入力表・参加種目確認'!AS15,$BJ$2:$BK$5,2,FALSE)),"",VLOOKUP('入力表・参加種目確認'!AS15,$BJ$2:$BK$5,2,FALSE))</f>
      </c>
      <c r="AQ3" s="26">
        <f>IF('入力表・参加種目確認'!AT15="","",'入力表・参加種目確認'!AT15)</f>
      </c>
      <c r="AR3" s="24">
        <f>IF('入力表・参加種目確認'!AU15="","",'入力表・参加種目確認'!AU15)</f>
      </c>
      <c r="AS3" s="23">
        <f>IF('入力表・参加種目確認'!BB15="","",'入力表・参加種目確認'!BB15)</f>
      </c>
      <c r="AT3" s="26">
        <f>IF('入力表・参加種目確認'!BC15="","",'入力表・参加種目確認'!BC15)</f>
      </c>
      <c r="AU3" s="26">
        <f>IF(ISERROR(VLOOKUP(IF(AT3="","",'入力表・参加種目確認'!BD15),$BJ$2:$BK$5,2,FALSE)),"",VLOOKUP(IF(AT3="","",'入力表・参加種目確認'!BD15),$BJ$2:$BK$5,2,FALSE))</f>
      </c>
      <c r="AV3" s="27">
        <f>IF('入力表・参加種目確認'!BE15="","",'入力表・参加種目確認'!BE15)</f>
      </c>
      <c r="AW3" s="27">
        <f>IF('入力表・参加種目確認'!BF15="","",'入力表・参加種目確認'!BF15)</f>
      </c>
      <c r="AX3" s="27">
        <f>IF(ISERROR(VLOOKUP('入力表・参加種目確認'!BG15,$BJ$2:$BK$5,2,FALSE)),"",VLOOKUP('入力表・参加種目確認'!BG15,$BJ$2:$BK$5,2,FALSE))</f>
      </c>
      <c r="AY3" s="27">
        <f>IF('入力表・参加種目確認'!BH15="","",'入力表・参加種目確認'!BH15)</f>
      </c>
      <c r="AZ3" s="25">
        <f>IF('入力表・参加種目確認'!BI15="","",'入力表・参加種目確認'!BI15)</f>
      </c>
      <c r="BA3" s="28">
        <f>IF('入力表・参加種目確認'!BP15="","",'入力表・参加種目確認'!BP15)</f>
      </c>
      <c r="BB3" s="32">
        <f>IF('入力表・参加種目確認'!BQ15="","",'入力表・参加種目確認'!BQ15)</f>
      </c>
      <c r="BC3" s="32">
        <f>IF(ISERROR(VLOOKUP(IF(BB3="","",'入力表・参加種目確認'!BR15),$BJ$2:$BK$5,2,FALSE)),"",VLOOKUP(IF(BB3="","",'入力表・参加種目確認'!BR15),$BJ$2:$BK$5,2,FALSE))</f>
      </c>
      <c r="BD3" s="32">
        <f>IF('入力表・参加種目確認'!BS15="","",'入力表・参加種目確認'!BS15)</f>
      </c>
      <c r="BE3" s="32">
        <f>IF('入力表・参加種目確認'!BT15="","",'入力表・参加種目確認'!BT15)</f>
      </c>
      <c r="BF3" s="32">
        <f>IF(ISERROR(VLOOKUP('入力表・参加種目確認'!BU15,$BJ$2:$BK$5,2,FALSE)),"",VLOOKUP('入力表・参加種目確認'!BU15,$BJ$2:$BK$5,2,FALSE))</f>
      </c>
      <c r="BG3" s="32">
        <f>IF('入力表・参加種目確認'!BV15="","",'入力表・参加種目確認'!BV15)</f>
      </c>
      <c r="BH3" s="30">
        <f>IF('入力表・参加種目確認'!BW15="","",'入力表・参加種目確認'!BW15)</f>
      </c>
      <c r="BJ3" s="13" t="s">
        <v>151</v>
      </c>
      <c r="BK3" s="13" t="s">
        <v>152</v>
      </c>
      <c r="BM3" s="17" t="s">
        <v>72</v>
      </c>
      <c r="BN3" s="16" t="str">
        <f>CONCATENATE('入力表・参加種目確認'!BL2,".",'入力表・参加種目確認'!BN2,'入力表・参加種目確認'!BO2,".",'入力表・参加種目確認'!BQ2,'入力表・参加種目確認'!BR2)</f>
        <v>..</v>
      </c>
      <c r="BP3" s="147" t="s">
        <v>673</v>
      </c>
      <c r="BQ3" s="147" t="s">
        <v>673</v>
      </c>
    </row>
    <row r="4" spans="1:69" ht="6" customHeight="1">
      <c r="A4" s="9">
        <v>3</v>
      </c>
      <c r="B4" s="34">
        <f>IF('入力表・参加種目確認'!H16=0,"",'入力表・参加種目確認'!H16)</f>
      </c>
      <c r="C4" s="34">
        <f>IF('入力表・参加種目確認'!J16=0,"",'入力表・参加種目確認'!J16)</f>
      </c>
      <c r="D4" s="34">
        <f>IF('入力表・参加種目確認'!N16=0,"",'入力表・参加種目確認'!N16)</f>
      </c>
      <c r="E4" s="34">
        <f>RIGHT('入力表・参加種目確認'!AA16,2)</f>
      </c>
      <c r="F4" s="34">
        <f>IF('入力表・参加種目確認'!U16=0,"",ASC('入力表・参加種目確認'!U16))</f>
      </c>
      <c r="G4" s="34">
        <f>IF(B4="","",'入力表・参加種目確認'!$N$8)</f>
      </c>
      <c r="H4" s="34">
        <f>IF(B4="","",'入力表・参加種目確認'!$L$4)</f>
      </c>
      <c r="I4" s="34">
        <f>IF(B4="","",'入力表・参加種目確認'!AE16)</f>
      </c>
      <c r="J4" s="34">
        <f>IF('入力表・参加種目確認'!AH16="","",'入力表・参加種目確認'!$E$4&amp;'貼付（事務局）'!B4&amp;"子"&amp;'入力表・参加種目確認'!AH16)</f>
      </c>
      <c r="K4" s="34">
        <f t="shared" si="0"/>
      </c>
      <c r="L4" s="34">
        <f>IF('入力表・参加種目確認'!AV16="","",'入力表・参加種目確認'!$E$4&amp;'貼付（事務局）'!B4&amp;"子"&amp;'入力表・参加種目確認'!AV16)</f>
      </c>
      <c r="M4" s="34">
        <f t="shared" si="1"/>
      </c>
      <c r="N4" s="34">
        <f>IF('入力表・参加種目確認'!BJ16="","",'入力表・参加種目確認'!$E$4&amp;'貼付（事務局）'!B4&amp;"子"&amp;'入力表・参加種目確認'!BJ16)</f>
      </c>
      <c r="O4" s="34">
        <f t="shared" si="2"/>
      </c>
      <c r="P4" s="34">
        <f>IF('入力表・参加種目確認'!BX16="","",VLOOKUP('入力表・参加種目確認'!$E$4,$BP$2:$BQ$5,2,FALSE)&amp;'入力表・参加種目確認'!H16&amp;"子"&amp;"4X100mR")</f>
      </c>
      <c r="Q4" s="34">
        <f>IF(P4="","",H4&amp;P4&amp;'入力表・参加種目確認'!BX16)</f>
      </c>
      <c r="R4" s="34">
        <f t="shared" si="3"/>
      </c>
      <c r="S4" s="34">
        <f>IF('入力表・参加種目確認'!CA16="","",VLOOKUP('入力表・参加種目確認'!$E$4,$BP$7:$BQ$10,2,FALSE)&amp;'入力表・参加種目確認'!H16&amp;"子"&amp;"4X400mR")</f>
      </c>
      <c r="T4" s="34">
        <f>IF(S4="","",H4&amp;S4&amp;'入力表・参加種目確認'!CA16)</f>
      </c>
      <c r="U4" s="34">
        <f t="shared" si="4"/>
      </c>
      <c r="V4" s="35"/>
      <c r="W4" s="35"/>
      <c r="X4" s="35"/>
      <c r="Y4" s="35"/>
      <c r="Z4" s="35"/>
      <c r="AA4" s="35"/>
      <c r="AB4" s="35"/>
      <c r="AC4" s="35"/>
      <c r="AD4" s="35"/>
      <c r="AE4" s="35"/>
      <c r="AF4" s="35"/>
      <c r="AG4" s="35"/>
      <c r="AH4" s="35"/>
      <c r="AI4" s="35"/>
      <c r="AJ4" s="10"/>
      <c r="AK4" s="23">
        <f>IF('入力表・参加種目確認'!AN16="","",'入力表・参加種目確認'!AN16)</f>
      </c>
      <c r="AL4" s="26">
        <f>IF('入力表・参加種目確認'!AO16="","",'入力表・参加種目確認'!AO16)</f>
      </c>
      <c r="AM4" s="26">
        <f>IF(ISERROR(VLOOKUP(IF(AL4="","",'入力表・参加種目確認'!AP16),$BJ$2:$BK$5,2,FALSE)),"",VLOOKUP(IF(AL4="","",'入力表・参加種目確認'!AS16),$BJ$2:$BK$5,2,FALSE))</f>
      </c>
      <c r="AN4" s="26">
        <f>IF('入力表・参加種目確認'!AQ16="","",'入力表・参加種目確認'!AQ16)</f>
      </c>
      <c r="AO4" s="26">
        <f>IF('入力表・参加種目確認'!AR16="","",'入力表・参加種目確認'!AR16)</f>
      </c>
      <c r="AP4" s="26">
        <f>IF(ISERROR(VLOOKUP('入力表・参加種目確認'!AS16,$BJ$2:$BK$5,2,FALSE)),"",VLOOKUP('入力表・参加種目確認'!AS16,$BJ$2:$BK$5,2,FALSE))</f>
      </c>
      <c r="AQ4" s="26">
        <f>IF('入力表・参加種目確認'!AT16="","",'入力表・参加種目確認'!AT16)</f>
      </c>
      <c r="AR4" s="24">
        <f>IF('入力表・参加種目確認'!AU16="","",'入力表・参加種目確認'!AU16)</f>
      </c>
      <c r="AS4" s="23">
        <f>IF('入力表・参加種目確認'!BB16="","",'入力表・参加種目確認'!BB16)</f>
      </c>
      <c r="AT4" s="26">
        <f>IF('入力表・参加種目確認'!BC16="","",'入力表・参加種目確認'!BC16)</f>
      </c>
      <c r="AU4" s="26">
        <f>IF(ISERROR(VLOOKUP(IF(AT4="","",'入力表・参加種目確認'!BD16),$BJ$2:$BK$5,2,FALSE)),"",VLOOKUP(IF(AT4="","",'入力表・参加種目確認'!BD16),$BJ$2:$BK$5,2,FALSE))</f>
      </c>
      <c r="AV4" s="27">
        <f>IF('入力表・参加種目確認'!BE16="","",'入力表・参加種目確認'!BE16)</f>
      </c>
      <c r="AW4" s="27">
        <f>IF('入力表・参加種目確認'!BF16="","",'入力表・参加種目確認'!BF16)</f>
      </c>
      <c r="AX4" s="27">
        <f>IF(ISERROR(VLOOKUP('入力表・参加種目確認'!BG16,$BJ$2:$BK$5,2,FALSE)),"",VLOOKUP('入力表・参加種目確認'!BG16,$BJ$2:$BK$5,2,FALSE))</f>
      </c>
      <c r="AY4" s="27">
        <f>IF('入力表・参加種目確認'!BH16="","",'入力表・参加種目確認'!BH16)</f>
      </c>
      <c r="AZ4" s="25">
        <f>IF('入力表・参加種目確認'!BI16="","",'入力表・参加種目確認'!BI16)</f>
      </c>
      <c r="BA4" s="28">
        <f>IF('入力表・参加種目確認'!BP16="","",'入力表・参加種目確認'!BP16)</f>
      </c>
      <c r="BB4" s="32">
        <f>IF('入力表・参加種目確認'!BQ16="","",'入力表・参加種目確認'!BQ16)</f>
      </c>
      <c r="BC4" s="32">
        <f>IF(ISERROR(VLOOKUP(IF(BB4="","",'入力表・参加種目確認'!BR16),$BJ$2:$BK$5,2,FALSE)),"",VLOOKUP(IF(BB4="","",'入力表・参加種目確認'!BR16),$BJ$2:$BK$5,2,FALSE))</f>
      </c>
      <c r="BD4" s="32">
        <f>IF('入力表・参加種目確認'!BS16="","",'入力表・参加種目確認'!BS16)</f>
      </c>
      <c r="BE4" s="32">
        <f>IF('入力表・参加種目確認'!BT16="","",'入力表・参加種目確認'!BT16)</f>
      </c>
      <c r="BF4" s="32">
        <f>IF(ISERROR(VLOOKUP('入力表・参加種目確認'!BU16,$BJ$2:$BK$5,2,FALSE)),"",VLOOKUP('入力表・参加種目確認'!BU16,$BJ$2:$BK$5,2,FALSE))</f>
      </c>
      <c r="BG4" s="32">
        <f>IF('入力表・参加種目確認'!BV16="","",'入力表・参加種目確認'!BV16)</f>
      </c>
      <c r="BH4" s="30">
        <f>IF('入力表・参加種目確認'!BW16="","",'入力表・参加種目確認'!BW16)</f>
      </c>
      <c r="BJ4" s="13" t="s">
        <v>153</v>
      </c>
      <c r="BK4" s="13" t="s">
        <v>153</v>
      </c>
      <c r="BM4" s="17" t="s">
        <v>73</v>
      </c>
      <c r="BN4" s="16" t="str">
        <f>CONCATENATE('入力表・参加種目確認'!BL3,".",'入力表・参加種目確認'!BN3,'入力表・参加種目確認'!BO3,".",'入力表・参加種目確認'!BQ3,'入力表・参加種目確認'!BR3)</f>
        <v>..</v>
      </c>
      <c r="BP4" s="147" t="s">
        <v>674</v>
      </c>
      <c r="BQ4" s="147" t="s">
        <v>676</v>
      </c>
    </row>
    <row r="5" spans="1:69" ht="6" customHeight="1">
      <c r="A5" s="9">
        <v>4</v>
      </c>
      <c r="B5" s="34">
        <f>IF('入力表・参加種目確認'!H17=0,"",'入力表・参加種目確認'!H17)</f>
      </c>
      <c r="C5" s="34">
        <f>IF('入力表・参加種目確認'!J17=0,"",'入力表・参加種目確認'!J17)</f>
      </c>
      <c r="D5" s="34">
        <f>IF('入力表・参加種目確認'!N17=0,"",'入力表・参加種目確認'!N17)</f>
      </c>
      <c r="E5" s="34">
        <f>RIGHT('入力表・参加種目確認'!AA17,2)</f>
      </c>
      <c r="F5" s="34">
        <f>IF('入力表・参加種目確認'!U17=0,"",ASC('入力表・参加種目確認'!U17))</f>
      </c>
      <c r="G5" s="34">
        <f>IF(B5="","",'入力表・参加種目確認'!$N$8)</f>
      </c>
      <c r="H5" s="34">
        <f>IF(B5="","",'入力表・参加種目確認'!$L$4)</f>
      </c>
      <c r="I5" s="34">
        <f>IF(B5="","",'入力表・参加種目確認'!AE17)</f>
      </c>
      <c r="J5" s="34">
        <f>IF('入力表・参加種目確認'!AH17="","",'入力表・参加種目確認'!$E$4&amp;'貼付（事務局）'!B5&amp;"子"&amp;'入力表・参加種目確認'!AH17)</f>
      </c>
      <c r="K5" s="34">
        <f t="shared" si="0"/>
      </c>
      <c r="L5" s="34">
        <f>IF('入力表・参加種目確認'!AV17="","",'入力表・参加種目確認'!$E$4&amp;'貼付（事務局）'!B5&amp;"子"&amp;'入力表・参加種目確認'!AV17)</f>
      </c>
      <c r="M5" s="34">
        <f t="shared" si="1"/>
      </c>
      <c r="N5" s="34">
        <f>IF('入力表・参加種目確認'!BJ17="","",'入力表・参加種目確認'!$E$4&amp;'貼付（事務局）'!B5&amp;"子"&amp;'入力表・参加種目確認'!BJ17)</f>
      </c>
      <c r="O5" s="34">
        <f t="shared" si="2"/>
      </c>
      <c r="P5" s="34">
        <f>IF('入力表・参加種目確認'!BX17="","",VLOOKUP('入力表・参加種目確認'!$E$4,$BP$2:$BQ$5,2,FALSE)&amp;'入力表・参加種目確認'!H17&amp;"子"&amp;"4X100mR")</f>
      </c>
      <c r="Q5" s="34">
        <f>IF(P5="","",H5&amp;P5&amp;'入力表・参加種目確認'!BX17)</f>
      </c>
      <c r="R5" s="34">
        <f t="shared" si="3"/>
      </c>
      <c r="S5" s="34">
        <f>IF('入力表・参加種目確認'!CA17="","",VLOOKUP('入力表・参加種目確認'!$E$4,$BP$7:$BQ$10,2,FALSE)&amp;'入力表・参加種目確認'!H17&amp;"子"&amp;"4X400mR")</f>
      </c>
      <c r="T5" s="34">
        <f>IF(S5="","",H5&amp;S5&amp;'入力表・参加種目確認'!CA17)</f>
      </c>
      <c r="U5" s="34">
        <f t="shared" si="4"/>
      </c>
      <c r="V5" s="35"/>
      <c r="W5" s="35"/>
      <c r="X5" s="35"/>
      <c r="Y5" s="35"/>
      <c r="Z5" s="35"/>
      <c r="AA5" s="35"/>
      <c r="AB5" s="35"/>
      <c r="AC5" s="35"/>
      <c r="AD5" s="35"/>
      <c r="AE5" s="35"/>
      <c r="AF5" s="35"/>
      <c r="AG5" s="35"/>
      <c r="AH5" s="35"/>
      <c r="AI5" s="35"/>
      <c r="AJ5" s="10"/>
      <c r="AK5" s="23">
        <f>IF('入力表・参加種目確認'!AN17="","",'入力表・参加種目確認'!AN17)</f>
      </c>
      <c r="AL5" s="26">
        <f>IF('入力表・参加種目確認'!AO17="","",'入力表・参加種目確認'!AO17)</f>
      </c>
      <c r="AM5" s="26">
        <f>IF(ISERROR(VLOOKUP(IF(AL5="","",'入力表・参加種目確認'!AP17),$BJ$2:$BK$5,2,FALSE)),"",VLOOKUP(IF(AL5="","",'入力表・参加種目確認'!AS17),$BJ$2:$BK$5,2,FALSE))</f>
      </c>
      <c r="AN5" s="26">
        <f>IF('入力表・参加種目確認'!AQ17="","",'入力表・参加種目確認'!AQ17)</f>
      </c>
      <c r="AO5" s="26">
        <f>IF('入力表・参加種目確認'!AR17="","",'入力表・参加種目確認'!AR17)</f>
      </c>
      <c r="AP5" s="26">
        <f>IF(ISERROR(VLOOKUP('入力表・参加種目確認'!AS17,$BJ$2:$BK$5,2,FALSE)),"",VLOOKUP('入力表・参加種目確認'!AS17,$BJ$2:$BK$5,2,FALSE))</f>
      </c>
      <c r="AQ5" s="26">
        <f>IF('入力表・参加種目確認'!AT17="","",'入力表・参加種目確認'!AT17)</f>
      </c>
      <c r="AR5" s="24">
        <f>IF('入力表・参加種目確認'!AU17="","",'入力表・参加種目確認'!AU17)</f>
      </c>
      <c r="AS5" s="23">
        <f>IF('入力表・参加種目確認'!BB17="","",'入力表・参加種目確認'!BB17)</f>
      </c>
      <c r="AT5" s="26">
        <f>IF('入力表・参加種目確認'!BC17="","",'入力表・参加種目確認'!BC17)</f>
      </c>
      <c r="AU5" s="26">
        <f>IF(ISERROR(VLOOKUP(IF(AT5="","",'入力表・参加種目確認'!BD17),$BJ$2:$BK$5,2,FALSE)),"",VLOOKUP(IF(AT5="","",'入力表・参加種目確認'!BD17),$BJ$2:$BK$5,2,FALSE))</f>
      </c>
      <c r="AV5" s="27">
        <f>IF('入力表・参加種目確認'!BE17="","",'入力表・参加種目確認'!BE17)</f>
      </c>
      <c r="AW5" s="27">
        <f>IF('入力表・参加種目確認'!BF17="","",'入力表・参加種目確認'!BF17)</f>
      </c>
      <c r="AX5" s="27">
        <f>IF(ISERROR(VLOOKUP('入力表・参加種目確認'!BG17,$BJ$2:$BK$5,2,FALSE)),"",VLOOKUP('入力表・参加種目確認'!BG17,$BJ$2:$BK$5,2,FALSE))</f>
      </c>
      <c r="AY5" s="27">
        <f>IF('入力表・参加種目確認'!BH17="","",'入力表・参加種目確認'!BH17)</f>
      </c>
      <c r="AZ5" s="25">
        <f>IF('入力表・参加種目確認'!BI17="","",'入力表・参加種目確認'!BI17)</f>
      </c>
      <c r="BA5" s="28">
        <f>IF('入力表・参加種目確認'!BP17="","",'入力表・参加種目確認'!BP17)</f>
      </c>
      <c r="BB5" s="32">
        <f>IF('入力表・参加種目確認'!BQ17="","",'入力表・参加種目確認'!BQ17)</f>
      </c>
      <c r="BC5" s="32">
        <f>IF(ISERROR(VLOOKUP(IF(BB5="","",'入力表・参加種目確認'!BR17),$BJ$2:$BK$5,2,FALSE)),"",VLOOKUP(IF(BB5="","",'入力表・参加種目確認'!BR17),$BJ$2:$BK$5,2,FALSE))</f>
      </c>
      <c r="BD5" s="32">
        <f>IF('入力表・参加種目確認'!BS17="","",'入力表・参加種目確認'!BS17)</f>
      </c>
      <c r="BE5" s="32">
        <f>IF('入力表・参加種目確認'!BT17="","",'入力表・参加種目確認'!BT17)</f>
      </c>
      <c r="BF5" s="32">
        <f>IF(ISERROR(VLOOKUP('入力表・参加種目確認'!BU17,$BJ$2:$BK$5,2,FALSE)),"",VLOOKUP('入力表・参加種目確認'!BU17,$BJ$2:$BK$5,2,FALSE))</f>
      </c>
      <c r="BG5" s="32">
        <f>IF('入力表・参加種目確認'!BV17="","",'入力表・参加種目確認'!BV17)</f>
      </c>
      <c r="BH5" s="30">
        <f>IF('入力表・参加種目確認'!BW17="","",'入力表・参加種目確認'!BW17)</f>
      </c>
      <c r="BJ5" s="13"/>
      <c r="BK5" s="13"/>
      <c r="BM5" s="17" t="s">
        <v>74</v>
      </c>
      <c r="BN5" s="16" t="str">
        <f>CONCATENATE('入力表・参加種目確認'!BL4,".",'入力表・参加種目確認'!BN4,'入力表・参加種目確認'!BO4,".",'入力表・参加種目確認'!BQ4,'入力表・参加種目確認'!BR4)</f>
        <v>..</v>
      </c>
      <c r="BP5" s="147" t="s">
        <v>675</v>
      </c>
      <c r="BQ5" s="147" t="s">
        <v>676</v>
      </c>
    </row>
    <row r="6" spans="1:66" s="6" customFormat="1" ht="6" customHeight="1">
      <c r="A6" s="9">
        <v>5</v>
      </c>
      <c r="B6" s="34">
        <f>IF('入力表・参加種目確認'!H18=0,"",'入力表・参加種目確認'!H18)</f>
      </c>
      <c r="C6" s="34">
        <f>IF('入力表・参加種目確認'!J18=0,"",'入力表・参加種目確認'!J18)</f>
      </c>
      <c r="D6" s="34">
        <f>IF('入力表・参加種目確認'!N18=0,"",'入力表・参加種目確認'!N18)</f>
      </c>
      <c r="E6" s="34">
        <f>RIGHT('入力表・参加種目確認'!AA18,2)</f>
      </c>
      <c r="F6" s="34">
        <f>IF('入力表・参加種目確認'!U18=0,"",ASC('入力表・参加種目確認'!U18))</f>
      </c>
      <c r="G6" s="34">
        <f>IF(B6="","",'入力表・参加種目確認'!$N$8)</f>
      </c>
      <c r="H6" s="34">
        <f>IF(B6="","",'入力表・参加種目確認'!$L$4)</f>
      </c>
      <c r="I6" s="34">
        <f>IF(B6="","",'入力表・参加種目確認'!AE18)</f>
      </c>
      <c r="J6" s="34">
        <f>IF('入力表・参加種目確認'!AH18="","",'入力表・参加種目確認'!$E$4&amp;'貼付（事務局）'!B6&amp;"子"&amp;'入力表・参加種目確認'!AH18)</f>
      </c>
      <c r="K6" s="34">
        <f t="shared" si="0"/>
      </c>
      <c r="L6" s="34">
        <f>IF('入力表・参加種目確認'!AV18="","",'入力表・参加種目確認'!$E$4&amp;'貼付（事務局）'!B6&amp;"子"&amp;'入力表・参加種目確認'!AV18)</f>
      </c>
      <c r="M6" s="34">
        <f t="shared" si="1"/>
      </c>
      <c r="N6" s="34">
        <f>IF('入力表・参加種目確認'!BJ18="","",'入力表・参加種目確認'!$E$4&amp;'貼付（事務局）'!B6&amp;"子"&amp;'入力表・参加種目確認'!BJ18)</f>
      </c>
      <c r="O6" s="34">
        <f t="shared" si="2"/>
      </c>
      <c r="P6" s="34">
        <f>IF('入力表・参加種目確認'!BX18="","",VLOOKUP('入力表・参加種目確認'!$E$4,$BP$2:$BQ$5,2,FALSE)&amp;'入力表・参加種目確認'!H18&amp;"子"&amp;"4X100mR")</f>
      </c>
      <c r="Q6" s="34">
        <f>IF(P6="","",H6&amp;P6&amp;'入力表・参加種目確認'!BX18)</f>
      </c>
      <c r="R6" s="34">
        <f t="shared" si="3"/>
      </c>
      <c r="S6" s="34">
        <f>IF('入力表・参加種目確認'!CA18="","",VLOOKUP('入力表・参加種目確認'!$E$4,$BP$7:$BQ$10,2,FALSE)&amp;'入力表・参加種目確認'!H18&amp;"子"&amp;"4X400mR")</f>
      </c>
      <c r="T6" s="34">
        <f>IF(S6="","",H6&amp;S6&amp;'入力表・参加種目確認'!CA18)</f>
      </c>
      <c r="U6" s="34">
        <f t="shared" si="4"/>
      </c>
      <c r="V6" s="36"/>
      <c r="W6" s="36"/>
      <c r="X6" s="36"/>
      <c r="Y6" s="36"/>
      <c r="Z6" s="36"/>
      <c r="AA6" s="36"/>
      <c r="AB6" s="36"/>
      <c r="AC6" s="36"/>
      <c r="AD6" s="36"/>
      <c r="AE6" s="36"/>
      <c r="AF6" s="36"/>
      <c r="AG6" s="36"/>
      <c r="AH6" s="36"/>
      <c r="AI6" s="36"/>
      <c r="AJ6" s="11"/>
      <c r="AK6" s="23">
        <f>IF('入力表・参加種目確認'!AN18="","",'入力表・参加種目確認'!AN18)</f>
      </c>
      <c r="AL6" s="26">
        <f>IF('入力表・参加種目確認'!AO18="","",'入力表・参加種目確認'!AO18)</f>
      </c>
      <c r="AM6" s="26">
        <f>IF(ISERROR(VLOOKUP(IF(AL6="","",'入力表・参加種目確認'!AP18),$BJ$2:$BK$5,2,FALSE)),"",VLOOKUP(IF(AL6="","",'入力表・参加種目確認'!AS18),$BJ$2:$BK$5,2,FALSE))</f>
      </c>
      <c r="AN6" s="26">
        <f>IF('入力表・参加種目確認'!AQ18="","",'入力表・参加種目確認'!AQ18)</f>
      </c>
      <c r="AO6" s="26">
        <f>IF('入力表・参加種目確認'!AR18="","",'入力表・参加種目確認'!AR18)</f>
      </c>
      <c r="AP6" s="26">
        <f>IF(ISERROR(VLOOKUP('入力表・参加種目確認'!AS18,$BJ$2:$BK$5,2,FALSE)),"",VLOOKUP('入力表・参加種目確認'!AS18,$BJ$2:$BK$5,2,FALSE))</f>
      </c>
      <c r="AQ6" s="26">
        <f>IF('入力表・参加種目確認'!AT18="","",'入力表・参加種目確認'!AT18)</f>
      </c>
      <c r="AR6" s="24">
        <f>IF('入力表・参加種目確認'!AU18="","",'入力表・参加種目確認'!AU18)</f>
      </c>
      <c r="AS6" s="23">
        <f>IF('入力表・参加種目確認'!BB18="","",'入力表・参加種目確認'!BB18)</f>
      </c>
      <c r="AT6" s="26">
        <f>IF('入力表・参加種目確認'!BC18="","",'入力表・参加種目確認'!BC18)</f>
      </c>
      <c r="AU6" s="26">
        <f>IF(ISERROR(VLOOKUP(IF(AT6="","",'入力表・参加種目確認'!BD18),$BJ$2:$BK$5,2,FALSE)),"",VLOOKUP(IF(AT6="","",'入力表・参加種目確認'!BD18),$BJ$2:$BK$5,2,FALSE))</f>
      </c>
      <c r="AV6" s="27">
        <f>IF('入力表・参加種目確認'!BE18="","",'入力表・参加種目確認'!BE18)</f>
      </c>
      <c r="AW6" s="27">
        <f>IF('入力表・参加種目確認'!BF18="","",'入力表・参加種目確認'!BF18)</f>
      </c>
      <c r="AX6" s="27">
        <f>IF(ISERROR(VLOOKUP('入力表・参加種目確認'!BG18,$BJ$2:$BK$5,2,FALSE)),"",VLOOKUP('入力表・参加種目確認'!BG18,$BJ$2:$BK$5,2,FALSE))</f>
      </c>
      <c r="AY6" s="27">
        <f>IF('入力表・参加種目確認'!BH18="","",'入力表・参加種目確認'!BH18)</f>
      </c>
      <c r="AZ6" s="25">
        <f>IF('入力表・参加種目確認'!BI18="","",'入力表・参加種目確認'!BI18)</f>
      </c>
      <c r="BA6" s="29">
        <f>IF('入力表・参加種目確認'!BP18="","",'入力表・参加種目確認'!BP18)</f>
      </c>
      <c r="BB6" s="33">
        <f>IF('入力表・参加種目確認'!BQ18="","",'入力表・参加種目確認'!BQ18)</f>
      </c>
      <c r="BC6" s="33">
        <f>IF(ISERROR(VLOOKUP(IF(BB6="","",'入力表・参加種目確認'!BR18),$BJ$2:$BK$5,2,FALSE)),"",VLOOKUP(IF(BB6="","",'入力表・参加種目確認'!BR18),$BJ$2:$BK$5,2,FALSE))</f>
      </c>
      <c r="BD6" s="33">
        <f>IF('入力表・参加種目確認'!BS18="","",'入力表・参加種目確認'!BS18)</f>
      </c>
      <c r="BE6" s="33">
        <f>IF('入力表・参加種目確認'!BT18="","",'入力表・参加種目確認'!BT18)</f>
      </c>
      <c r="BF6" s="33">
        <f>IF(ISERROR(VLOOKUP('入力表・参加種目確認'!BU18,$BJ$2:$BK$5,2,FALSE)),"",VLOOKUP('入力表・参加種目確認'!BU18,$BJ$2:$BK$5,2,FALSE))</f>
      </c>
      <c r="BG6" s="33">
        <f>IF('入力表・参加種目確認'!BV18="","",'入力表・参加種目確認'!BV18)</f>
      </c>
      <c r="BH6" s="31">
        <f>IF('入力表・参加種目確認'!BW18="","",'入力表・参加種目確認'!BW18)</f>
      </c>
      <c r="BM6" s="17" t="s">
        <v>262</v>
      </c>
      <c r="BN6" s="16" t="str">
        <f>CONCATENATE('入力表・参加種目確認'!BL5,".",'入力表・参加種目確認'!BN5,'入力表・参加種目確認'!BO5,".",'入力表・参加種目確認'!BQ5,'入力表・参加種目確認'!BR5)</f>
        <v>..</v>
      </c>
    </row>
    <row r="7" spans="1:69" ht="6" customHeight="1">
      <c r="A7" s="9">
        <v>6</v>
      </c>
      <c r="B7" s="34">
        <f>IF('入力表・参加種目確認'!H19=0,"",'入力表・参加種目確認'!H19)</f>
      </c>
      <c r="C7" s="34">
        <f>IF('入力表・参加種目確認'!J19=0,"",'入力表・参加種目確認'!J19)</f>
      </c>
      <c r="D7" s="34">
        <f>IF('入力表・参加種目確認'!N19=0,"",'入力表・参加種目確認'!N19)</f>
      </c>
      <c r="E7" s="34">
        <f>RIGHT('入力表・参加種目確認'!AA19,2)</f>
      </c>
      <c r="F7" s="34">
        <f>IF('入力表・参加種目確認'!U19=0,"",ASC('入力表・参加種目確認'!U19))</f>
      </c>
      <c r="G7" s="34">
        <f>IF(B7="","",'入力表・参加種目確認'!$N$8)</f>
      </c>
      <c r="H7" s="34">
        <f>IF(B7="","",'入力表・参加種目確認'!$L$4)</f>
      </c>
      <c r="I7" s="34">
        <f>IF(B7="","",'入力表・参加種目確認'!AE19)</f>
      </c>
      <c r="J7" s="34">
        <f>IF('入力表・参加種目確認'!AH19="","",'入力表・参加種目確認'!$E$4&amp;'貼付（事務局）'!B7&amp;"子"&amp;'入力表・参加種目確認'!AH19)</f>
      </c>
      <c r="K7" s="34">
        <f t="shared" si="0"/>
      </c>
      <c r="L7" s="34">
        <f>IF('入力表・参加種目確認'!AV19="","",'入力表・参加種目確認'!$E$4&amp;'貼付（事務局）'!B7&amp;"子"&amp;'入力表・参加種目確認'!AV19)</f>
      </c>
      <c r="M7" s="34">
        <f t="shared" si="1"/>
      </c>
      <c r="N7" s="34">
        <f>IF('入力表・参加種目確認'!BJ19="","",'入力表・参加種目確認'!$E$4&amp;'貼付（事務局）'!B7&amp;"子"&amp;'入力表・参加種目確認'!BJ19)</f>
      </c>
      <c r="O7" s="34">
        <f t="shared" si="2"/>
      </c>
      <c r="P7" s="34">
        <f>IF('入力表・参加種目確認'!BX19="","",VLOOKUP('入力表・参加種目確認'!$E$4,$BP$2:$BQ$5,2,FALSE)&amp;'入力表・参加種目確認'!H19&amp;"子"&amp;"4X100mR")</f>
      </c>
      <c r="Q7" s="34">
        <f>IF(P7="","",H7&amp;P7&amp;'入力表・参加種目確認'!BX19)</f>
      </c>
      <c r="R7" s="34">
        <f t="shared" si="3"/>
      </c>
      <c r="S7" s="34">
        <f>IF('入力表・参加種目確認'!CA19="","",VLOOKUP('入力表・参加種目確認'!$E$4,$BP$7:$BQ$10,2,FALSE)&amp;'入力表・参加種目確認'!H19&amp;"子"&amp;"4X400mR")</f>
      </c>
      <c r="T7" s="34">
        <f>IF(S7="","",H7&amp;S7&amp;'入力表・参加種目確認'!CA19)</f>
      </c>
      <c r="U7" s="34">
        <f t="shared" si="4"/>
      </c>
      <c r="V7" s="35"/>
      <c r="W7" s="35"/>
      <c r="X7" s="35"/>
      <c r="Y7" s="35"/>
      <c r="Z7" s="35"/>
      <c r="AA7" s="35"/>
      <c r="AB7" s="35"/>
      <c r="AC7" s="35"/>
      <c r="AD7" s="35"/>
      <c r="AE7" s="35"/>
      <c r="AF7" s="35"/>
      <c r="AG7" s="35"/>
      <c r="AH7" s="35"/>
      <c r="AI7" s="35"/>
      <c r="AJ7" s="10"/>
      <c r="AK7" s="23">
        <f>IF('入力表・参加種目確認'!AN19="","",'入力表・参加種目確認'!AN19)</f>
      </c>
      <c r="AL7" s="26">
        <f>IF('入力表・参加種目確認'!AO19="","",'入力表・参加種目確認'!AO19)</f>
      </c>
      <c r="AM7" s="26">
        <f>IF(ISERROR(VLOOKUP(IF(AL7="","",'入力表・参加種目確認'!AP19),$BJ$2:$BK$5,2,FALSE)),"",VLOOKUP(IF(AL7="","",'入力表・参加種目確認'!AS19),$BJ$2:$BK$5,2,FALSE))</f>
      </c>
      <c r="AN7" s="26">
        <f>IF('入力表・参加種目確認'!AQ19="","",'入力表・参加種目確認'!AQ19)</f>
      </c>
      <c r="AO7" s="26">
        <f>IF('入力表・参加種目確認'!AR19="","",'入力表・参加種目確認'!AR19)</f>
      </c>
      <c r="AP7" s="26">
        <f>IF(ISERROR(VLOOKUP('入力表・参加種目確認'!AS19,$BJ$2:$BK$5,2,FALSE)),"",VLOOKUP('入力表・参加種目確認'!AS19,$BJ$2:$BK$5,2,FALSE))</f>
      </c>
      <c r="AQ7" s="26">
        <f>IF('入力表・参加種目確認'!AT19="","",'入力表・参加種目確認'!AT19)</f>
      </c>
      <c r="AR7" s="24">
        <f>IF('入力表・参加種目確認'!AU19="","",'入力表・参加種目確認'!AU19)</f>
      </c>
      <c r="AS7" s="23">
        <f>IF('入力表・参加種目確認'!BB19="","",'入力表・参加種目確認'!BB19)</f>
      </c>
      <c r="AT7" s="26">
        <f>IF('入力表・参加種目確認'!BC19="","",'入力表・参加種目確認'!BC19)</f>
      </c>
      <c r="AU7" s="26">
        <f>IF(ISERROR(VLOOKUP(IF(AT7="","",'入力表・参加種目確認'!BD19),$BJ$2:$BK$5,2,FALSE)),"",VLOOKUP(IF(AT7="","",'入力表・参加種目確認'!BD19),$BJ$2:$BK$5,2,FALSE))</f>
      </c>
      <c r="AV7" s="27">
        <f>IF('入力表・参加種目確認'!BE19="","",'入力表・参加種目確認'!BE19)</f>
      </c>
      <c r="AW7" s="27">
        <f>IF('入力表・参加種目確認'!BF19="","",'入力表・参加種目確認'!BF19)</f>
      </c>
      <c r="AX7" s="27">
        <f>IF(ISERROR(VLOOKUP('入力表・参加種目確認'!BG19,$BJ$2:$BK$5,2,FALSE)),"",VLOOKUP('入力表・参加種目確認'!BG19,$BJ$2:$BK$5,2,FALSE))</f>
      </c>
      <c r="AY7" s="27">
        <f>IF('入力表・参加種目確認'!BH19="","",'入力表・参加種目確認'!BH19)</f>
      </c>
      <c r="AZ7" s="25">
        <f>IF('入力表・参加種目確認'!BI19="","",'入力表・参加種目確認'!BI19)</f>
      </c>
      <c r="BA7" s="28">
        <f>IF('入力表・参加種目確認'!BP19="","",'入力表・参加種目確認'!BP19)</f>
      </c>
      <c r="BB7" s="32">
        <f>IF('入力表・参加種目確認'!BQ19="","",'入力表・参加種目確認'!BQ19)</f>
      </c>
      <c r="BC7" s="32">
        <f>IF(ISERROR(VLOOKUP(IF(BB7="","",'入力表・参加種目確認'!BR19),$BJ$2:$BK$5,2,FALSE)),"",VLOOKUP(IF(BB7="","",'入力表・参加種目確認'!BR19),$BJ$2:$BK$5,2,FALSE))</f>
      </c>
      <c r="BD7" s="32">
        <f>IF('入力表・参加種目確認'!BS19="","",'入力表・参加種目確認'!BS19)</f>
      </c>
      <c r="BE7" s="32">
        <f>IF('入力表・参加種目確認'!BT19="","",'入力表・参加種目確認'!BT19)</f>
      </c>
      <c r="BF7" s="32">
        <f>IF(ISERROR(VLOOKUP('入力表・参加種目確認'!BU19,$BJ$2:$BK$5,2,FALSE)),"",VLOOKUP('入力表・参加種目確認'!BU19,$BJ$2:$BK$5,2,FALSE))</f>
      </c>
      <c r="BG7" s="32">
        <f>IF('入力表・参加種目確認'!BV19="","",'入力表・参加種目確認'!BV19)</f>
      </c>
      <c r="BH7" s="30">
        <f>IF('入力表・参加種目確認'!BW19="","",'入力表・参加種目確認'!BW19)</f>
      </c>
      <c r="BM7" s="17" t="s">
        <v>263</v>
      </c>
      <c r="BN7" s="16" t="str">
        <f>CONCATENATE('入力表・参加種目確認'!BL6,".",'入力表・参加種目確認'!BN6,'入力表・参加種目確認'!BO6,".",'入力表・参加種目確認'!BQ6,'入力表・参加種目確認'!BR6)</f>
        <v>..</v>
      </c>
      <c r="BP7" s="147" t="s">
        <v>672</v>
      </c>
      <c r="BQ7" s="147" t="s">
        <v>676</v>
      </c>
    </row>
    <row r="8" spans="1:69" ht="6" customHeight="1">
      <c r="A8" s="9">
        <v>7</v>
      </c>
      <c r="B8" s="34">
        <f>IF('入力表・参加種目確認'!H20=0,"",'入力表・参加種目確認'!H20)</f>
      </c>
      <c r="C8" s="34">
        <f>IF('入力表・参加種目確認'!J20=0,"",'入力表・参加種目確認'!J20)</f>
      </c>
      <c r="D8" s="34">
        <f>IF('入力表・参加種目確認'!N20=0,"",'入力表・参加種目確認'!N20)</f>
      </c>
      <c r="E8" s="34">
        <f>RIGHT('入力表・参加種目確認'!AA20,2)</f>
      </c>
      <c r="F8" s="34">
        <f>IF('入力表・参加種目確認'!U20=0,"",ASC('入力表・参加種目確認'!U20))</f>
      </c>
      <c r="G8" s="34">
        <f>IF(B8="","",'入力表・参加種目確認'!$N$8)</f>
      </c>
      <c r="H8" s="34">
        <f>IF(B8="","",'入力表・参加種目確認'!$L$4)</f>
      </c>
      <c r="I8" s="34">
        <f>IF(B8="","",'入力表・参加種目確認'!AE20)</f>
      </c>
      <c r="J8" s="34">
        <f>IF('入力表・参加種目確認'!AH20="","",'入力表・参加種目確認'!$E$4&amp;'貼付（事務局）'!B8&amp;"子"&amp;'入力表・参加種目確認'!AH20)</f>
      </c>
      <c r="K8" s="34">
        <f t="shared" si="0"/>
      </c>
      <c r="L8" s="34">
        <f>IF('入力表・参加種目確認'!AV20="","",'入力表・参加種目確認'!$E$4&amp;'貼付（事務局）'!B8&amp;"子"&amp;'入力表・参加種目確認'!AV20)</f>
      </c>
      <c r="M8" s="34">
        <f t="shared" si="1"/>
      </c>
      <c r="N8" s="34">
        <f>IF('入力表・参加種目確認'!BJ20="","",'入力表・参加種目確認'!$E$4&amp;'貼付（事務局）'!B8&amp;"子"&amp;'入力表・参加種目確認'!BJ20)</f>
      </c>
      <c r="O8" s="34">
        <f t="shared" si="2"/>
      </c>
      <c r="P8" s="34">
        <f>IF('入力表・参加種目確認'!BX20="","",VLOOKUP('入力表・参加種目確認'!$E$4,$BP$2:$BQ$5,2,FALSE)&amp;'入力表・参加種目確認'!H20&amp;"子"&amp;"4X100mR")</f>
      </c>
      <c r="Q8" s="34">
        <f>IF(P8="","",H8&amp;P8&amp;'入力表・参加種目確認'!BX20)</f>
      </c>
      <c r="R8" s="34">
        <f t="shared" si="3"/>
      </c>
      <c r="S8" s="34">
        <f>IF('入力表・参加種目確認'!CA20="","",VLOOKUP('入力表・参加種目確認'!$E$4,$BP$7:$BQ$10,2,FALSE)&amp;'入力表・参加種目確認'!H20&amp;"子"&amp;"4X400mR")</f>
      </c>
      <c r="T8" s="34">
        <f>IF(S8="","",H8&amp;S8&amp;'入力表・参加種目確認'!CA20)</f>
      </c>
      <c r="U8" s="34">
        <f t="shared" si="4"/>
      </c>
      <c r="V8" s="35"/>
      <c r="W8" s="35"/>
      <c r="X8" s="35"/>
      <c r="Y8" s="35"/>
      <c r="Z8" s="35"/>
      <c r="AA8" s="35"/>
      <c r="AB8" s="35"/>
      <c r="AC8" s="35"/>
      <c r="AD8" s="35"/>
      <c r="AE8" s="35"/>
      <c r="AF8" s="35"/>
      <c r="AG8" s="35"/>
      <c r="AH8" s="35"/>
      <c r="AI8" s="35"/>
      <c r="AJ8" s="10"/>
      <c r="AK8" s="23">
        <f>IF('入力表・参加種目確認'!AN20="","",'入力表・参加種目確認'!AN20)</f>
      </c>
      <c r="AL8" s="26">
        <f>IF('入力表・参加種目確認'!AO20="","",'入力表・参加種目確認'!AO20)</f>
      </c>
      <c r="AM8" s="26">
        <f>IF(ISERROR(VLOOKUP(IF(AL8="","",'入力表・参加種目確認'!AP20),$BJ$2:$BK$5,2,FALSE)),"",VLOOKUP(IF(AL8="","",'入力表・参加種目確認'!AS20),$BJ$2:$BK$5,2,FALSE))</f>
      </c>
      <c r="AN8" s="26">
        <f>IF('入力表・参加種目確認'!AQ20="","",'入力表・参加種目確認'!AQ20)</f>
      </c>
      <c r="AO8" s="26">
        <f>IF('入力表・参加種目確認'!AR20="","",'入力表・参加種目確認'!AR20)</f>
      </c>
      <c r="AP8" s="26">
        <f>IF(ISERROR(VLOOKUP('入力表・参加種目確認'!AS20,$BJ$2:$BK$5,2,FALSE)),"",VLOOKUP('入力表・参加種目確認'!AS20,$BJ$2:$BK$5,2,FALSE))</f>
      </c>
      <c r="AQ8" s="26">
        <f>IF('入力表・参加種目確認'!AT20="","",'入力表・参加種目確認'!AT20)</f>
      </c>
      <c r="AR8" s="24">
        <f>IF('入力表・参加種目確認'!AU20="","",'入力表・参加種目確認'!AU20)</f>
      </c>
      <c r="AS8" s="23">
        <f>IF('入力表・参加種目確認'!BB20="","",'入力表・参加種目確認'!BB20)</f>
      </c>
      <c r="AT8" s="26">
        <f>IF('入力表・参加種目確認'!BC20="","",'入力表・参加種目確認'!BC20)</f>
      </c>
      <c r="AU8" s="26">
        <f>IF(ISERROR(VLOOKUP(IF(AT8="","",'入力表・参加種目確認'!BD20),$BJ$2:$BK$5,2,FALSE)),"",VLOOKUP(IF(AT8="","",'入力表・参加種目確認'!BD20),$BJ$2:$BK$5,2,FALSE))</f>
      </c>
      <c r="AV8" s="27">
        <f>IF('入力表・参加種目確認'!BE20="","",'入力表・参加種目確認'!BE20)</f>
      </c>
      <c r="AW8" s="27">
        <f>IF('入力表・参加種目確認'!BF20="","",'入力表・参加種目確認'!BF20)</f>
      </c>
      <c r="AX8" s="27">
        <f>IF(ISERROR(VLOOKUP('入力表・参加種目確認'!BG20,$BJ$2:$BK$5,2,FALSE)),"",VLOOKUP('入力表・参加種目確認'!BG20,$BJ$2:$BK$5,2,FALSE))</f>
      </c>
      <c r="AY8" s="27">
        <f>IF('入力表・参加種目確認'!BH20="","",'入力表・参加種目確認'!BH20)</f>
      </c>
      <c r="AZ8" s="25">
        <f>IF('入力表・参加種目確認'!BI20="","",'入力表・参加種目確認'!BI20)</f>
      </c>
      <c r="BA8" s="28">
        <f>IF('入力表・参加種目確認'!BP20="","",'入力表・参加種目確認'!BP20)</f>
      </c>
      <c r="BB8" s="32">
        <f>IF('入力表・参加種目確認'!BQ20="","",'入力表・参加種目確認'!BQ20)</f>
      </c>
      <c r="BC8" s="32">
        <f>IF(ISERROR(VLOOKUP(IF(BB8="","",'入力表・参加種目確認'!BR20),$BJ$2:$BK$5,2,FALSE)),"",VLOOKUP(IF(BB8="","",'入力表・参加種目確認'!BR20),$BJ$2:$BK$5,2,FALSE))</f>
      </c>
      <c r="BD8" s="32">
        <f>IF('入力表・参加種目確認'!BS20="","",'入力表・参加種目確認'!BS20)</f>
      </c>
      <c r="BE8" s="32">
        <f>IF('入力表・参加種目確認'!BT20="","",'入力表・参加種目確認'!BT20)</f>
      </c>
      <c r="BF8" s="32">
        <f>IF(ISERROR(VLOOKUP('入力表・参加種目確認'!BU20,$BJ$2:$BK$5,2,FALSE)),"",VLOOKUP('入力表・参加種目確認'!BU20,$BJ$2:$BK$5,2,FALSE))</f>
      </c>
      <c r="BG8" s="32">
        <f>IF('入力表・参加種目確認'!BV20="","",'入力表・参加種目確認'!BV20)</f>
      </c>
      <c r="BH8" s="30">
        <f>IF('入力表・参加種目確認'!BW20="","",'入力表・参加種目確認'!BW20)</f>
      </c>
      <c r="BM8" s="17" t="s">
        <v>264</v>
      </c>
      <c r="BN8" s="16" t="str">
        <f>CONCATENATE('入力表・参加種目確認'!BL7,".",'入力表・参加種目確認'!BN7,'入力表・参加種目確認'!BO7,".",'入力表・参加種目確認'!BQ7,'入力表・参加種目確認'!BR7)</f>
        <v>..</v>
      </c>
      <c r="BP8" s="147" t="s">
        <v>673</v>
      </c>
      <c r="BQ8" s="147" t="s">
        <v>676</v>
      </c>
    </row>
    <row r="9" spans="1:69" ht="6" customHeight="1">
      <c r="A9" s="9">
        <v>8</v>
      </c>
      <c r="B9" s="34">
        <f>IF('入力表・参加種目確認'!H21=0,"",'入力表・参加種目確認'!H21)</f>
      </c>
      <c r="C9" s="34">
        <f>IF('入力表・参加種目確認'!J21=0,"",'入力表・参加種目確認'!J21)</f>
      </c>
      <c r="D9" s="34">
        <f>IF('入力表・参加種目確認'!N21=0,"",'入力表・参加種目確認'!N21)</f>
      </c>
      <c r="E9" s="34">
        <f>RIGHT('入力表・参加種目確認'!AA21,2)</f>
      </c>
      <c r="F9" s="34">
        <f>IF('入力表・参加種目確認'!U21=0,"",ASC('入力表・参加種目確認'!U21))</f>
      </c>
      <c r="G9" s="34">
        <f>IF(B9="","",'入力表・参加種目確認'!$N$8)</f>
      </c>
      <c r="H9" s="34">
        <f>IF(B9="","",'入力表・参加種目確認'!$L$4)</f>
      </c>
      <c r="I9" s="34">
        <f>IF(B9="","",'入力表・参加種目確認'!AE21)</f>
      </c>
      <c r="J9" s="34">
        <f>IF('入力表・参加種目確認'!AH21="","",'入力表・参加種目確認'!$E$4&amp;'貼付（事務局）'!B9&amp;"子"&amp;'入力表・参加種目確認'!AH21)</f>
      </c>
      <c r="K9" s="34">
        <f t="shared" si="0"/>
      </c>
      <c r="L9" s="34">
        <f>IF('入力表・参加種目確認'!AV21="","",'入力表・参加種目確認'!$E$4&amp;'貼付（事務局）'!B9&amp;"子"&amp;'入力表・参加種目確認'!AV21)</f>
      </c>
      <c r="M9" s="34">
        <f t="shared" si="1"/>
      </c>
      <c r="N9" s="34">
        <f>IF('入力表・参加種目確認'!BJ21="","",'入力表・参加種目確認'!$E$4&amp;'貼付（事務局）'!B9&amp;"子"&amp;'入力表・参加種目確認'!BJ21)</f>
      </c>
      <c r="O9" s="34">
        <f t="shared" si="2"/>
      </c>
      <c r="P9" s="34">
        <f>IF('入力表・参加種目確認'!BX21="","",VLOOKUP('入力表・参加種目確認'!$E$4,$BP$2:$BQ$5,2,FALSE)&amp;'入力表・参加種目確認'!H21&amp;"子"&amp;"4X100mR")</f>
      </c>
      <c r="Q9" s="34">
        <f>IF(P9="","",H9&amp;P9&amp;'入力表・参加種目確認'!BX21)</f>
      </c>
      <c r="R9" s="34">
        <f t="shared" si="3"/>
      </c>
      <c r="S9" s="34">
        <f>IF('入力表・参加種目確認'!CA21="","",VLOOKUP('入力表・参加種目確認'!$E$4,$BP$7:$BQ$10,2,FALSE)&amp;'入力表・参加種目確認'!H21&amp;"子"&amp;"4X400mR")</f>
      </c>
      <c r="T9" s="34">
        <f>IF(S9="","",H9&amp;S9&amp;'入力表・参加種目確認'!CA21)</f>
      </c>
      <c r="U9" s="34">
        <f t="shared" si="4"/>
      </c>
      <c r="V9" s="35"/>
      <c r="W9" s="35"/>
      <c r="X9" s="35"/>
      <c r="Y9" s="35"/>
      <c r="Z9" s="35"/>
      <c r="AA9" s="35"/>
      <c r="AB9" s="35"/>
      <c r="AC9" s="35"/>
      <c r="AD9" s="35"/>
      <c r="AE9" s="35"/>
      <c r="AF9" s="35"/>
      <c r="AG9" s="35"/>
      <c r="AH9" s="35"/>
      <c r="AI9" s="35"/>
      <c r="AJ9" s="10"/>
      <c r="AK9" s="23">
        <f>IF('入力表・参加種目確認'!AN21="","",'入力表・参加種目確認'!AN21)</f>
      </c>
      <c r="AL9" s="26">
        <f>IF('入力表・参加種目確認'!AO21="","",'入力表・参加種目確認'!AO21)</f>
      </c>
      <c r="AM9" s="26">
        <f>IF(ISERROR(VLOOKUP(IF(AL9="","",'入力表・参加種目確認'!AP21),$BJ$2:$BK$5,2,FALSE)),"",VLOOKUP(IF(AL9="","",'入力表・参加種目確認'!AS21),$BJ$2:$BK$5,2,FALSE))</f>
      </c>
      <c r="AN9" s="26">
        <f>IF('入力表・参加種目確認'!AQ21="","",'入力表・参加種目確認'!AQ21)</f>
      </c>
      <c r="AO9" s="26">
        <f>IF('入力表・参加種目確認'!AR21="","",'入力表・参加種目確認'!AR21)</f>
      </c>
      <c r="AP9" s="26">
        <f>IF(ISERROR(VLOOKUP('入力表・参加種目確認'!AS21,$BJ$2:$BK$5,2,FALSE)),"",VLOOKUP('入力表・参加種目確認'!AS21,$BJ$2:$BK$5,2,FALSE))</f>
      </c>
      <c r="AQ9" s="26">
        <f>IF('入力表・参加種目確認'!AT21="","",'入力表・参加種目確認'!AT21)</f>
      </c>
      <c r="AR9" s="24">
        <f>IF('入力表・参加種目確認'!AU21="","",'入力表・参加種目確認'!AU21)</f>
      </c>
      <c r="AS9" s="23">
        <f>IF('入力表・参加種目確認'!BB21="","",'入力表・参加種目確認'!BB21)</f>
      </c>
      <c r="AT9" s="26">
        <f>IF('入力表・参加種目確認'!BC21="","",'入力表・参加種目確認'!BC21)</f>
      </c>
      <c r="AU9" s="26">
        <f>IF(ISERROR(VLOOKUP(IF(AT9="","",'入力表・参加種目確認'!BD21),$BJ$2:$BK$5,2,FALSE)),"",VLOOKUP(IF(AT9="","",'入力表・参加種目確認'!BD21),$BJ$2:$BK$5,2,FALSE))</f>
      </c>
      <c r="AV9" s="27">
        <f>IF('入力表・参加種目確認'!BE21="","",'入力表・参加種目確認'!BE21)</f>
      </c>
      <c r="AW9" s="27">
        <f>IF('入力表・参加種目確認'!BF21="","",'入力表・参加種目確認'!BF21)</f>
      </c>
      <c r="AX9" s="27">
        <f>IF(ISERROR(VLOOKUP('入力表・参加種目確認'!BG21,$BJ$2:$BK$5,2,FALSE)),"",VLOOKUP('入力表・参加種目確認'!BG21,$BJ$2:$BK$5,2,FALSE))</f>
      </c>
      <c r="AY9" s="27">
        <f>IF('入力表・参加種目確認'!BH21="","",'入力表・参加種目確認'!BH21)</f>
      </c>
      <c r="AZ9" s="25">
        <f>IF('入力表・参加種目確認'!BI21="","",'入力表・参加種目確認'!BI21)</f>
      </c>
      <c r="BA9" s="28">
        <f>IF('入力表・参加種目確認'!BP21="","",'入力表・参加種目確認'!BP21)</f>
      </c>
      <c r="BB9" s="32">
        <f>IF('入力表・参加種目確認'!BQ21="","",'入力表・参加種目確認'!BQ21)</f>
      </c>
      <c r="BC9" s="32">
        <f>IF(ISERROR(VLOOKUP(IF(BB9="","",'入力表・参加種目確認'!BR21),$BJ$2:$BK$5,2,FALSE)),"",VLOOKUP(IF(BB9="","",'入力表・参加種目確認'!BR21),$BJ$2:$BK$5,2,FALSE))</f>
      </c>
      <c r="BD9" s="32">
        <f>IF('入力表・参加種目確認'!BS21="","",'入力表・参加種目確認'!BS21)</f>
      </c>
      <c r="BE9" s="32">
        <f>IF('入力表・参加種目確認'!BT21="","",'入力表・参加種目確認'!BT21)</f>
      </c>
      <c r="BF9" s="32">
        <f>IF(ISERROR(VLOOKUP('入力表・参加種目確認'!BU21,$BJ$2:$BK$5,2,FALSE)),"",VLOOKUP('入力表・参加種目確認'!BU21,$BJ$2:$BK$5,2,FALSE))</f>
      </c>
      <c r="BG9" s="32">
        <f>IF('入力表・参加種目確認'!BV21="","",'入力表・参加種目確認'!BV21)</f>
      </c>
      <c r="BH9" s="30">
        <f>IF('入力表・参加種目確認'!BW21="","",'入力表・参加種目確認'!BW21)</f>
      </c>
      <c r="BM9" s="17" t="s">
        <v>75</v>
      </c>
      <c r="BN9" s="16" t="str">
        <f>CONCATENATE('入力表・参加種目確認'!BW2,".",'入力表・参加種目確認'!BY2,'入力表・参加種目確認'!BZ2,".",'入力表・参加種目確認'!CB2,'入力表・参加種目確認'!CC2)</f>
        <v>..</v>
      </c>
      <c r="BP9" s="147" t="s">
        <v>674</v>
      </c>
      <c r="BQ9" s="147" t="s">
        <v>676</v>
      </c>
    </row>
    <row r="10" spans="1:69" ht="6" customHeight="1">
      <c r="A10" s="9">
        <v>9</v>
      </c>
      <c r="B10" s="34">
        <f>IF('入力表・参加種目確認'!H22=0,"",'入力表・参加種目確認'!H22)</f>
      </c>
      <c r="C10" s="34">
        <f>IF('入力表・参加種目確認'!J22=0,"",'入力表・参加種目確認'!J22)</f>
      </c>
      <c r="D10" s="34">
        <f>IF('入力表・参加種目確認'!N22=0,"",'入力表・参加種目確認'!N22)</f>
      </c>
      <c r="E10" s="34">
        <f>RIGHT('入力表・参加種目確認'!AA22,2)</f>
      </c>
      <c r="F10" s="34">
        <f>IF('入力表・参加種目確認'!U22=0,"",ASC('入力表・参加種目確認'!U22))</f>
      </c>
      <c r="G10" s="34">
        <f>IF(B10="","",'入力表・参加種目確認'!$N$8)</f>
      </c>
      <c r="H10" s="34">
        <f>IF(B10="","",'入力表・参加種目確認'!$L$4)</f>
      </c>
      <c r="I10" s="34">
        <f>IF(B10="","",'入力表・参加種目確認'!AE22)</f>
      </c>
      <c r="J10" s="34">
        <f>IF('入力表・参加種目確認'!AH22="","",'入力表・参加種目確認'!$E$4&amp;'貼付（事務局）'!B10&amp;"子"&amp;'入力表・参加種目確認'!AH22)</f>
      </c>
      <c r="K10" s="34">
        <f t="shared" si="0"/>
      </c>
      <c r="L10" s="34">
        <f>IF('入力表・参加種目確認'!AV22="","",'入力表・参加種目確認'!$E$4&amp;'貼付（事務局）'!B10&amp;"子"&amp;'入力表・参加種目確認'!AV22)</f>
      </c>
      <c r="M10" s="34">
        <f t="shared" si="1"/>
      </c>
      <c r="N10" s="34">
        <f>IF('入力表・参加種目確認'!BJ22="","",'入力表・参加種目確認'!$E$4&amp;'貼付（事務局）'!B10&amp;"子"&amp;'入力表・参加種目確認'!BJ22)</f>
      </c>
      <c r="O10" s="34">
        <f t="shared" si="2"/>
      </c>
      <c r="P10" s="34">
        <f>IF('入力表・参加種目確認'!BX22="","",VLOOKUP('入力表・参加種目確認'!$E$4,$BP$2:$BQ$5,2,FALSE)&amp;'入力表・参加種目確認'!H22&amp;"子"&amp;"4X100mR")</f>
      </c>
      <c r="Q10" s="34">
        <f>IF(P10="","",H10&amp;P10&amp;'入力表・参加種目確認'!BX22)</f>
      </c>
      <c r="R10" s="34">
        <f t="shared" si="3"/>
      </c>
      <c r="S10" s="34">
        <f>IF('入力表・参加種目確認'!CA22="","",VLOOKUP('入力表・参加種目確認'!$E$4,$BP$7:$BQ$10,2,FALSE)&amp;'入力表・参加種目確認'!H22&amp;"子"&amp;"4X400mR")</f>
      </c>
      <c r="T10" s="34">
        <f>IF(S10="","",H10&amp;S10&amp;'入力表・参加種目確認'!CA22)</f>
      </c>
      <c r="U10" s="34">
        <f t="shared" si="4"/>
      </c>
      <c r="V10" s="35"/>
      <c r="W10" s="35"/>
      <c r="X10" s="35"/>
      <c r="Y10" s="35"/>
      <c r="Z10" s="35"/>
      <c r="AA10" s="35"/>
      <c r="AB10" s="35"/>
      <c r="AC10" s="35"/>
      <c r="AD10" s="35"/>
      <c r="AE10" s="35"/>
      <c r="AF10" s="35"/>
      <c r="AG10" s="35"/>
      <c r="AH10" s="35"/>
      <c r="AI10" s="35"/>
      <c r="AJ10" s="10"/>
      <c r="AK10" s="23">
        <f>IF('入力表・参加種目確認'!AN22="","",'入力表・参加種目確認'!AN22)</f>
      </c>
      <c r="AL10" s="26">
        <f>IF('入力表・参加種目確認'!AO22="","",'入力表・参加種目確認'!AO22)</f>
      </c>
      <c r="AM10" s="26">
        <f>IF(ISERROR(VLOOKUP(IF(AL10="","",'入力表・参加種目確認'!AP22),$BJ$2:$BK$5,2,FALSE)),"",VLOOKUP(IF(AL10="","",'入力表・参加種目確認'!AS22),$BJ$2:$BK$5,2,FALSE))</f>
      </c>
      <c r="AN10" s="26">
        <f>IF('入力表・参加種目確認'!AQ22="","",'入力表・参加種目確認'!AQ22)</f>
      </c>
      <c r="AO10" s="26">
        <f>IF('入力表・参加種目確認'!AR22="","",'入力表・参加種目確認'!AR22)</f>
      </c>
      <c r="AP10" s="26">
        <f>IF(ISERROR(VLOOKUP('入力表・参加種目確認'!AS22,$BJ$2:$BK$5,2,FALSE)),"",VLOOKUP('入力表・参加種目確認'!AS22,$BJ$2:$BK$5,2,FALSE))</f>
      </c>
      <c r="AQ10" s="26">
        <f>IF('入力表・参加種目確認'!AT22="","",'入力表・参加種目確認'!AT22)</f>
      </c>
      <c r="AR10" s="24">
        <f>IF('入力表・参加種目確認'!AU22="","",'入力表・参加種目確認'!AU22)</f>
      </c>
      <c r="AS10" s="23">
        <f>IF('入力表・参加種目確認'!BB22="","",'入力表・参加種目確認'!BB22)</f>
      </c>
      <c r="AT10" s="26">
        <f>IF('入力表・参加種目確認'!BC22="","",'入力表・参加種目確認'!BC22)</f>
      </c>
      <c r="AU10" s="26">
        <f>IF(ISERROR(VLOOKUP(IF(AT10="","",'入力表・参加種目確認'!BD22),$BJ$2:$BK$5,2,FALSE)),"",VLOOKUP(IF(AT10="","",'入力表・参加種目確認'!BD22),$BJ$2:$BK$5,2,FALSE))</f>
      </c>
      <c r="AV10" s="27">
        <f>IF('入力表・参加種目確認'!BE22="","",'入力表・参加種目確認'!BE22)</f>
      </c>
      <c r="AW10" s="27">
        <f>IF('入力表・参加種目確認'!BF22="","",'入力表・参加種目確認'!BF22)</f>
      </c>
      <c r="AX10" s="27">
        <f>IF(ISERROR(VLOOKUP('入力表・参加種目確認'!BG22,$BJ$2:$BK$5,2,FALSE)),"",VLOOKUP('入力表・参加種目確認'!BG22,$BJ$2:$BK$5,2,FALSE))</f>
      </c>
      <c r="AY10" s="27">
        <f>IF('入力表・参加種目確認'!BH22="","",'入力表・参加種目確認'!BH22)</f>
      </c>
      <c r="AZ10" s="25">
        <f>IF('入力表・参加種目確認'!BI22="","",'入力表・参加種目確認'!BI22)</f>
      </c>
      <c r="BA10" s="28">
        <f>IF('入力表・参加種目確認'!BP22="","",'入力表・参加種目確認'!BP22)</f>
      </c>
      <c r="BB10" s="32">
        <f>IF('入力表・参加種目確認'!BQ22="","",'入力表・参加種目確認'!BQ22)</f>
      </c>
      <c r="BC10" s="32">
        <f>IF(ISERROR(VLOOKUP(IF(BB10="","",'入力表・参加種目確認'!BR22),$BJ$2:$BK$5,2,FALSE)),"",VLOOKUP(IF(BB10="","",'入力表・参加種目確認'!BR22),$BJ$2:$BK$5,2,FALSE))</f>
      </c>
      <c r="BD10" s="32">
        <f>IF('入力表・参加種目確認'!BS22="","",'入力表・参加種目確認'!BS22)</f>
      </c>
      <c r="BE10" s="32">
        <f>IF('入力表・参加種目確認'!BT22="","",'入力表・参加種目確認'!BT22)</f>
      </c>
      <c r="BF10" s="32">
        <f>IF(ISERROR(VLOOKUP('入力表・参加種目確認'!BU22,$BJ$2:$BK$5,2,FALSE)),"",VLOOKUP('入力表・参加種目確認'!BU22,$BJ$2:$BK$5,2,FALSE))</f>
      </c>
      <c r="BG10" s="32">
        <f>IF('入力表・参加種目確認'!BV22="","",'入力表・参加種目確認'!BV22)</f>
      </c>
      <c r="BH10" s="30">
        <f>IF('入力表・参加種目確認'!BW22="","",'入力表・参加種目確認'!BW22)</f>
      </c>
      <c r="BM10" s="17" t="s">
        <v>76</v>
      </c>
      <c r="BN10" s="16" t="str">
        <f>CONCATENATE('入力表・参加種目確認'!BW3,".",'入力表・参加種目確認'!BY3,'入力表・参加種目確認'!BZ3,".",'入力表・参加種目確認'!CB3,'入力表・参加種目確認'!CC3)</f>
        <v>..</v>
      </c>
      <c r="BP10" s="147" t="s">
        <v>675</v>
      </c>
      <c r="BQ10" s="147" t="s">
        <v>676</v>
      </c>
    </row>
    <row r="11" spans="1:66" ht="6" customHeight="1">
      <c r="A11" s="9">
        <v>10</v>
      </c>
      <c r="B11" s="34">
        <f>IF('入力表・参加種目確認'!H23=0,"",'入力表・参加種目確認'!H23)</f>
      </c>
      <c r="C11" s="34">
        <f>IF('入力表・参加種目確認'!J23=0,"",'入力表・参加種目確認'!J23)</f>
      </c>
      <c r="D11" s="34">
        <f>IF('入力表・参加種目確認'!N23=0,"",'入力表・参加種目確認'!N23)</f>
      </c>
      <c r="E11" s="34">
        <f>RIGHT('入力表・参加種目確認'!AA23,2)</f>
      </c>
      <c r="F11" s="34">
        <f>IF('入力表・参加種目確認'!U23=0,"",ASC('入力表・参加種目確認'!U23))</f>
      </c>
      <c r="G11" s="34">
        <f>IF(B11="","",'入力表・参加種目確認'!$N$8)</f>
      </c>
      <c r="H11" s="34">
        <f>IF(B11="","",'入力表・参加種目確認'!$L$4)</f>
      </c>
      <c r="I11" s="34">
        <f>IF(B11="","",'入力表・参加種目確認'!AE23)</f>
      </c>
      <c r="J11" s="34">
        <f>IF('入力表・参加種目確認'!AH23="","",'入力表・参加種目確認'!$E$4&amp;'貼付（事務局）'!B11&amp;"子"&amp;'入力表・参加種目確認'!AH23)</f>
      </c>
      <c r="K11" s="34">
        <f t="shared" si="0"/>
      </c>
      <c r="L11" s="34">
        <f>IF('入力表・参加種目確認'!AV23="","",'入力表・参加種目確認'!$E$4&amp;'貼付（事務局）'!B11&amp;"子"&amp;'入力表・参加種目確認'!AV23)</f>
      </c>
      <c r="M11" s="34">
        <f t="shared" si="1"/>
      </c>
      <c r="N11" s="34">
        <f>IF('入力表・参加種目確認'!BJ23="","",'入力表・参加種目確認'!$E$4&amp;'貼付（事務局）'!B11&amp;"子"&amp;'入力表・参加種目確認'!BJ23)</f>
      </c>
      <c r="O11" s="34">
        <f t="shared" si="2"/>
      </c>
      <c r="P11" s="34">
        <f>IF('入力表・参加種目確認'!BX23="","",VLOOKUP('入力表・参加種目確認'!$E$4,$BP$2:$BQ$5,2,FALSE)&amp;'入力表・参加種目確認'!H23&amp;"子"&amp;"4X100mR")</f>
      </c>
      <c r="Q11" s="34">
        <f>IF(P11="","",H11&amp;P11&amp;'入力表・参加種目確認'!BX23)</f>
      </c>
      <c r="R11" s="34">
        <f t="shared" si="3"/>
      </c>
      <c r="S11" s="34">
        <f>IF('入力表・参加種目確認'!CA23="","",VLOOKUP('入力表・参加種目確認'!$E$4,$BP$7:$BQ$10,2,FALSE)&amp;'入力表・参加種目確認'!H23&amp;"子"&amp;"4X400mR")</f>
      </c>
      <c r="T11" s="34">
        <f>IF(S11="","",H11&amp;S11&amp;'入力表・参加種目確認'!CA23)</f>
      </c>
      <c r="U11" s="34">
        <f t="shared" si="4"/>
      </c>
      <c r="V11" s="35"/>
      <c r="W11" s="35"/>
      <c r="X11" s="35"/>
      <c r="Y11" s="35"/>
      <c r="Z11" s="35"/>
      <c r="AA11" s="35"/>
      <c r="AB11" s="35"/>
      <c r="AC11" s="35"/>
      <c r="AD11" s="35"/>
      <c r="AE11" s="35"/>
      <c r="AF11" s="35"/>
      <c r="AG11" s="35"/>
      <c r="AH11" s="35"/>
      <c r="AI11" s="35"/>
      <c r="AJ11" s="10"/>
      <c r="AK11" s="23">
        <f>IF('入力表・参加種目確認'!AN23="","",'入力表・参加種目確認'!AN23)</f>
      </c>
      <c r="AL11" s="26">
        <f>IF('入力表・参加種目確認'!AO23="","",'入力表・参加種目確認'!AO23)</f>
      </c>
      <c r="AM11" s="26">
        <f>IF(ISERROR(VLOOKUP(IF(AL11="","",'入力表・参加種目確認'!AP23),$BJ$2:$BK$5,2,FALSE)),"",VLOOKUP(IF(AL11="","",'入力表・参加種目確認'!AS23),$BJ$2:$BK$5,2,FALSE))</f>
      </c>
      <c r="AN11" s="26">
        <f>IF('入力表・参加種目確認'!AQ23="","",'入力表・参加種目確認'!AQ23)</f>
      </c>
      <c r="AO11" s="26">
        <f>IF('入力表・参加種目確認'!AR23="","",'入力表・参加種目確認'!AR23)</f>
      </c>
      <c r="AP11" s="26">
        <f>IF(ISERROR(VLOOKUP('入力表・参加種目確認'!AS23,$BJ$2:$BK$5,2,FALSE)),"",VLOOKUP('入力表・参加種目確認'!AS23,$BJ$2:$BK$5,2,FALSE))</f>
      </c>
      <c r="AQ11" s="26">
        <f>IF('入力表・参加種目確認'!AT23="","",'入力表・参加種目確認'!AT23)</f>
      </c>
      <c r="AR11" s="24">
        <f>IF('入力表・参加種目確認'!AU23="","",'入力表・参加種目確認'!AU23)</f>
      </c>
      <c r="AS11" s="23">
        <f>IF('入力表・参加種目確認'!BB23="","",'入力表・参加種目確認'!BB23)</f>
      </c>
      <c r="AT11" s="26">
        <f>IF('入力表・参加種目確認'!BC23="","",'入力表・参加種目確認'!BC23)</f>
      </c>
      <c r="AU11" s="26">
        <f>IF(ISERROR(VLOOKUP(IF(AT11="","",'入力表・参加種目確認'!BD23),$BJ$2:$BK$5,2,FALSE)),"",VLOOKUP(IF(AT11="","",'入力表・参加種目確認'!BD23),$BJ$2:$BK$5,2,FALSE))</f>
      </c>
      <c r="AV11" s="27">
        <f>IF('入力表・参加種目確認'!BE23="","",'入力表・参加種目確認'!BE23)</f>
      </c>
      <c r="AW11" s="27">
        <f>IF('入力表・参加種目確認'!BF23="","",'入力表・参加種目確認'!BF23)</f>
      </c>
      <c r="AX11" s="27">
        <f>IF(ISERROR(VLOOKUP('入力表・参加種目確認'!BG23,$BJ$2:$BK$5,2,FALSE)),"",VLOOKUP('入力表・参加種目確認'!BG23,$BJ$2:$BK$5,2,FALSE))</f>
      </c>
      <c r="AY11" s="27">
        <f>IF('入力表・参加種目確認'!BH23="","",'入力表・参加種目確認'!BH23)</f>
      </c>
      <c r="AZ11" s="25">
        <f>IF('入力表・参加種目確認'!BI23="","",'入力表・参加種目確認'!BI23)</f>
      </c>
      <c r="BA11" s="28">
        <f>IF('入力表・参加種目確認'!BP23="","",'入力表・参加種目確認'!BP23)</f>
      </c>
      <c r="BB11" s="32">
        <f>IF('入力表・参加種目確認'!BQ23="","",'入力表・参加種目確認'!BQ23)</f>
      </c>
      <c r="BC11" s="32">
        <f>IF(ISERROR(VLOOKUP(IF(BB11="","",'入力表・参加種目確認'!BR23),$BJ$2:$BK$5,2,FALSE)),"",VLOOKUP(IF(BB11="","",'入力表・参加種目確認'!BR23),$BJ$2:$BK$5,2,FALSE))</f>
      </c>
      <c r="BD11" s="32">
        <f>IF('入力表・参加種目確認'!BS23="","",'入力表・参加種目確認'!BS23)</f>
      </c>
      <c r="BE11" s="32">
        <f>IF('入力表・参加種目確認'!BT23="","",'入力表・参加種目確認'!BT23)</f>
      </c>
      <c r="BF11" s="32">
        <f>IF(ISERROR(VLOOKUP('入力表・参加種目確認'!BU23,$BJ$2:$BK$5,2,FALSE)),"",VLOOKUP('入力表・参加種目確認'!BU23,$BJ$2:$BK$5,2,FALSE))</f>
      </c>
      <c r="BG11" s="32">
        <f>IF('入力表・参加種目確認'!BV23="","",'入力表・参加種目確認'!BV23)</f>
      </c>
      <c r="BH11" s="30">
        <f>IF('入力表・参加種目確認'!BW23="","",'入力表・参加種目確認'!BW23)</f>
      </c>
      <c r="BM11" s="17" t="s">
        <v>77</v>
      </c>
      <c r="BN11" s="16" t="str">
        <f>CONCATENATE('入力表・参加種目確認'!BW4,".",'入力表・参加種目確認'!BY4,'入力表・参加種目確認'!BZ4,".",'入力表・参加種目確認'!CB4,'入力表・参加種目確認'!CC4)</f>
        <v>..</v>
      </c>
    </row>
    <row r="12" spans="1:66" ht="6" customHeight="1">
      <c r="A12" s="9">
        <v>11</v>
      </c>
      <c r="B12" s="34">
        <f>IF('入力表・参加種目確認'!H24=0,"",'入力表・参加種目確認'!H24)</f>
      </c>
      <c r="C12" s="34">
        <f>IF('入力表・参加種目確認'!J24=0,"",'入力表・参加種目確認'!J24)</f>
      </c>
      <c r="D12" s="34">
        <f>IF('入力表・参加種目確認'!N24=0,"",'入力表・参加種目確認'!N24)</f>
      </c>
      <c r="E12" s="34">
        <f>RIGHT('入力表・参加種目確認'!AA24,2)</f>
      </c>
      <c r="F12" s="34">
        <f>IF('入力表・参加種目確認'!U24=0,"",ASC('入力表・参加種目確認'!U24))</f>
      </c>
      <c r="G12" s="34">
        <f>IF(B12="","",'入力表・参加種目確認'!$N$8)</f>
      </c>
      <c r="H12" s="34">
        <f>IF(B12="","",'入力表・参加種目確認'!$L$4)</f>
      </c>
      <c r="I12" s="34">
        <f>IF(B12="","",'入力表・参加種目確認'!AE24)</f>
      </c>
      <c r="J12" s="34">
        <f>IF('入力表・参加種目確認'!AH24="","",'入力表・参加種目確認'!$E$4&amp;'貼付（事務局）'!B12&amp;"子"&amp;'入力表・参加種目確認'!AH24)</f>
      </c>
      <c r="K12" s="34">
        <f t="shared" si="0"/>
      </c>
      <c r="L12" s="34">
        <f>IF('入力表・参加種目確認'!AV24="","",'入力表・参加種目確認'!$E$4&amp;'貼付（事務局）'!B12&amp;"子"&amp;'入力表・参加種目確認'!AV24)</f>
      </c>
      <c r="M12" s="34">
        <f t="shared" si="1"/>
      </c>
      <c r="N12" s="34">
        <f>IF('入力表・参加種目確認'!BJ24="","",'入力表・参加種目確認'!$E$4&amp;'貼付（事務局）'!B12&amp;"子"&amp;'入力表・参加種目確認'!BJ24)</f>
      </c>
      <c r="O12" s="34">
        <f t="shared" si="2"/>
      </c>
      <c r="P12" s="34">
        <f>IF('入力表・参加種目確認'!BX24="","",VLOOKUP('入力表・参加種目確認'!$E$4,$BP$2:$BQ$5,2,FALSE)&amp;'入力表・参加種目確認'!H24&amp;"子"&amp;"4X100mR")</f>
      </c>
      <c r="Q12" s="34">
        <f>IF(P12="","",H12&amp;P12&amp;'入力表・参加種目確認'!BX24)</f>
      </c>
      <c r="R12" s="34">
        <f t="shared" si="3"/>
      </c>
      <c r="S12" s="34">
        <f>IF('入力表・参加種目確認'!CA24="","",VLOOKUP('入力表・参加種目確認'!$E$4,$BP$7:$BQ$10,2,FALSE)&amp;'入力表・参加種目確認'!H24&amp;"子"&amp;"4X400mR")</f>
      </c>
      <c r="T12" s="34">
        <f>IF(S12="","",H12&amp;S12&amp;'入力表・参加種目確認'!CA24)</f>
      </c>
      <c r="U12" s="34">
        <f t="shared" si="4"/>
      </c>
      <c r="V12" s="35"/>
      <c r="W12" s="35"/>
      <c r="X12" s="35"/>
      <c r="Y12" s="35"/>
      <c r="Z12" s="35"/>
      <c r="AA12" s="35"/>
      <c r="AB12" s="35"/>
      <c r="AC12" s="35"/>
      <c r="AD12" s="35"/>
      <c r="AE12" s="35"/>
      <c r="AF12" s="35"/>
      <c r="AG12" s="35"/>
      <c r="AH12" s="35"/>
      <c r="AI12" s="35"/>
      <c r="AJ12" s="10"/>
      <c r="AK12" s="23">
        <f>IF('入力表・参加種目確認'!AN24="","",'入力表・参加種目確認'!AN24)</f>
      </c>
      <c r="AL12" s="26">
        <f>IF('入力表・参加種目確認'!AO24="","",'入力表・参加種目確認'!AO24)</f>
      </c>
      <c r="AM12" s="26">
        <f>IF(ISERROR(VLOOKUP(IF(AL12="","",'入力表・参加種目確認'!AP24),$BJ$2:$BK$5,2,FALSE)),"",VLOOKUP(IF(AL12="","",'入力表・参加種目確認'!AS24),$BJ$2:$BK$5,2,FALSE))</f>
      </c>
      <c r="AN12" s="26">
        <f>IF('入力表・参加種目確認'!AQ24="","",'入力表・参加種目確認'!AQ24)</f>
      </c>
      <c r="AO12" s="26">
        <f>IF('入力表・参加種目確認'!AR24="","",'入力表・参加種目確認'!AR24)</f>
      </c>
      <c r="AP12" s="26">
        <f>IF(ISERROR(VLOOKUP('入力表・参加種目確認'!AS24,$BJ$2:$BK$5,2,FALSE)),"",VLOOKUP('入力表・参加種目確認'!AS24,$BJ$2:$BK$5,2,FALSE))</f>
      </c>
      <c r="AQ12" s="26">
        <f>IF('入力表・参加種目確認'!AT24="","",'入力表・参加種目確認'!AT24)</f>
      </c>
      <c r="AR12" s="24">
        <f>IF('入力表・参加種目確認'!AU24="","",'入力表・参加種目確認'!AU24)</f>
      </c>
      <c r="AS12" s="23">
        <f>IF('入力表・参加種目確認'!BB24="","",'入力表・参加種目確認'!BB24)</f>
      </c>
      <c r="AT12" s="26">
        <f>IF('入力表・参加種目確認'!BC24="","",'入力表・参加種目確認'!BC24)</f>
      </c>
      <c r="AU12" s="26">
        <f>IF(ISERROR(VLOOKUP(IF(AT12="","",'入力表・参加種目確認'!BD24),$BJ$2:$BK$5,2,FALSE)),"",VLOOKUP(IF(AT12="","",'入力表・参加種目確認'!BD24),$BJ$2:$BK$5,2,FALSE))</f>
      </c>
      <c r="AV12" s="27">
        <f>IF('入力表・参加種目確認'!BE24="","",'入力表・参加種目確認'!BE24)</f>
      </c>
      <c r="AW12" s="27">
        <f>IF('入力表・参加種目確認'!BF24="","",'入力表・参加種目確認'!BF24)</f>
      </c>
      <c r="AX12" s="27">
        <f>IF(ISERROR(VLOOKUP('入力表・参加種目確認'!BG24,$BJ$2:$BK$5,2,FALSE)),"",VLOOKUP('入力表・参加種目確認'!BG24,$BJ$2:$BK$5,2,FALSE))</f>
      </c>
      <c r="AY12" s="27">
        <f>IF('入力表・参加種目確認'!BH24="","",'入力表・参加種目確認'!BH24)</f>
      </c>
      <c r="AZ12" s="25">
        <f>IF('入力表・参加種目確認'!BI24="","",'入力表・参加種目確認'!BI24)</f>
      </c>
      <c r="BA12" s="28">
        <f>IF('入力表・参加種目確認'!BP24="","",'入力表・参加種目確認'!BP24)</f>
      </c>
      <c r="BB12" s="32">
        <f>IF('入力表・参加種目確認'!BQ24="","",'入力表・参加種目確認'!BQ24)</f>
      </c>
      <c r="BC12" s="32">
        <f>IF(ISERROR(VLOOKUP(IF(BB12="","",'入力表・参加種目確認'!BR24),$BJ$2:$BK$5,2,FALSE)),"",VLOOKUP(IF(BB12="","",'入力表・参加種目確認'!BR24),$BJ$2:$BK$5,2,FALSE))</f>
      </c>
      <c r="BD12" s="32">
        <f>IF('入力表・参加種目確認'!BS24="","",'入力表・参加種目確認'!BS24)</f>
      </c>
      <c r="BE12" s="32">
        <f>IF('入力表・参加種目確認'!BT24="","",'入力表・参加種目確認'!BT24)</f>
      </c>
      <c r="BF12" s="32">
        <f>IF(ISERROR(VLOOKUP('入力表・参加種目確認'!BU24,$BJ$2:$BK$5,2,FALSE)),"",VLOOKUP('入力表・参加種目確認'!BU24,$BJ$2:$BK$5,2,FALSE))</f>
      </c>
      <c r="BG12" s="32">
        <f>IF('入力表・参加種目確認'!BV24="","",'入力表・参加種目確認'!BV24)</f>
      </c>
      <c r="BH12" s="30">
        <f>IF('入力表・参加種目確認'!BW24="","",'入力表・参加種目確認'!BW24)</f>
      </c>
      <c r="BM12" s="17" t="s">
        <v>265</v>
      </c>
      <c r="BN12" s="16" t="str">
        <f>CONCATENATE('入力表・参加種目確認'!BW5,".",'入力表・参加種目確認'!BY5,'入力表・参加種目確認'!BZ5,".",'入力表・参加種目確認'!CB5,'入力表・参加種目確認'!CC5)</f>
        <v>..</v>
      </c>
    </row>
    <row r="13" spans="1:66" ht="6" customHeight="1">
      <c r="A13" s="9">
        <v>12</v>
      </c>
      <c r="B13" s="34">
        <f>IF('入力表・参加種目確認'!H25=0,"",'入力表・参加種目確認'!H25)</f>
      </c>
      <c r="C13" s="34">
        <f>IF('入力表・参加種目確認'!J25=0,"",'入力表・参加種目確認'!J25)</f>
      </c>
      <c r="D13" s="34">
        <f>IF('入力表・参加種目確認'!N25=0,"",'入力表・参加種目確認'!N25)</f>
      </c>
      <c r="E13" s="34">
        <f>RIGHT('入力表・参加種目確認'!AA25,2)</f>
      </c>
      <c r="F13" s="34">
        <f>IF('入力表・参加種目確認'!U25=0,"",ASC('入力表・参加種目確認'!U25))</f>
      </c>
      <c r="G13" s="34">
        <f>IF(B13="","",'入力表・参加種目確認'!$N$8)</f>
      </c>
      <c r="H13" s="34">
        <f>IF(B13="","",'入力表・参加種目確認'!$L$4)</f>
      </c>
      <c r="I13" s="34">
        <f>IF(B13="","",'入力表・参加種目確認'!AE25)</f>
      </c>
      <c r="J13" s="34">
        <f>IF('入力表・参加種目確認'!AH25="","",'入力表・参加種目確認'!$E$4&amp;'貼付（事務局）'!B13&amp;"子"&amp;'入力表・参加種目確認'!AH25)</f>
      </c>
      <c r="K13" s="34">
        <f t="shared" si="0"/>
      </c>
      <c r="L13" s="34">
        <f>IF('入力表・参加種目確認'!AV25="","",'入力表・参加種目確認'!$E$4&amp;'貼付（事務局）'!B13&amp;"子"&amp;'入力表・参加種目確認'!AV25)</f>
      </c>
      <c r="M13" s="34">
        <f t="shared" si="1"/>
      </c>
      <c r="N13" s="34">
        <f>IF('入力表・参加種目確認'!BJ25="","",'入力表・参加種目確認'!$E$4&amp;'貼付（事務局）'!B13&amp;"子"&amp;'入力表・参加種目確認'!BJ25)</f>
      </c>
      <c r="O13" s="34">
        <f t="shared" si="2"/>
      </c>
      <c r="P13" s="34">
        <f>IF('入力表・参加種目確認'!BX25="","",VLOOKUP('入力表・参加種目確認'!$E$4,$BP$2:$BQ$5,2,FALSE)&amp;'入力表・参加種目確認'!H25&amp;"子"&amp;"4X100mR")</f>
      </c>
      <c r="Q13" s="34">
        <f>IF(P13="","",H13&amp;P13&amp;'入力表・参加種目確認'!BX25)</f>
      </c>
      <c r="R13" s="34">
        <f t="shared" si="3"/>
      </c>
      <c r="S13" s="34">
        <f>IF('入力表・参加種目確認'!CA25="","",VLOOKUP('入力表・参加種目確認'!$E$4,$BP$7:$BQ$10,2,FALSE)&amp;'入力表・参加種目確認'!H25&amp;"子"&amp;"4X400mR")</f>
      </c>
      <c r="T13" s="34">
        <f>IF(S13="","",H13&amp;S13&amp;'入力表・参加種目確認'!CA25)</f>
      </c>
      <c r="U13" s="34">
        <f t="shared" si="4"/>
      </c>
      <c r="V13" s="35"/>
      <c r="W13" s="35"/>
      <c r="X13" s="35"/>
      <c r="Y13" s="35"/>
      <c r="Z13" s="35"/>
      <c r="AA13" s="35"/>
      <c r="AB13" s="35"/>
      <c r="AC13" s="35"/>
      <c r="AD13" s="35"/>
      <c r="AE13" s="35"/>
      <c r="AF13" s="35"/>
      <c r="AG13" s="35"/>
      <c r="AH13" s="35"/>
      <c r="AI13" s="35"/>
      <c r="AJ13" s="10"/>
      <c r="AK13" s="23">
        <f>IF('入力表・参加種目確認'!AN25="","",'入力表・参加種目確認'!AN25)</f>
      </c>
      <c r="AL13" s="26">
        <f>IF('入力表・参加種目確認'!AO25="","",'入力表・参加種目確認'!AO25)</f>
      </c>
      <c r="AM13" s="26">
        <f>IF(ISERROR(VLOOKUP(IF(AL13="","",'入力表・参加種目確認'!AP25),$BJ$2:$BK$5,2,FALSE)),"",VLOOKUP(IF(AL13="","",'入力表・参加種目確認'!AS25),$BJ$2:$BK$5,2,FALSE))</f>
      </c>
      <c r="AN13" s="26">
        <f>IF('入力表・参加種目確認'!AQ25="","",'入力表・参加種目確認'!AQ25)</f>
      </c>
      <c r="AO13" s="26">
        <f>IF('入力表・参加種目確認'!AR25="","",'入力表・参加種目確認'!AR25)</f>
      </c>
      <c r="AP13" s="26">
        <f>IF(ISERROR(VLOOKUP('入力表・参加種目確認'!AS25,$BJ$2:$BK$5,2,FALSE)),"",VLOOKUP('入力表・参加種目確認'!AS25,$BJ$2:$BK$5,2,FALSE))</f>
      </c>
      <c r="AQ13" s="26">
        <f>IF('入力表・参加種目確認'!AT25="","",'入力表・参加種目確認'!AT25)</f>
      </c>
      <c r="AR13" s="24">
        <f>IF('入力表・参加種目確認'!AU25="","",'入力表・参加種目確認'!AU25)</f>
      </c>
      <c r="AS13" s="23">
        <f>IF('入力表・参加種目確認'!BB25="","",'入力表・参加種目確認'!BB25)</f>
      </c>
      <c r="AT13" s="26">
        <f>IF('入力表・参加種目確認'!BC25="","",'入力表・参加種目確認'!BC25)</f>
      </c>
      <c r="AU13" s="26">
        <f>IF(ISERROR(VLOOKUP(IF(AT13="","",'入力表・参加種目確認'!BD25),$BJ$2:$BK$5,2,FALSE)),"",VLOOKUP(IF(AT13="","",'入力表・参加種目確認'!BD25),$BJ$2:$BK$5,2,FALSE))</f>
      </c>
      <c r="AV13" s="27">
        <f>IF('入力表・参加種目確認'!BE25="","",'入力表・参加種目確認'!BE25)</f>
      </c>
      <c r="AW13" s="27">
        <f>IF('入力表・参加種目確認'!BF25="","",'入力表・参加種目確認'!BF25)</f>
      </c>
      <c r="AX13" s="27">
        <f>IF(ISERROR(VLOOKUP('入力表・参加種目確認'!BG25,$BJ$2:$BK$5,2,FALSE)),"",VLOOKUP('入力表・参加種目確認'!BG25,$BJ$2:$BK$5,2,FALSE))</f>
      </c>
      <c r="AY13" s="27">
        <f>IF('入力表・参加種目確認'!BH25="","",'入力表・参加種目確認'!BH25)</f>
      </c>
      <c r="AZ13" s="25">
        <f>IF('入力表・参加種目確認'!BI25="","",'入力表・参加種目確認'!BI25)</f>
      </c>
      <c r="BA13" s="28">
        <f>IF('入力表・参加種目確認'!BP25="","",'入力表・参加種目確認'!BP25)</f>
      </c>
      <c r="BB13" s="32">
        <f>IF('入力表・参加種目確認'!BQ25="","",'入力表・参加種目確認'!BQ25)</f>
      </c>
      <c r="BC13" s="32">
        <f>IF(ISERROR(VLOOKUP(IF(BB13="","",'入力表・参加種目確認'!BR25),$BJ$2:$BK$5,2,FALSE)),"",VLOOKUP(IF(BB13="","",'入力表・参加種目確認'!BR25),$BJ$2:$BK$5,2,FALSE))</f>
      </c>
      <c r="BD13" s="32">
        <f>IF('入力表・参加種目確認'!BS25="","",'入力表・参加種目確認'!BS25)</f>
      </c>
      <c r="BE13" s="32">
        <f>IF('入力表・参加種目確認'!BT25="","",'入力表・参加種目確認'!BT25)</f>
      </c>
      <c r="BF13" s="32">
        <f>IF(ISERROR(VLOOKUP('入力表・参加種目確認'!BU25,$BJ$2:$BK$5,2,FALSE)),"",VLOOKUP('入力表・参加種目確認'!BU25,$BJ$2:$BK$5,2,FALSE))</f>
      </c>
      <c r="BG13" s="32">
        <f>IF('入力表・参加種目確認'!BV25="","",'入力表・参加種目確認'!BV25)</f>
      </c>
      <c r="BH13" s="30">
        <f>IF('入力表・参加種目確認'!BW25="","",'入力表・参加種目確認'!BW25)</f>
      </c>
      <c r="BM13" s="17" t="s">
        <v>266</v>
      </c>
      <c r="BN13" s="16" t="str">
        <f>CONCATENATE('入力表・参加種目確認'!BW6,".",'入力表・参加種目確認'!BY6,'入力表・参加種目確認'!BZ6,".",'入力表・参加種目確認'!CB6,'入力表・参加種目確認'!CC6)</f>
        <v>..</v>
      </c>
    </row>
    <row r="14" spans="1:66" ht="6" customHeight="1">
      <c r="A14" s="9">
        <v>13</v>
      </c>
      <c r="B14" s="34">
        <f>IF('入力表・参加種目確認'!H26=0,"",'入力表・参加種目確認'!H26)</f>
      </c>
      <c r="C14" s="34">
        <f>IF('入力表・参加種目確認'!J26=0,"",'入力表・参加種目確認'!J26)</f>
      </c>
      <c r="D14" s="34">
        <f>IF('入力表・参加種目確認'!N26=0,"",'入力表・参加種目確認'!N26)</f>
      </c>
      <c r="E14" s="34">
        <f>RIGHT('入力表・参加種目確認'!AA26,2)</f>
      </c>
      <c r="F14" s="34">
        <f>IF('入力表・参加種目確認'!U26=0,"",ASC('入力表・参加種目確認'!U26))</f>
      </c>
      <c r="G14" s="34">
        <f>IF(B14="","",'入力表・参加種目確認'!$N$8)</f>
      </c>
      <c r="H14" s="34">
        <f>IF(B14="","",'入力表・参加種目確認'!$L$4)</f>
      </c>
      <c r="I14" s="34">
        <f>IF(B14="","",'入力表・参加種目確認'!AE26)</f>
      </c>
      <c r="J14" s="34">
        <f>IF('入力表・参加種目確認'!AH26="","",'入力表・参加種目確認'!$E$4&amp;'貼付（事務局）'!B14&amp;"子"&amp;'入力表・参加種目確認'!AH26)</f>
      </c>
      <c r="K14" s="34">
        <f t="shared" si="0"/>
      </c>
      <c r="L14" s="34">
        <f>IF('入力表・参加種目確認'!AV26="","",'入力表・参加種目確認'!$E$4&amp;'貼付（事務局）'!B14&amp;"子"&amp;'入力表・参加種目確認'!AV26)</f>
      </c>
      <c r="M14" s="34">
        <f t="shared" si="1"/>
      </c>
      <c r="N14" s="34">
        <f>IF('入力表・参加種目確認'!BJ26="","",'入力表・参加種目確認'!$E$4&amp;'貼付（事務局）'!B14&amp;"子"&amp;'入力表・参加種目確認'!BJ26)</f>
      </c>
      <c r="O14" s="34">
        <f t="shared" si="2"/>
      </c>
      <c r="P14" s="34">
        <f>IF('入力表・参加種目確認'!BX26="","",VLOOKUP('入力表・参加種目確認'!$E$4,$BP$2:$BQ$5,2,FALSE)&amp;'入力表・参加種目確認'!H26&amp;"子"&amp;"4X100mR")</f>
      </c>
      <c r="Q14" s="34">
        <f>IF(P14="","",H14&amp;P14&amp;'入力表・参加種目確認'!BX26)</f>
      </c>
      <c r="R14" s="34">
        <f t="shared" si="3"/>
      </c>
      <c r="S14" s="34">
        <f>IF('入力表・参加種目確認'!CA26="","",VLOOKUP('入力表・参加種目確認'!$E$4,$BP$7:$BQ$10,2,FALSE)&amp;'入力表・参加種目確認'!H26&amp;"子"&amp;"4X400mR")</f>
      </c>
      <c r="T14" s="34">
        <f>IF(S14="","",H14&amp;S14&amp;'入力表・参加種目確認'!CA26)</f>
      </c>
      <c r="U14" s="34">
        <f t="shared" si="4"/>
      </c>
      <c r="V14" s="35"/>
      <c r="W14" s="35"/>
      <c r="X14" s="35"/>
      <c r="Y14" s="35"/>
      <c r="Z14" s="35"/>
      <c r="AA14" s="35"/>
      <c r="AB14" s="35"/>
      <c r="AC14" s="35"/>
      <c r="AD14" s="35"/>
      <c r="AE14" s="35"/>
      <c r="AF14" s="35"/>
      <c r="AG14" s="35"/>
      <c r="AH14" s="35"/>
      <c r="AI14" s="35"/>
      <c r="AJ14" s="10"/>
      <c r="AK14" s="23">
        <f>IF('入力表・参加種目確認'!AN26="","",'入力表・参加種目確認'!AN26)</f>
      </c>
      <c r="AL14" s="26">
        <f>IF('入力表・参加種目確認'!AO26="","",'入力表・参加種目確認'!AO26)</f>
      </c>
      <c r="AM14" s="26">
        <f>IF(ISERROR(VLOOKUP(IF(AL14="","",'入力表・参加種目確認'!AP26),$BJ$2:$BK$5,2,FALSE)),"",VLOOKUP(IF(AL14="","",'入力表・参加種目確認'!AS26),$BJ$2:$BK$5,2,FALSE))</f>
      </c>
      <c r="AN14" s="26">
        <f>IF('入力表・参加種目確認'!AQ26="","",'入力表・参加種目確認'!AQ26)</f>
      </c>
      <c r="AO14" s="26">
        <f>IF('入力表・参加種目確認'!AR26="","",'入力表・参加種目確認'!AR26)</f>
      </c>
      <c r="AP14" s="26">
        <f>IF(ISERROR(VLOOKUP('入力表・参加種目確認'!AS26,$BJ$2:$BK$5,2,FALSE)),"",VLOOKUP('入力表・参加種目確認'!AS26,$BJ$2:$BK$5,2,FALSE))</f>
      </c>
      <c r="AQ14" s="26">
        <f>IF('入力表・参加種目確認'!AT26="","",'入力表・参加種目確認'!AT26)</f>
      </c>
      <c r="AR14" s="24">
        <f>IF('入力表・参加種目確認'!AU26="","",'入力表・参加種目確認'!AU26)</f>
      </c>
      <c r="AS14" s="23">
        <f>IF('入力表・参加種目確認'!BB26="","",'入力表・参加種目確認'!BB26)</f>
      </c>
      <c r="AT14" s="26">
        <f>IF('入力表・参加種目確認'!BC26="","",'入力表・参加種目確認'!BC26)</f>
      </c>
      <c r="AU14" s="26">
        <f>IF(ISERROR(VLOOKUP(IF(AT14="","",'入力表・参加種目確認'!BD26),$BJ$2:$BK$5,2,FALSE)),"",VLOOKUP(IF(AT14="","",'入力表・参加種目確認'!BD26),$BJ$2:$BK$5,2,FALSE))</f>
      </c>
      <c r="AV14" s="27">
        <f>IF('入力表・参加種目確認'!BE26="","",'入力表・参加種目確認'!BE26)</f>
      </c>
      <c r="AW14" s="27">
        <f>IF('入力表・参加種目確認'!BF26="","",'入力表・参加種目確認'!BF26)</f>
      </c>
      <c r="AX14" s="27">
        <f>IF(ISERROR(VLOOKUP('入力表・参加種目確認'!BG26,$BJ$2:$BK$5,2,FALSE)),"",VLOOKUP('入力表・参加種目確認'!BG26,$BJ$2:$BK$5,2,FALSE))</f>
      </c>
      <c r="AY14" s="27">
        <f>IF('入力表・参加種目確認'!BH26="","",'入力表・参加種目確認'!BH26)</f>
      </c>
      <c r="AZ14" s="25">
        <f>IF('入力表・参加種目確認'!BI26="","",'入力表・参加種目確認'!BI26)</f>
      </c>
      <c r="BA14" s="28">
        <f>IF('入力表・参加種目確認'!BP26="","",'入力表・参加種目確認'!BP26)</f>
      </c>
      <c r="BB14" s="32">
        <f>IF('入力表・参加種目確認'!BQ26="","",'入力表・参加種目確認'!BQ26)</f>
      </c>
      <c r="BC14" s="32">
        <f>IF(ISERROR(VLOOKUP(IF(BB14="","",'入力表・参加種目確認'!BR26),$BJ$2:$BK$5,2,FALSE)),"",VLOOKUP(IF(BB14="","",'入力表・参加種目確認'!BR26),$BJ$2:$BK$5,2,FALSE))</f>
      </c>
      <c r="BD14" s="32">
        <f>IF('入力表・参加種目確認'!BS26="","",'入力表・参加種目確認'!BS26)</f>
      </c>
      <c r="BE14" s="32">
        <f>IF('入力表・参加種目確認'!BT26="","",'入力表・参加種目確認'!BT26)</f>
      </c>
      <c r="BF14" s="32">
        <f>IF(ISERROR(VLOOKUP('入力表・参加種目確認'!BU26,$BJ$2:$BK$5,2,FALSE)),"",VLOOKUP('入力表・参加種目確認'!BU26,$BJ$2:$BK$5,2,FALSE))</f>
      </c>
      <c r="BG14" s="32">
        <f>IF('入力表・参加種目確認'!BV26="","",'入力表・参加種目確認'!BV26)</f>
      </c>
      <c r="BH14" s="30">
        <f>IF('入力表・参加種目確認'!BW26="","",'入力表・参加種目確認'!BW26)</f>
      </c>
      <c r="BM14" s="17" t="s">
        <v>267</v>
      </c>
      <c r="BN14" s="16" t="str">
        <f>CONCATENATE('入力表・参加種目確認'!BW7,".",'入力表・参加種目確認'!BY7,'入力表・参加種目確認'!BZ7,".",'入力表・参加種目確認'!CB7,'入力表・参加種目確認'!CC7)</f>
        <v>..</v>
      </c>
    </row>
    <row r="15" spans="1:66" ht="6" customHeight="1">
      <c r="A15" s="9">
        <v>14</v>
      </c>
      <c r="B15" s="34">
        <f>IF('入力表・参加種目確認'!H27=0,"",'入力表・参加種目確認'!H27)</f>
      </c>
      <c r="C15" s="34">
        <f>IF('入力表・参加種目確認'!J27=0,"",'入力表・参加種目確認'!J27)</f>
      </c>
      <c r="D15" s="34">
        <f>IF('入力表・参加種目確認'!N27=0,"",'入力表・参加種目確認'!N27)</f>
      </c>
      <c r="E15" s="34">
        <f>RIGHT('入力表・参加種目確認'!AA27,2)</f>
      </c>
      <c r="F15" s="34">
        <f>IF('入力表・参加種目確認'!U27=0,"",ASC('入力表・参加種目確認'!U27))</f>
      </c>
      <c r="G15" s="34">
        <f>IF(B15="","",'入力表・参加種目確認'!$N$8)</f>
      </c>
      <c r="H15" s="34">
        <f>IF(B15="","",'入力表・参加種目確認'!$L$4)</f>
      </c>
      <c r="I15" s="34">
        <f>IF(B15="","",'入力表・参加種目確認'!AE27)</f>
      </c>
      <c r="J15" s="34">
        <f>IF('入力表・参加種目確認'!AH27="","",'入力表・参加種目確認'!$E$4&amp;'貼付（事務局）'!B15&amp;"子"&amp;'入力表・参加種目確認'!AH27)</f>
      </c>
      <c r="K15" s="34">
        <f t="shared" si="0"/>
      </c>
      <c r="L15" s="34">
        <f>IF('入力表・参加種目確認'!AV27="","",'入力表・参加種目確認'!$E$4&amp;'貼付（事務局）'!B15&amp;"子"&amp;'入力表・参加種目確認'!AV27)</f>
      </c>
      <c r="M15" s="34">
        <f t="shared" si="1"/>
      </c>
      <c r="N15" s="34">
        <f>IF('入力表・参加種目確認'!BJ27="","",'入力表・参加種目確認'!$E$4&amp;'貼付（事務局）'!B15&amp;"子"&amp;'入力表・参加種目確認'!BJ27)</f>
      </c>
      <c r="O15" s="34">
        <f t="shared" si="2"/>
      </c>
      <c r="P15" s="34">
        <f>IF('入力表・参加種目確認'!BX27="","",VLOOKUP('入力表・参加種目確認'!$E$4,$BP$2:$BQ$5,2,FALSE)&amp;'入力表・参加種目確認'!H27&amp;"子"&amp;"4X100mR")</f>
      </c>
      <c r="Q15" s="34">
        <f>IF(P15="","",H15&amp;P15&amp;'入力表・参加種目確認'!BX27)</f>
      </c>
      <c r="R15" s="34">
        <f t="shared" si="3"/>
      </c>
      <c r="S15" s="34">
        <f>IF('入力表・参加種目確認'!CA27="","",VLOOKUP('入力表・参加種目確認'!$E$4,$BP$7:$BQ$10,2,FALSE)&amp;'入力表・参加種目確認'!H27&amp;"子"&amp;"4X400mR")</f>
      </c>
      <c r="T15" s="34">
        <f>IF(S15="","",H15&amp;S15&amp;'入力表・参加種目確認'!CA27)</f>
      </c>
      <c r="U15" s="34">
        <f t="shared" si="4"/>
      </c>
      <c r="V15" s="35"/>
      <c r="W15" s="35"/>
      <c r="X15" s="35"/>
      <c r="Y15" s="35"/>
      <c r="Z15" s="35"/>
      <c r="AA15" s="35"/>
      <c r="AB15" s="35"/>
      <c r="AC15" s="35"/>
      <c r="AD15" s="35"/>
      <c r="AE15" s="35"/>
      <c r="AF15" s="35"/>
      <c r="AG15" s="35"/>
      <c r="AH15" s="35"/>
      <c r="AI15" s="35"/>
      <c r="AJ15" s="10"/>
      <c r="AK15" s="23">
        <f>IF('入力表・参加種目確認'!AN27="","",'入力表・参加種目確認'!AN27)</f>
      </c>
      <c r="AL15" s="26">
        <f>IF('入力表・参加種目確認'!AO27="","",'入力表・参加種目確認'!AO27)</f>
      </c>
      <c r="AM15" s="26">
        <f>IF(ISERROR(VLOOKUP(IF(AL15="","",'入力表・参加種目確認'!AP27),$BJ$2:$BK$5,2,FALSE)),"",VLOOKUP(IF(AL15="","",'入力表・参加種目確認'!AS27),$BJ$2:$BK$5,2,FALSE))</f>
      </c>
      <c r="AN15" s="26">
        <f>IF('入力表・参加種目確認'!AQ27="","",'入力表・参加種目確認'!AQ27)</f>
      </c>
      <c r="AO15" s="26">
        <f>IF('入力表・参加種目確認'!AR27="","",'入力表・参加種目確認'!AR27)</f>
      </c>
      <c r="AP15" s="26">
        <f>IF(ISERROR(VLOOKUP('入力表・参加種目確認'!AS27,$BJ$2:$BK$5,2,FALSE)),"",VLOOKUP('入力表・参加種目確認'!AS27,$BJ$2:$BK$5,2,FALSE))</f>
      </c>
      <c r="AQ15" s="26">
        <f>IF('入力表・参加種目確認'!AT27="","",'入力表・参加種目確認'!AT27)</f>
      </c>
      <c r="AR15" s="24">
        <f>IF('入力表・参加種目確認'!AU27="","",'入力表・参加種目確認'!AU27)</f>
      </c>
      <c r="AS15" s="23">
        <f>IF('入力表・参加種目確認'!BB27="","",'入力表・参加種目確認'!BB27)</f>
      </c>
      <c r="AT15" s="26">
        <f>IF('入力表・参加種目確認'!BC27="","",'入力表・参加種目確認'!BC27)</f>
      </c>
      <c r="AU15" s="26">
        <f>IF(ISERROR(VLOOKUP(IF(AT15="","",'入力表・参加種目確認'!BD27),$BJ$2:$BK$5,2,FALSE)),"",VLOOKUP(IF(AT15="","",'入力表・参加種目確認'!BD27),$BJ$2:$BK$5,2,FALSE))</f>
      </c>
      <c r="AV15" s="27">
        <f>IF('入力表・参加種目確認'!BE27="","",'入力表・参加種目確認'!BE27)</f>
      </c>
      <c r="AW15" s="27">
        <f>IF('入力表・参加種目確認'!BF27="","",'入力表・参加種目確認'!BF27)</f>
      </c>
      <c r="AX15" s="27">
        <f>IF(ISERROR(VLOOKUP('入力表・参加種目確認'!BG27,$BJ$2:$BK$5,2,FALSE)),"",VLOOKUP('入力表・参加種目確認'!BG27,$BJ$2:$BK$5,2,FALSE))</f>
      </c>
      <c r="AY15" s="27">
        <f>IF('入力表・参加種目確認'!BH27="","",'入力表・参加種目確認'!BH27)</f>
      </c>
      <c r="AZ15" s="25">
        <f>IF('入力表・参加種目確認'!BI27="","",'入力表・参加種目確認'!BI27)</f>
      </c>
      <c r="BA15" s="28">
        <f>IF('入力表・参加種目確認'!BP27="","",'入力表・参加種目確認'!BP27)</f>
      </c>
      <c r="BB15" s="32">
        <f>IF('入力表・参加種目確認'!BQ27="","",'入力表・参加種目確認'!BQ27)</f>
      </c>
      <c r="BC15" s="32">
        <f>IF(ISERROR(VLOOKUP(IF(BB15="","",'入力表・参加種目確認'!BR27),$BJ$2:$BK$5,2,FALSE)),"",VLOOKUP(IF(BB15="","",'入力表・参加種目確認'!BR27),$BJ$2:$BK$5,2,FALSE))</f>
      </c>
      <c r="BD15" s="32">
        <f>IF('入力表・参加種目確認'!BS27="","",'入力表・参加種目確認'!BS27)</f>
      </c>
      <c r="BE15" s="32">
        <f>IF('入力表・参加種目確認'!BT27="","",'入力表・参加種目確認'!BT27)</f>
      </c>
      <c r="BF15" s="32">
        <f>IF(ISERROR(VLOOKUP('入力表・参加種目確認'!BU27,$BJ$2:$BK$5,2,FALSE)),"",VLOOKUP('入力表・参加種目確認'!BU27,$BJ$2:$BK$5,2,FALSE))</f>
      </c>
      <c r="BG15" s="32">
        <f>IF('入力表・参加種目確認'!BV27="","",'入力表・参加種目確認'!BV27)</f>
      </c>
      <c r="BH15" s="30">
        <f>IF('入力表・参加種目確認'!BW27="","",'入力表・参加種目確認'!BW27)</f>
      </c>
      <c r="BM15" s="18" t="s">
        <v>168</v>
      </c>
      <c r="BN15" s="18"/>
    </row>
    <row r="16" spans="1:66" ht="6" customHeight="1">
      <c r="A16" s="9">
        <v>15</v>
      </c>
      <c r="B16" s="34">
        <f>IF('入力表・参加種目確認'!H28=0,"",'入力表・参加種目確認'!H28)</f>
      </c>
      <c r="C16" s="34">
        <f>IF('入力表・参加種目確認'!J28=0,"",'入力表・参加種目確認'!J28)</f>
      </c>
      <c r="D16" s="34">
        <f>IF('入力表・参加種目確認'!N28=0,"",'入力表・参加種目確認'!N28)</f>
      </c>
      <c r="E16" s="34">
        <f>RIGHT('入力表・参加種目確認'!AA28,2)</f>
      </c>
      <c r="F16" s="34">
        <f>IF('入力表・参加種目確認'!U28=0,"",ASC('入力表・参加種目確認'!U28))</f>
      </c>
      <c r="G16" s="34">
        <f>IF(B16="","",'入力表・参加種目確認'!$N$8)</f>
      </c>
      <c r="H16" s="34">
        <f>IF(B16="","",'入力表・参加種目確認'!$L$4)</f>
      </c>
      <c r="I16" s="34">
        <f>IF(B16="","",'入力表・参加種目確認'!AE28)</f>
      </c>
      <c r="J16" s="34">
        <f>IF('入力表・参加種目確認'!AH28="","",'入力表・参加種目確認'!$E$4&amp;'貼付（事務局）'!B16&amp;"子"&amp;'入力表・参加種目確認'!AH28)</f>
      </c>
      <c r="K16" s="34">
        <f t="shared" si="0"/>
      </c>
      <c r="L16" s="34">
        <f>IF('入力表・参加種目確認'!AV28="","",'入力表・参加種目確認'!$E$4&amp;'貼付（事務局）'!B16&amp;"子"&amp;'入力表・参加種目確認'!AV28)</f>
      </c>
      <c r="M16" s="34">
        <f t="shared" si="1"/>
      </c>
      <c r="N16" s="34">
        <f>IF('入力表・参加種目確認'!BJ28="","",'入力表・参加種目確認'!$E$4&amp;'貼付（事務局）'!B16&amp;"子"&amp;'入力表・参加種目確認'!BJ28)</f>
      </c>
      <c r="O16" s="34">
        <f t="shared" si="2"/>
      </c>
      <c r="P16" s="34">
        <f>IF('入力表・参加種目確認'!BX28="","",VLOOKUP('入力表・参加種目確認'!$E$4,$BP$2:$BQ$5,2,FALSE)&amp;'入力表・参加種目確認'!H28&amp;"子"&amp;"4X100mR")</f>
      </c>
      <c r="Q16" s="34">
        <f>IF(P16="","",H16&amp;P16&amp;'入力表・参加種目確認'!BX28)</f>
      </c>
      <c r="R16" s="34">
        <f t="shared" si="3"/>
      </c>
      <c r="S16" s="34">
        <f>IF('入力表・参加種目確認'!CA28="","",VLOOKUP('入力表・参加種目確認'!$E$4,$BP$7:$BQ$10,2,FALSE)&amp;'入力表・参加種目確認'!H28&amp;"子"&amp;"4X400mR")</f>
      </c>
      <c r="T16" s="34">
        <f>IF(S16="","",H16&amp;S16&amp;'入力表・参加種目確認'!CA28)</f>
      </c>
      <c r="U16" s="34">
        <f t="shared" si="4"/>
      </c>
      <c r="V16" s="35"/>
      <c r="W16" s="35"/>
      <c r="X16" s="35"/>
      <c r="Y16" s="35"/>
      <c r="Z16" s="35"/>
      <c r="AA16" s="35"/>
      <c r="AB16" s="35"/>
      <c r="AC16" s="35"/>
      <c r="AD16" s="35"/>
      <c r="AE16" s="35"/>
      <c r="AF16" s="35"/>
      <c r="AG16" s="35"/>
      <c r="AH16" s="35"/>
      <c r="AI16" s="35"/>
      <c r="AJ16" s="10"/>
      <c r="AK16" s="23">
        <f>IF('入力表・参加種目確認'!AN28="","",'入力表・参加種目確認'!AN28)</f>
      </c>
      <c r="AL16" s="26">
        <f>IF('入力表・参加種目確認'!AO28="","",'入力表・参加種目確認'!AO28)</f>
      </c>
      <c r="AM16" s="26">
        <f>IF(ISERROR(VLOOKUP(IF(AL16="","",'入力表・参加種目確認'!AP28),$BJ$2:$BK$5,2,FALSE)),"",VLOOKUP(IF(AL16="","",'入力表・参加種目確認'!AS28),$BJ$2:$BK$5,2,FALSE))</f>
      </c>
      <c r="AN16" s="26">
        <f>IF('入力表・参加種目確認'!AQ28="","",'入力表・参加種目確認'!AQ28)</f>
      </c>
      <c r="AO16" s="26">
        <f>IF('入力表・参加種目確認'!AR28="","",'入力表・参加種目確認'!AR28)</f>
      </c>
      <c r="AP16" s="26">
        <f>IF(ISERROR(VLOOKUP('入力表・参加種目確認'!AS28,$BJ$2:$BK$5,2,FALSE)),"",VLOOKUP('入力表・参加種目確認'!AS28,$BJ$2:$BK$5,2,FALSE))</f>
      </c>
      <c r="AQ16" s="26">
        <f>IF('入力表・参加種目確認'!AT28="","",'入力表・参加種目確認'!AT28)</f>
      </c>
      <c r="AR16" s="24">
        <f>IF('入力表・参加種目確認'!AU28="","",'入力表・参加種目確認'!AU28)</f>
      </c>
      <c r="AS16" s="23">
        <f>IF('入力表・参加種目確認'!BB28="","",'入力表・参加種目確認'!BB28)</f>
      </c>
      <c r="AT16" s="26">
        <f>IF('入力表・参加種目確認'!BC28="","",'入力表・参加種目確認'!BC28)</f>
      </c>
      <c r="AU16" s="26">
        <f>IF(ISERROR(VLOOKUP(IF(AT16="","",'入力表・参加種目確認'!BD28),$BJ$2:$BK$5,2,FALSE)),"",VLOOKUP(IF(AT16="","",'入力表・参加種目確認'!BD28),$BJ$2:$BK$5,2,FALSE))</f>
      </c>
      <c r="AV16" s="27">
        <f>IF('入力表・参加種目確認'!BE28="","",'入力表・参加種目確認'!BE28)</f>
      </c>
      <c r="AW16" s="27">
        <f>IF('入力表・参加種目確認'!BF28="","",'入力表・参加種目確認'!BF28)</f>
      </c>
      <c r="AX16" s="27">
        <f>IF(ISERROR(VLOOKUP('入力表・参加種目確認'!BG28,$BJ$2:$BK$5,2,FALSE)),"",VLOOKUP('入力表・参加種目確認'!BG28,$BJ$2:$BK$5,2,FALSE))</f>
      </c>
      <c r="AY16" s="27">
        <f>IF('入力表・参加種目確認'!BH28="","",'入力表・参加種目確認'!BH28)</f>
      </c>
      <c r="AZ16" s="25">
        <f>IF('入力表・参加種目確認'!BI28="","",'入力表・参加種目確認'!BI28)</f>
      </c>
      <c r="BA16" s="28">
        <f>IF('入力表・参加種目確認'!BP28="","",'入力表・参加種目確認'!BP28)</f>
      </c>
      <c r="BB16" s="32">
        <f>IF('入力表・参加種目確認'!BQ28="","",'入力表・参加種目確認'!BQ28)</f>
      </c>
      <c r="BC16" s="32">
        <f>IF(ISERROR(VLOOKUP(IF(BB16="","",'入力表・参加種目確認'!BR28),$BJ$2:$BK$5,2,FALSE)),"",VLOOKUP(IF(BB16="","",'入力表・参加種目確認'!BR28),$BJ$2:$BK$5,2,FALSE))</f>
      </c>
      <c r="BD16" s="32">
        <f>IF('入力表・参加種目確認'!BS28="","",'入力表・参加種目確認'!BS28)</f>
      </c>
      <c r="BE16" s="32">
        <f>IF('入力表・参加種目確認'!BT28="","",'入力表・参加種目確認'!BT28)</f>
      </c>
      <c r="BF16" s="32">
        <f>IF(ISERROR(VLOOKUP('入力表・参加種目確認'!BU28,$BJ$2:$BK$5,2,FALSE)),"",VLOOKUP('入力表・参加種目確認'!BU28,$BJ$2:$BK$5,2,FALSE))</f>
      </c>
      <c r="BG16" s="32">
        <f>IF('入力表・参加種目確認'!BV28="","",'入力表・参加種目確認'!BV28)</f>
      </c>
      <c r="BH16" s="30">
        <f>IF('入力表・参加種目確認'!BW28="","",'入力表・参加種目確認'!BW28)</f>
      </c>
      <c r="BM16" s="17" t="s">
        <v>72</v>
      </c>
      <c r="BN16" s="16" t="str">
        <f>CONCATENATE('入力表・参加種目確認'!BL9,".",'入力表・参加種目確認'!BN9,'入力表・参加種目確認'!BO9,".",'入力表・参加種目確認'!BQ9,'入力表・参加種目確認'!BR9)</f>
        <v>..</v>
      </c>
    </row>
    <row r="17" spans="1:66" ht="6" customHeight="1">
      <c r="A17" s="9">
        <v>16</v>
      </c>
      <c r="B17" s="34">
        <f>IF('入力表・参加種目確認'!H29=0,"",'入力表・参加種目確認'!H29)</f>
      </c>
      <c r="C17" s="34">
        <f>IF('入力表・参加種目確認'!J29=0,"",'入力表・参加種目確認'!J29)</f>
      </c>
      <c r="D17" s="34">
        <f>IF('入力表・参加種目確認'!N29=0,"",'入力表・参加種目確認'!N29)</f>
      </c>
      <c r="E17" s="34">
        <f>RIGHT('入力表・参加種目確認'!AA29,2)</f>
      </c>
      <c r="F17" s="34">
        <f>IF('入力表・参加種目確認'!U29=0,"",ASC('入力表・参加種目確認'!U29))</f>
      </c>
      <c r="G17" s="34">
        <f>IF(B17="","",'入力表・参加種目確認'!$N$8)</f>
      </c>
      <c r="H17" s="34">
        <f>IF(B17="","",'入力表・参加種目確認'!$L$4)</f>
      </c>
      <c r="I17" s="34">
        <f>IF(B17="","",'入力表・参加種目確認'!AE29)</f>
      </c>
      <c r="J17" s="34">
        <f>IF('入力表・参加種目確認'!AH29="","",'入力表・参加種目確認'!$E$4&amp;'貼付（事務局）'!B17&amp;"子"&amp;'入力表・参加種目確認'!AH29)</f>
      </c>
      <c r="K17" s="34">
        <f t="shared" si="0"/>
      </c>
      <c r="L17" s="34">
        <f>IF('入力表・参加種目確認'!AV29="","",'入力表・参加種目確認'!$E$4&amp;'貼付（事務局）'!B17&amp;"子"&amp;'入力表・参加種目確認'!AV29)</f>
      </c>
      <c r="M17" s="34">
        <f t="shared" si="1"/>
      </c>
      <c r="N17" s="34">
        <f>IF('入力表・参加種目確認'!BJ29="","",'入力表・参加種目確認'!$E$4&amp;'貼付（事務局）'!B17&amp;"子"&amp;'入力表・参加種目確認'!BJ29)</f>
      </c>
      <c r="O17" s="34">
        <f t="shared" si="2"/>
      </c>
      <c r="P17" s="34">
        <f>IF('入力表・参加種目確認'!BX29="","",VLOOKUP('入力表・参加種目確認'!$E$4,$BP$2:$BQ$5,2,FALSE)&amp;'入力表・参加種目確認'!H29&amp;"子"&amp;"4X100mR")</f>
      </c>
      <c r="Q17" s="34">
        <f>IF(P17="","",H17&amp;P17&amp;'入力表・参加種目確認'!BX29)</f>
      </c>
      <c r="R17" s="34">
        <f t="shared" si="3"/>
      </c>
      <c r="S17" s="34">
        <f>IF('入力表・参加種目確認'!CA29="","",VLOOKUP('入力表・参加種目確認'!$E$4,$BP$7:$BQ$10,2,FALSE)&amp;'入力表・参加種目確認'!H29&amp;"子"&amp;"4X400mR")</f>
      </c>
      <c r="T17" s="34">
        <f>IF(S17="","",H17&amp;S17&amp;'入力表・参加種目確認'!CA29)</f>
      </c>
      <c r="U17" s="34">
        <f t="shared" si="4"/>
      </c>
      <c r="V17" s="35"/>
      <c r="W17" s="35"/>
      <c r="X17" s="35"/>
      <c r="Y17" s="35"/>
      <c r="Z17" s="35"/>
      <c r="AA17" s="35"/>
      <c r="AB17" s="35"/>
      <c r="AC17" s="35"/>
      <c r="AD17" s="35"/>
      <c r="AE17" s="35"/>
      <c r="AF17" s="35"/>
      <c r="AG17" s="35"/>
      <c r="AH17" s="35"/>
      <c r="AI17" s="35"/>
      <c r="AJ17" s="10"/>
      <c r="AK17" s="23">
        <f>IF('入力表・参加種目確認'!AN29="","",'入力表・参加種目確認'!AN29)</f>
      </c>
      <c r="AL17" s="26">
        <f>IF('入力表・参加種目確認'!AO29="","",'入力表・参加種目確認'!AO29)</f>
      </c>
      <c r="AM17" s="26">
        <f>IF(ISERROR(VLOOKUP(IF(AL17="","",'入力表・参加種目確認'!AP29),$BJ$2:$BK$5,2,FALSE)),"",VLOOKUP(IF(AL17="","",'入力表・参加種目確認'!AS29),$BJ$2:$BK$5,2,FALSE))</f>
      </c>
      <c r="AN17" s="26">
        <f>IF('入力表・参加種目確認'!AQ29="","",'入力表・参加種目確認'!AQ29)</f>
      </c>
      <c r="AO17" s="26">
        <f>IF('入力表・参加種目確認'!AR29="","",'入力表・参加種目確認'!AR29)</f>
      </c>
      <c r="AP17" s="26">
        <f>IF(ISERROR(VLOOKUP('入力表・参加種目確認'!AS29,$BJ$2:$BK$5,2,FALSE)),"",VLOOKUP('入力表・参加種目確認'!AS29,$BJ$2:$BK$5,2,FALSE))</f>
      </c>
      <c r="AQ17" s="26">
        <f>IF('入力表・参加種目確認'!AT29="","",'入力表・参加種目確認'!AT29)</f>
      </c>
      <c r="AR17" s="24">
        <f>IF('入力表・参加種目確認'!AU29="","",'入力表・参加種目確認'!AU29)</f>
      </c>
      <c r="AS17" s="23">
        <f>IF('入力表・参加種目確認'!BB29="","",'入力表・参加種目確認'!BB29)</f>
      </c>
      <c r="AT17" s="26">
        <f>IF('入力表・参加種目確認'!BC29="","",'入力表・参加種目確認'!BC29)</f>
      </c>
      <c r="AU17" s="26">
        <f>IF(ISERROR(VLOOKUP(IF(AT17="","",'入力表・参加種目確認'!BD29),$BJ$2:$BK$5,2,FALSE)),"",VLOOKUP(IF(AT17="","",'入力表・参加種目確認'!BD29),$BJ$2:$BK$5,2,FALSE))</f>
      </c>
      <c r="AV17" s="27">
        <f>IF('入力表・参加種目確認'!BE29="","",'入力表・参加種目確認'!BE29)</f>
      </c>
      <c r="AW17" s="27">
        <f>IF('入力表・参加種目確認'!BF29="","",'入力表・参加種目確認'!BF29)</f>
      </c>
      <c r="AX17" s="27">
        <f>IF(ISERROR(VLOOKUP('入力表・参加種目確認'!BG29,$BJ$2:$BK$5,2,FALSE)),"",VLOOKUP('入力表・参加種目確認'!BG29,$BJ$2:$BK$5,2,FALSE))</f>
      </c>
      <c r="AY17" s="27">
        <f>IF('入力表・参加種目確認'!BH29="","",'入力表・参加種目確認'!BH29)</f>
      </c>
      <c r="AZ17" s="25">
        <f>IF('入力表・参加種目確認'!BI29="","",'入力表・参加種目確認'!BI29)</f>
      </c>
      <c r="BA17" s="28">
        <f>IF('入力表・参加種目確認'!BP29="","",'入力表・参加種目確認'!BP29)</f>
      </c>
      <c r="BB17" s="32">
        <f>IF('入力表・参加種目確認'!BQ29="","",'入力表・参加種目確認'!BQ29)</f>
      </c>
      <c r="BC17" s="32">
        <f>IF(ISERROR(VLOOKUP(IF(BB17="","",'入力表・参加種目確認'!BR29),$BJ$2:$BK$5,2,FALSE)),"",VLOOKUP(IF(BB17="","",'入力表・参加種目確認'!BR29),$BJ$2:$BK$5,2,FALSE))</f>
      </c>
      <c r="BD17" s="32">
        <f>IF('入力表・参加種目確認'!BS29="","",'入力表・参加種目確認'!BS29)</f>
      </c>
      <c r="BE17" s="32">
        <f>IF('入力表・参加種目確認'!BT29="","",'入力表・参加種目確認'!BT29)</f>
      </c>
      <c r="BF17" s="32">
        <f>IF(ISERROR(VLOOKUP('入力表・参加種目確認'!BU29,$BJ$2:$BK$5,2,FALSE)),"",VLOOKUP('入力表・参加種目確認'!BU29,$BJ$2:$BK$5,2,FALSE))</f>
      </c>
      <c r="BG17" s="32">
        <f>IF('入力表・参加種目確認'!BV29="","",'入力表・参加種目確認'!BV29)</f>
      </c>
      <c r="BH17" s="30">
        <f>IF('入力表・参加種目確認'!BW29="","",'入力表・参加種目確認'!BW29)</f>
      </c>
      <c r="BM17" s="17" t="s">
        <v>73</v>
      </c>
      <c r="BN17" s="16" t="str">
        <f>CONCATENATE('入力表・参加種目確認'!BL10,".",'入力表・参加種目確認'!BN10,'入力表・参加種目確認'!BO10,".",'入力表・参加種目確認'!BQ10,'入力表・参加種目確認'!BR10)</f>
        <v>..</v>
      </c>
    </row>
    <row r="18" spans="1:66" ht="6" customHeight="1">
      <c r="A18" s="9">
        <v>17</v>
      </c>
      <c r="B18" s="34">
        <f>IF('入力表・参加種目確認'!H30=0,"",'入力表・参加種目確認'!H30)</f>
      </c>
      <c r="C18" s="34">
        <f>IF('入力表・参加種目確認'!J30=0,"",'入力表・参加種目確認'!J30)</f>
      </c>
      <c r="D18" s="34">
        <f>IF('入力表・参加種目確認'!N30=0,"",'入力表・参加種目確認'!N30)</f>
      </c>
      <c r="E18" s="34">
        <f>RIGHT('入力表・参加種目確認'!AA30,2)</f>
      </c>
      <c r="F18" s="34">
        <f>IF('入力表・参加種目確認'!U30=0,"",ASC('入力表・参加種目確認'!U30))</f>
      </c>
      <c r="G18" s="34">
        <f>IF(B18="","",'入力表・参加種目確認'!$N$8)</f>
      </c>
      <c r="H18" s="34">
        <f>IF(B18="","",'入力表・参加種目確認'!$L$4)</f>
      </c>
      <c r="I18" s="34">
        <f>IF(B18="","",'入力表・参加種目確認'!AE30)</f>
      </c>
      <c r="J18" s="34">
        <f>IF('入力表・参加種目確認'!AH30="","",'入力表・参加種目確認'!$E$4&amp;'貼付（事務局）'!B18&amp;"子"&amp;'入力表・参加種目確認'!AH30)</f>
      </c>
      <c r="K18" s="34">
        <f t="shared" si="0"/>
      </c>
      <c r="L18" s="34">
        <f>IF('入力表・参加種目確認'!AV30="","",'入力表・参加種目確認'!$E$4&amp;'貼付（事務局）'!B18&amp;"子"&amp;'入力表・参加種目確認'!AV30)</f>
      </c>
      <c r="M18" s="34">
        <f t="shared" si="1"/>
      </c>
      <c r="N18" s="34">
        <f>IF('入力表・参加種目確認'!BJ30="","",'入力表・参加種目確認'!$E$4&amp;'貼付（事務局）'!B18&amp;"子"&amp;'入力表・参加種目確認'!BJ30)</f>
      </c>
      <c r="O18" s="34">
        <f t="shared" si="2"/>
      </c>
      <c r="P18" s="34">
        <f>IF('入力表・参加種目確認'!BX30="","",VLOOKUP('入力表・参加種目確認'!$E$4,$BP$2:$BQ$5,2,FALSE)&amp;'入力表・参加種目確認'!H30&amp;"子"&amp;"4X100mR")</f>
      </c>
      <c r="Q18" s="34">
        <f>IF(P18="","",H18&amp;P18&amp;'入力表・参加種目確認'!BX30)</f>
      </c>
      <c r="R18" s="34">
        <f t="shared" si="3"/>
      </c>
      <c r="S18" s="34">
        <f>IF('入力表・参加種目確認'!CA30="","",VLOOKUP('入力表・参加種目確認'!$E$4,$BP$7:$BQ$10,2,FALSE)&amp;'入力表・参加種目確認'!H30&amp;"子"&amp;"4X400mR")</f>
      </c>
      <c r="T18" s="34">
        <f>IF(S18="","",H18&amp;S18&amp;'入力表・参加種目確認'!CA30)</f>
      </c>
      <c r="U18" s="34">
        <f t="shared" si="4"/>
      </c>
      <c r="V18" s="35"/>
      <c r="W18" s="35"/>
      <c r="X18" s="35"/>
      <c r="Y18" s="35"/>
      <c r="Z18" s="35"/>
      <c r="AA18" s="35"/>
      <c r="AB18" s="35"/>
      <c r="AC18" s="35"/>
      <c r="AD18" s="35"/>
      <c r="AE18" s="35"/>
      <c r="AF18" s="35"/>
      <c r="AG18" s="35"/>
      <c r="AH18" s="35"/>
      <c r="AI18" s="35"/>
      <c r="AJ18" s="10"/>
      <c r="AK18" s="23">
        <f>IF('入力表・参加種目確認'!AN30="","",'入力表・参加種目確認'!AN30)</f>
      </c>
      <c r="AL18" s="26">
        <f>IF('入力表・参加種目確認'!AO30="","",'入力表・参加種目確認'!AO30)</f>
      </c>
      <c r="AM18" s="26">
        <f>IF(ISERROR(VLOOKUP(IF(AL18="","",'入力表・参加種目確認'!AP30),$BJ$2:$BK$5,2,FALSE)),"",VLOOKUP(IF(AL18="","",'入力表・参加種目確認'!AS30),$BJ$2:$BK$5,2,FALSE))</f>
      </c>
      <c r="AN18" s="26">
        <f>IF('入力表・参加種目確認'!AQ30="","",'入力表・参加種目確認'!AQ30)</f>
      </c>
      <c r="AO18" s="26">
        <f>IF('入力表・参加種目確認'!AR30="","",'入力表・参加種目確認'!AR30)</f>
      </c>
      <c r="AP18" s="26">
        <f>IF(ISERROR(VLOOKUP('入力表・参加種目確認'!AS30,$BJ$2:$BK$5,2,FALSE)),"",VLOOKUP('入力表・参加種目確認'!AS30,$BJ$2:$BK$5,2,FALSE))</f>
      </c>
      <c r="AQ18" s="26">
        <f>IF('入力表・参加種目確認'!AT30="","",'入力表・参加種目確認'!AT30)</f>
      </c>
      <c r="AR18" s="24">
        <f>IF('入力表・参加種目確認'!AU30="","",'入力表・参加種目確認'!AU30)</f>
      </c>
      <c r="AS18" s="23">
        <f>IF('入力表・参加種目確認'!BB30="","",'入力表・参加種目確認'!BB30)</f>
      </c>
      <c r="AT18" s="26">
        <f>IF('入力表・参加種目確認'!BC30="","",'入力表・参加種目確認'!BC30)</f>
      </c>
      <c r="AU18" s="26">
        <f>IF(ISERROR(VLOOKUP(IF(AT18="","",'入力表・参加種目確認'!BD30),$BJ$2:$BK$5,2,FALSE)),"",VLOOKUP(IF(AT18="","",'入力表・参加種目確認'!BD30),$BJ$2:$BK$5,2,FALSE))</f>
      </c>
      <c r="AV18" s="27">
        <f>IF('入力表・参加種目確認'!BE30="","",'入力表・参加種目確認'!BE30)</f>
      </c>
      <c r="AW18" s="27">
        <f>IF('入力表・参加種目確認'!BF30="","",'入力表・参加種目確認'!BF30)</f>
      </c>
      <c r="AX18" s="27">
        <f>IF(ISERROR(VLOOKUP('入力表・参加種目確認'!BG30,$BJ$2:$BK$5,2,FALSE)),"",VLOOKUP('入力表・参加種目確認'!BG30,$BJ$2:$BK$5,2,FALSE))</f>
      </c>
      <c r="AY18" s="27">
        <f>IF('入力表・参加種目確認'!BH30="","",'入力表・参加種目確認'!BH30)</f>
      </c>
      <c r="AZ18" s="25">
        <f>IF('入力表・参加種目確認'!BI30="","",'入力表・参加種目確認'!BI30)</f>
      </c>
      <c r="BA18" s="28">
        <f>IF('入力表・参加種目確認'!BP30="","",'入力表・参加種目確認'!BP30)</f>
      </c>
      <c r="BB18" s="32">
        <f>IF('入力表・参加種目確認'!BQ30="","",'入力表・参加種目確認'!BQ30)</f>
      </c>
      <c r="BC18" s="32">
        <f>IF(ISERROR(VLOOKUP(IF(BB18="","",'入力表・参加種目確認'!BR30),$BJ$2:$BK$5,2,FALSE)),"",VLOOKUP(IF(BB18="","",'入力表・参加種目確認'!BR30),$BJ$2:$BK$5,2,FALSE))</f>
      </c>
      <c r="BD18" s="32">
        <f>IF('入力表・参加種目確認'!BS30="","",'入力表・参加種目確認'!BS30)</f>
      </c>
      <c r="BE18" s="32">
        <f>IF('入力表・参加種目確認'!BT30="","",'入力表・参加種目確認'!BT30)</f>
      </c>
      <c r="BF18" s="32">
        <f>IF(ISERROR(VLOOKUP('入力表・参加種目確認'!BU30,$BJ$2:$BK$5,2,FALSE)),"",VLOOKUP('入力表・参加種目確認'!BU30,$BJ$2:$BK$5,2,FALSE))</f>
      </c>
      <c r="BG18" s="32">
        <f>IF('入力表・参加種目確認'!BV30="","",'入力表・参加種目確認'!BV30)</f>
      </c>
      <c r="BH18" s="30">
        <f>IF('入力表・参加種目確認'!BW30="","",'入力表・参加種目確認'!BW30)</f>
      </c>
      <c r="BM18" s="17" t="s">
        <v>74</v>
      </c>
      <c r="BN18" s="16" t="str">
        <f>CONCATENATE('入力表・参加種目確認'!BL11,".",'入力表・参加種目確認'!BN11,'入力表・参加種目確認'!BO11,".",'入力表・参加種目確認'!BQ11,'入力表・参加種目確認'!BR11)</f>
        <v>..</v>
      </c>
    </row>
    <row r="19" spans="1:66" ht="6" customHeight="1">
      <c r="A19" s="9">
        <v>18</v>
      </c>
      <c r="B19" s="34">
        <f>IF('入力表・参加種目確認'!H31=0,"",'入力表・参加種目確認'!H31)</f>
      </c>
      <c r="C19" s="34">
        <f>IF('入力表・参加種目確認'!J31=0,"",'入力表・参加種目確認'!J31)</f>
      </c>
      <c r="D19" s="34">
        <f>IF('入力表・参加種目確認'!N31=0,"",'入力表・参加種目確認'!N31)</f>
      </c>
      <c r="E19" s="34">
        <f>RIGHT('入力表・参加種目確認'!AA31,2)</f>
      </c>
      <c r="F19" s="34">
        <f>IF('入力表・参加種目確認'!U31=0,"",ASC('入力表・参加種目確認'!U31))</f>
      </c>
      <c r="G19" s="34">
        <f>IF(B19="","",'入力表・参加種目確認'!$N$8)</f>
      </c>
      <c r="H19" s="34">
        <f>IF(B19="","",'入力表・参加種目確認'!$L$4)</f>
      </c>
      <c r="I19" s="34">
        <f>IF(B19="","",'入力表・参加種目確認'!AE31)</f>
      </c>
      <c r="J19" s="34">
        <f>IF('入力表・参加種目確認'!AH31="","",'入力表・参加種目確認'!$E$4&amp;'貼付（事務局）'!B19&amp;"子"&amp;'入力表・参加種目確認'!AH31)</f>
      </c>
      <c r="K19" s="34">
        <f t="shared" si="0"/>
      </c>
      <c r="L19" s="34">
        <f>IF('入力表・参加種目確認'!AV31="","",'入力表・参加種目確認'!$E$4&amp;'貼付（事務局）'!B19&amp;"子"&amp;'入力表・参加種目確認'!AV31)</f>
      </c>
      <c r="M19" s="34">
        <f t="shared" si="1"/>
      </c>
      <c r="N19" s="34">
        <f>IF('入力表・参加種目確認'!BJ31="","",'入力表・参加種目確認'!$E$4&amp;'貼付（事務局）'!B19&amp;"子"&amp;'入力表・参加種目確認'!BJ31)</f>
      </c>
      <c r="O19" s="34">
        <f t="shared" si="2"/>
      </c>
      <c r="P19" s="34">
        <f>IF('入力表・参加種目確認'!BX31="","",VLOOKUP('入力表・参加種目確認'!$E$4,$BP$2:$BQ$5,2,FALSE)&amp;'入力表・参加種目確認'!H31&amp;"子"&amp;"4X100mR")</f>
      </c>
      <c r="Q19" s="34">
        <f>IF(P19="","",H19&amp;P19&amp;'入力表・参加種目確認'!BX31)</f>
      </c>
      <c r="R19" s="34">
        <f t="shared" si="3"/>
      </c>
      <c r="S19" s="34">
        <f>IF('入力表・参加種目確認'!CA31="","",VLOOKUP('入力表・参加種目確認'!$E$4,$BP$7:$BQ$10,2,FALSE)&amp;'入力表・参加種目確認'!H31&amp;"子"&amp;"4X400mR")</f>
      </c>
      <c r="T19" s="34">
        <f>IF(S19="","",H19&amp;S19&amp;'入力表・参加種目確認'!CA31)</f>
      </c>
      <c r="U19" s="34">
        <f t="shared" si="4"/>
      </c>
      <c r="V19" s="35"/>
      <c r="W19" s="35"/>
      <c r="X19" s="35"/>
      <c r="Y19" s="35"/>
      <c r="Z19" s="35"/>
      <c r="AA19" s="35"/>
      <c r="AB19" s="35"/>
      <c r="AC19" s="35"/>
      <c r="AD19" s="35"/>
      <c r="AE19" s="35"/>
      <c r="AF19" s="35"/>
      <c r="AG19" s="35"/>
      <c r="AH19" s="35"/>
      <c r="AI19" s="35"/>
      <c r="AJ19" s="10"/>
      <c r="AK19" s="23">
        <f>IF('入力表・参加種目確認'!AN31="","",'入力表・参加種目確認'!AN31)</f>
      </c>
      <c r="AL19" s="26">
        <f>IF('入力表・参加種目確認'!AO31="","",'入力表・参加種目確認'!AO31)</f>
      </c>
      <c r="AM19" s="26">
        <f>IF(ISERROR(VLOOKUP(IF(AL19="","",'入力表・参加種目確認'!AP31),$BJ$2:$BK$5,2,FALSE)),"",VLOOKUP(IF(AL19="","",'入力表・参加種目確認'!AS31),$BJ$2:$BK$5,2,FALSE))</f>
      </c>
      <c r="AN19" s="26">
        <f>IF('入力表・参加種目確認'!AQ31="","",'入力表・参加種目確認'!AQ31)</f>
      </c>
      <c r="AO19" s="26">
        <f>IF('入力表・参加種目確認'!AR31="","",'入力表・参加種目確認'!AR31)</f>
      </c>
      <c r="AP19" s="26">
        <f>IF(ISERROR(VLOOKUP('入力表・参加種目確認'!AS31,$BJ$2:$BK$5,2,FALSE)),"",VLOOKUP('入力表・参加種目確認'!AS31,$BJ$2:$BK$5,2,FALSE))</f>
      </c>
      <c r="AQ19" s="26">
        <f>IF('入力表・参加種目確認'!AT31="","",'入力表・参加種目確認'!AT31)</f>
      </c>
      <c r="AR19" s="24">
        <f>IF('入力表・参加種目確認'!AU31="","",'入力表・参加種目確認'!AU31)</f>
      </c>
      <c r="AS19" s="23">
        <f>IF('入力表・参加種目確認'!BB31="","",'入力表・参加種目確認'!BB31)</f>
      </c>
      <c r="AT19" s="26">
        <f>IF('入力表・参加種目確認'!BC31="","",'入力表・参加種目確認'!BC31)</f>
      </c>
      <c r="AU19" s="26">
        <f>IF(ISERROR(VLOOKUP(IF(AT19="","",'入力表・参加種目確認'!BD31),$BJ$2:$BK$5,2,FALSE)),"",VLOOKUP(IF(AT19="","",'入力表・参加種目確認'!BD31),$BJ$2:$BK$5,2,FALSE))</f>
      </c>
      <c r="AV19" s="27">
        <f>IF('入力表・参加種目確認'!BE31="","",'入力表・参加種目確認'!BE31)</f>
      </c>
      <c r="AW19" s="27">
        <f>IF('入力表・参加種目確認'!BF31="","",'入力表・参加種目確認'!BF31)</f>
      </c>
      <c r="AX19" s="27">
        <f>IF(ISERROR(VLOOKUP('入力表・参加種目確認'!BG31,$BJ$2:$BK$5,2,FALSE)),"",VLOOKUP('入力表・参加種目確認'!BG31,$BJ$2:$BK$5,2,FALSE))</f>
      </c>
      <c r="AY19" s="27">
        <f>IF('入力表・参加種目確認'!BH31="","",'入力表・参加種目確認'!BH31)</f>
      </c>
      <c r="AZ19" s="25">
        <f>IF('入力表・参加種目確認'!BI31="","",'入力表・参加種目確認'!BI31)</f>
      </c>
      <c r="BA19" s="28">
        <f>IF('入力表・参加種目確認'!BP31="","",'入力表・参加種目確認'!BP31)</f>
      </c>
      <c r="BB19" s="32">
        <f>IF('入力表・参加種目確認'!BQ31="","",'入力表・参加種目確認'!BQ31)</f>
      </c>
      <c r="BC19" s="32">
        <f>IF(ISERROR(VLOOKUP(IF(BB19="","",'入力表・参加種目確認'!BR31),$BJ$2:$BK$5,2,FALSE)),"",VLOOKUP(IF(BB19="","",'入力表・参加種目確認'!BR31),$BJ$2:$BK$5,2,FALSE))</f>
      </c>
      <c r="BD19" s="32">
        <f>IF('入力表・参加種目確認'!BS31="","",'入力表・参加種目確認'!BS31)</f>
      </c>
      <c r="BE19" s="32">
        <f>IF('入力表・参加種目確認'!BT31="","",'入力表・参加種目確認'!BT31)</f>
      </c>
      <c r="BF19" s="32">
        <f>IF(ISERROR(VLOOKUP('入力表・参加種目確認'!BU31,$BJ$2:$BK$5,2,FALSE)),"",VLOOKUP('入力表・参加種目確認'!BU31,$BJ$2:$BK$5,2,FALSE))</f>
      </c>
      <c r="BG19" s="32">
        <f>IF('入力表・参加種目確認'!BV31="","",'入力表・参加種目確認'!BV31)</f>
      </c>
      <c r="BH19" s="30">
        <f>IF('入力表・参加種目確認'!BW31="","",'入力表・参加種目確認'!BW31)</f>
      </c>
      <c r="BM19" s="17" t="s">
        <v>75</v>
      </c>
      <c r="BN19" s="16" t="str">
        <f>CONCATENATE('入力表・参加種目確認'!BW9,".",'入力表・参加種目確認'!BY9,'入力表・参加種目確認'!BZ9,".",'入力表・参加種目確認'!CB9,'入力表・参加種目確認'!CC9)</f>
        <v>..</v>
      </c>
    </row>
    <row r="20" spans="1:66" ht="6" customHeight="1">
      <c r="A20" s="9">
        <v>19</v>
      </c>
      <c r="B20" s="34">
        <f>IF('入力表・参加種目確認'!H32=0,"",'入力表・参加種目確認'!H32)</f>
      </c>
      <c r="C20" s="34">
        <f>IF('入力表・参加種目確認'!J32=0,"",'入力表・参加種目確認'!J32)</f>
      </c>
      <c r="D20" s="34">
        <f>IF('入力表・参加種目確認'!N32=0,"",'入力表・参加種目確認'!N32)</f>
      </c>
      <c r="E20" s="34">
        <f>RIGHT('入力表・参加種目確認'!AA32,2)</f>
      </c>
      <c r="F20" s="34">
        <f>IF('入力表・参加種目確認'!U32=0,"",ASC('入力表・参加種目確認'!U32))</f>
      </c>
      <c r="G20" s="34">
        <f>IF(B20="","",'入力表・参加種目確認'!$N$8)</f>
      </c>
      <c r="H20" s="34">
        <f>IF(B20="","",'入力表・参加種目確認'!$L$4)</f>
      </c>
      <c r="I20" s="34">
        <f>IF(B20="","",'入力表・参加種目確認'!AE32)</f>
      </c>
      <c r="J20" s="34">
        <f>IF('入力表・参加種目確認'!AH32="","",'入力表・参加種目確認'!$E$4&amp;'貼付（事務局）'!B20&amp;"子"&amp;'入力表・参加種目確認'!AH32)</f>
      </c>
      <c r="K20" s="34">
        <f t="shared" si="0"/>
      </c>
      <c r="L20" s="34">
        <f>IF('入力表・参加種目確認'!AV32="","",'入力表・参加種目確認'!$E$4&amp;'貼付（事務局）'!B20&amp;"子"&amp;'入力表・参加種目確認'!AV32)</f>
      </c>
      <c r="M20" s="34">
        <f t="shared" si="1"/>
      </c>
      <c r="N20" s="34">
        <f>IF('入力表・参加種目確認'!BJ32="","",'入力表・参加種目確認'!$E$4&amp;'貼付（事務局）'!B20&amp;"子"&amp;'入力表・参加種目確認'!BJ32)</f>
      </c>
      <c r="O20" s="34">
        <f t="shared" si="2"/>
      </c>
      <c r="P20" s="34">
        <f>IF('入力表・参加種目確認'!BX32="","",VLOOKUP('入力表・参加種目確認'!$E$4,$BP$2:$BQ$5,2,FALSE)&amp;'入力表・参加種目確認'!H32&amp;"子"&amp;"4X100mR")</f>
      </c>
      <c r="Q20" s="34">
        <f>IF(P20="","",H20&amp;P20&amp;'入力表・参加種目確認'!BX32)</f>
      </c>
      <c r="R20" s="34">
        <f t="shared" si="3"/>
      </c>
      <c r="S20" s="34">
        <f>IF('入力表・参加種目確認'!CA32="","",VLOOKUP('入力表・参加種目確認'!$E$4,$BP$7:$BQ$10,2,FALSE)&amp;'入力表・参加種目確認'!H32&amp;"子"&amp;"4X400mR")</f>
      </c>
      <c r="T20" s="34">
        <f>IF(S20="","",H20&amp;S20&amp;'入力表・参加種目確認'!CA32)</f>
      </c>
      <c r="U20" s="34">
        <f t="shared" si="4"/>
      </c>
      <c r="V20" s="35"/>
      <c r="W20" s="35"/>
      <c r="X20" s="35"/>
      <c r="Y20" s="35"/>
      <c r="Z20" s="35"/>
      <c r="AA20" s="35"/>
      <c r="AB20" s="35"/>
      <c r="AC20" s="35"/>
      <c r="AD20" s="35"/>
      <c r="AE20" s="35"/>
      <c r="AF20" s="35"/>
      <c r="AG20" s="35"/>
      <c r="AH20" s="35"/>
      <c r="AI20" s="35"/>
      <c r="AJ20" s="10"/>
      <c r="AK20" s="23">
        <f>IF('入力表・参加種目確認'!AN32="","",'入力表・参加種目確認'!AN32)</f>
      </c>
      <c r="AL20" s="26">
        <f>IF('入力表・参加種目確認'!AO32="","",'入力表・参加種目確認'!AO32)</f>
      </c>
      <c r="AM20" s="26">
        <f>IF(ISERROR(VLOOKUP(IF(AL20="","",'入力表・参加種目確認'!AP32),$BJ$2:$BK$5,2,FALSE)),"",VLOOKUP(IF(AL20="","",'入力表・参加種目確認'!AS32),$BJ$2:$BK$5,2,FALSE))</f>
      </c>
      <c r="AN20" s="26">
        <f>IF('入力表・参加種目確認'!AQ32="","",'入力表・参加種目確認'!AQ32)</f>
      </c>
      <c r="AO20" s="26">
        <f>IF('入力表・参加種目確認'!AR32="","",'入力表・参加種目確認'!AR32)</f>
      </c>
      <c r="AP20" s="26">
        <f>IF(ISERROR(VLOOKUP('入力表・参加種目確認'!AS32,$BJ$2:$BK$5,2,FALSE)),"",VLOOKUP('入力表・参加種目確認'!AS32,$BJ$2:$BK$5,2,FALSE))</f>
      </c>
      <c r="AQ20" s="26">
        <f>IF('入力表・参加種目確認'!AT32="","",'入力表・参加種目確認'!AT32)</f>
      </c>
      <c r="AR20" s="24">
        <f>IF('入力表・参加種目確認'!AU32="","",'入力表・参加種目確認'!AU32)</f>
      </c>
      <c r="AS20" s="23">
        <f>IF('入力表・参加種目確認'!BB32="","",'入力表・参加種目確認'!BB32)</f>
      </c>
      <c r="AT20" s="26">
        <f>IF('入力表・参加種目確認'!BC32="","",'入力表・参加種目確認'!BC32)</f>
      </c>
      <c r="AU20" s="26">
        <f>IF(ISERROR(VLOOKUP(IF(AT20="","",'入力表・参加種目確認'!BD32),$BJ$2:$BK$5,2,FALSE)),"",VLOOKUP(IF(AT20="","",'入力表・参加種目確認'!BD32),$BJ$2:$BK$5,2,FALSE))</f>
      </c>
      <c r="AV20" s="27">
        <f>IF('入力表・参加種目確認'!BE32="","",'入力表・参加種目確認'!BE32)</f>
      </c>
      <c r="AW20" s="27">
        <f>IF('入力表・参加種目確認'!BF32="","",'入力表・参加種目確認'!BF32)</f>
      </c>
      <c r="AX20" s="27">
        <f>IF(ISERROR(VLOOKUP('入力表・参加種目確認'!BG32,$BJ$2:$BK$5,2,FALSE)),"",VLOOKUP('入力表・参加種目確認'!BG32,$BJ$2:$BK$5,2,FALSE))</f>
      </c>
      <c r="AY20" s="27">
        <f>IF('入力表・参加種目確認'!BH32="","",'入力表・参加種目確認'!BH32)</f>
      </c>
      <c r="AZ20" s="25">
        <f>IF('入力表・参加種目確認'!BI32="","",'入力表・参加種目確認'!BI32)</f>
      </c>
      <c r="BA20" s="28">
        <f>IF('入力表・参加種目確認'!BP32="","",'入力表・参加種目確認'!BP32)</f>
      </c>
      <c r="BB20" s="32">
        <f>IF('入力表・参加種目確認'!BQ32="","",'入力表・参加種目確認'!BQ32)</f>
      </c>
      <c r="BC20" s="32">
        <f>IF(ISERROR(VLOOKUP(IF(BB20="","",'入力表・参加種目確認'!BR32),$BJ$2:$BK$5,2,FALSE)),"",VLOOKUP(IF(BB20="","",'入力表・参加種目確認'!BR32),$BJ$2:$BK$5,2,FALSE))</f>
      </c>
      <c r="BD20" s="32">
        <f>IF('入力表・参加種目確認'!BS32="","",'入力表・参加種目確認'!BS32)</f>
      </c>
      <c r="BE20" s="32">
        <f>IF('入力表・参加種目確認'!BT32="","",'入力表・参加種目確認'!BT32)</f>
      </c>
      <c r="BF20" s="32">
        <f>IF(ISERROR(VLOOKUP('入力表・参加種目確認'!BU32,$BJ$2:$BK$5,2,FALSE)),"",VLOOKUP('入力表・参加種目確認'!BU32,$BJ$2:$BK$5,2,FALSE))</f>
      </c>
      <c r="BG20" s="32">
        <f>IF('入力表・参加種目確認'!BV32="","",'入力表・参加種目確認'!BV32)</f>
      </c>
      <c r="BH20" s="30">
        <f>IF('入力表・参加種目確認'!BW32="","",'入力表・参加種目確認'!BW32)</f>
      </c>
      <c r="BM20" s="17" t="s">
        <v>76</v>
      </c>
      <c r="BN20" s="16" t="str">
        <f>CONCATENATE('入力表・参加種目確認'!BW10,".",'入力表・参加種目確認'!BY10,'入力表・参加種目確認'!BZ10,".",'入力表・参加種目確認'!CB10,'入力表・参加種目確認'!CC10)</f>
        <v>..</v>
      </c>
    </row>
    <row r="21" spans="1:66" ht="6" customHeight="1">
      <c r="A21" s="9">
        <v>20</v>
      </c>
      <c r="B21" s="34">
        <f>IF('入力表・参加種目確認'!H33=0,"",'入力表・参加種目確認'!H33)</f>
      </c>
      <c r="C21" s="34">
        <f>IF('入力表・参加種目確認'!J33=0,"",'入力表・参加種目確認'!J33)</f>
      </c>
      <c r="D21" s="34">
        <f>IF('入力表・参加種目確認'!N33=0,"",'入力表・参加種目確認'!N33)</f>
      </c>
      <c r="E21" s="34">
        <f>RIGHT('入力表・参加種目確認'!AA33,2)</f>
      </c>
      <c r="F21" s="34">
        <f>IF('入力表・参加種目確認'!U33=0,"",ASC('入力表・参加種目確認'!U33))</f>
      </c>
      <c r="G21" s="34">
        <f>IF(B21="","",'入力表・参加種目確認'!$N$8)</f>
      </c>
      <c r="H21" s="34">
        <f>IF(B21="","",'入力表・参加種目確認'!$L$4)</f>
      </c>
      <c r="I21" s="34">
        <f>IF(B21="","",'入力表・参加種目確認'!AE33)</f>
      </c>
      <c r="J21" s="34">
        <f>IF('入力表・参加種目確認'!AH33="","",'入力表・参加種目確認'!$E$4&amp;'貼付（事務局）'!B21&amp;"子"&amp;'入力表・参加種目確認'!AH33)</f>
      </c>
      <c r="K21" s="34">
        <f t="shared" si="0"/>
      </c>
      <c r="L21" s="34">
        <f>IF('入力表・参加種目確認'!AV33="","",'入力表・参加種目確認'!$E$4&amp;'貼付（事務局）'!B21&amp;"子"&amp;'入力表・参加種目確認'!AV33)</f>
      </c>
      <c r="M21" s="34">
        <f t="shared" si="1"/>
      </c>
      <c r="N21" s="34">
        <f>IF('入力表・参加種目確認'!BJ33="","",'入力表・参加種目確認'!$E$4&amp;'貼付（事務局）'!B21&amp;"子"&amp;'入力表・参加種目確認'!BJ33)</f>
      </c>
      <c r="O21" s="34">
        <f t="shared" si="2"/>
      </c>
      <c r="P21" s="34">
        <f>IF('入力表・参加種目確認'!BX33="","",VLOOKUP('入力表・参加種目確認'!$E$4,$BP$2:$BQ$5,2,FALSE)&amp;'入力表・参加種目確認'!H33&amp;"子"&amp;"4X100mR")</f>
      </c>
      <c r="Q21" s="34">
        <f>IF(P21="","",H21&amp;P21&amp;'入力表・参加種目確認'!BX33)</f>
      </c>
      <c r="R21" s="34">
        <f t="shared" si="3"/>
      </c>
      <c r="S21" s="34">
        <f>IF('入力表・参加種目確認'!CA33="","",VLOOKUP('入力表・参加種目確認'!$E$4,$BP$7:$BQ$10,2,FALSE)&amp;'入力表・参加種目確認'!H33&amp;"子"&amp;"4X400mR")</f>
      </c>
      <c r="T21" s="34">
        <f>IF(S21="","",H21&amp;S21&amp;'入力表・参加種目確認'!CA33)</f>
      </c>
      <c r="U21" s="34">
        <f t="shared" si="4"/>
      </c>
      <c r="V21" s="35"/>
      <c r="W21" s="35"/>
      <c r="X21" s="35"/>
      <c r="Y21" s="35"/>
      <c r="Z21" s="35"/>
      <c r="AA21" s="35"/>
      <c r="AB21" s="35"/>
      <c r="AC21" s="35"/>
      <c r="AD21" s="35"/>
      <c r="AE21" s="35"/>
      <c r="AF21" s="35"/>
      <c r="AG21" s="35"/>
      <c r="AH21" s="35"/>
      <c r="AI21" s="35"/>
      <c r="AJ21" s="10"/>
      <c r="AK21" s="23">
        <f>IF('入力表・参加種目確認'!AN33="","",'入力表・参加種目確認'!AN33)</f>
      </c>
      <c r="AL21" s="26">
        <f>IF('入力表・参加種目確認'!AO33="","",'入力表・参加種目確認'!AO33)</f>
      </c>
      <c r="AM21" s="26">
        <f>IF(ISERROR(VLOOKUP(IF(AL21="","",'入力表・参加種目確認'!AP33),$BJ$2:$BK$5,2,FALSE)),"",VLOOKUP(IF(AL21="","",'入力表・参加種目確認'!AS33),$BJ$2:$BK$5,2,FALSE))</f>
      </c>
      <c r="AN21" s="26">
        <f>IF('入力表・参加種目確認'!AQ33="","",'入力表・参加種目確認'!AQ33)</f>
      </c>
      <c r="AO21" s="26">
        <f>IF('入力表・参加種目確認'!AR33="","",'入力表・参加種目確認'!AR33)</f>
      </c>
      <c r="AP21" s="26">
        <f>IF(ISERROR(VLOOKUP('入力表・参加種目確認'!AS33,$BJ$2:$BK$5,2,FALSE)),"",VLOOKUP('入力表・参加種目確認'!AS33,$BJ$2:$BK$5,2,FALSE))</f>
      </c>
      <c r="AQ21" s="26">
        <f>IF('入力表・参加種目確認'!AT33="","",'入力表・参加種目確認'!AT33)</f>
      </c>
      <c r="AR21" s="24">
        <f>IF('入力表・参加種目確認'!AU33="","",'入力表・参加種目確認'!AU33)</f>
      </c>
      <c r="AS21" s="23">
        <f>IF('入力表・参加種目確認'!BB33="","",'入力表・参加種目確認'!BB33)</f>
      </c>
      <c r="AT21" s="26">
        <f>IF('入力表・参加種目確認'!BC33="","",'入力表・参加種目確認'!BC33)</f>
      </c>
      <c r="AU21" s="26">
        <f>IF(ISERROR(VLOOKUP(IF(AT21="","",'入力表・参加種目確認'!BD33),$BJ$2:$BK$5,2,FALSE)),"",VLOOKUP(IF(AT21="","",'入力表・参加種目確認'!BD33),$BJ$2:$BK$5,2,FALSE))</f>
      </c>
      <c r="AV21" s="27">
        <f>IF('入力表・参加種目確認'!BE33="","",'入力表・参加種目確認'!BE33)</f>
      </c>
      <c r="AW21" s="27">
        <f>IF('入力表・参加種目確認'!BF33="","",'入力表・参加種目確認'!BF33)</f>
      </c>
      <c r="AX21" s="27">
        <f>IF(ISERROR(VLOOKUP('入力表・参加種目確認'!BG33,$BJ$2:$BK$5,2,FALSE)),"",VLOOKUP('入力表・参加種目確認'!BG33,$BJ$2:$BK$5,2,FALSE))</f>
      </c>
      <c r="AY21" s="27">
        <f>IF('入力表・参加種目確認'!BH33="","",'入力表・参加種目確認'!BH33)</f>
      </c>
      <c r="AZ21" s="25">
        <f>IF('入力表・参加種目確認'!BI33="","",'入力表・参加種目確認'!BI33)</f>
      </c>
      <c r="BA21" s="28">
        <f>IF('入力表・参加種目確認'!BP33="","",'入力表・参加種目確認'!BP33)</f>
      </c>
      <c r="BB21" s="32">
        <f>IF('入力表・参加種目確認'!BQ33="","",'入力表・参加種目確認'!BQ33)</f>
      </c>
      <c r="BC21" s="32">
        <f>IF(ISERROR(VLOOKUP(IF(BB21="","",'入力表・参加種目確認'!BR33),$BJ$2:$BK$5,2,FALSE)),"",VLOOKUP(IF(BB21="","",'入力表・参加種目確認'!BR33),$BJ$2:$BK$5,2,FALSE))</f>
      </c>
      <c r="BD21" s="32">
        <f>IF('入力表・参加種目確認'!BS33="","",'入力表・参加種目確認'!BS33)</f>
      </c>
      <c r="BE21" s="32">
        <f>IF('入力表・参加種目確認'!BT33="","",'入力表・参加種目確認'!BT33)</f>
      </c>
      <c r="BF21" s="32">
        <f>IF(ISERROR(VLOOKUP('入力表・参加種目確認'!BU33,$BJ$2:$BK$5,2,FALSE)),"",VLOOKUP('入力表・参加種目確認'!BU33,$BJ$2:$BK$5,2,FALSE))</f>
      </c>
      <c r="BG21" s="32">
        <f>IF('入力表・参加種目確認'!BV33="","",'入力表・参加種目確認'!BV33)</f>
      </c>
      <c r="BH21" s="30">
        <f>IF('入力表・参加種目確認'!BW33="","",'入力表・参加種目確認'!BW33)</f>
      </c>
      <c r="BM21" s="17" t="s">
        <v>77</v>
      </c>
      <c r="BN21" s="16" t="str">
        <f>CONCATENATE('入力表・参加種目確認'!BW11,".",'入力表・参加種目確認'!BY11,'入力表・参加種目確認'!BZ11,".",'入力表・参加種目確認'!CB11,'入力表・参加種目確認'!CC11)</f>
        <v>..</v>
      </c>
    </row>
    <row r="22" spans="1:60" ht="6" customHeight="1">
      <c r="A22" s="9">
        <v>21</v>
      </c>
      <c r="B22" s="34">
        <f>IF('入力表・参加種目確認'!H34=0,"",'入力表・参加種目確認'!H34)</f>
      </c>
      <c r="C22" s="34">
        <f>IF('入力表・参加種目確認'!J34=0,"",'入力表・参加種目確認'!J34)</f>
      </c>
      <c r="D22" s="34">
        <f>IF('入力表・参加種目確認'!N34=0,"",'入力表・参加種目確認'!N34)</f>
      </c>
      <c r="E22" s="34">
        <f>RIGHT('入力表・参加種目確認'!AA34,2)</f>
      </c>
      <c r="F22" s="34">
        <f>IF('入力表・参加種目確認'!U34=0,"",ASC('入力表・参加種目確認'!U34))</f>
      </c>
      <c r="G22" s="34">
        <f>IF(B22="","",'入力表・参加種目確認'!$N$8)</f>
      </c>
      <c r="H22" s="34">
        <f>IF(B22="","",'入力表・参加種目確認'!$L$4)</f>
      </c>
      <c r="I22" s="34">
        <f>IF(B22="","",'入力表・参加種目確認'!AE34)</f>
      </c>
      <c r="J22" s="34">
        <f>IF('入力表・参加種目確認'!AH34="","",'入力表・参加種目確認'!$E$4&amp;'貼付（事務局）'!B22&amp;"子"&amp;'入力表・参加種目確認'!AH34)</f>
      </c>
      <c r="K22" s="34">
        <f t="shared" si="0"/>
      </c>
      <c r="L22" s="34">
        <f>IF('入力表・参加種目確認'!AV34="","",'入力表・参加種目確認'!$E$4&amp;'貼付（事務局）'!B22&amp;"子"&amp;'入力表・参加種目確認'!AV34)</f>
      </c>
      <c r="M22" s="34">
        <f t="shared" si="1"/>
      </c>
      <c r="N22" s="34">
        <f>IF('入力表・参加種目確認'!BJ34="","",'入力表・参加種目確認'!$E$4&amp;'貼付（事務局）'!B22&amp;"子"&amp;'入力表・参加種目確認'!BJ34)</f>
      </c>
      <c r="O22" s="34">
        <f t="shared" si="2"/>
      </c>
      <c r="P22" s="34">
        <f>IF('入力表・参加種目確認'!BX34="","",VLOOKUP('入力表・参加種目確認'!$E$4,$BP$2:$BQ$5,2,FALSE)&amp;'入力表・参加種目確認'!H34&amp;"子"&amp;"4X100mR")</f>
      </c>
      <c r="Q22" s="34">
        <f>IF(P22="","",H22&amp;P22&amp;'入力表・参加種目確認'!BX34)</f>
      </c>
      <c r="R22" s="34">
        <f t="shared" si="3"/>
      </c>
      <c r="S22" s="34">
        <f>IF('入力表・参加種目確認'!CA34="","",VLOOKUP('入力表・参加種目確認'!$E$4,$BP$7:$BQ$10,2,FALSE)&amp;'入力表・参加種目確認'!H34&amp;"子"&amp;"4X400mR")</f>
      </c>
      <c r="T22" s="34">
        <f>IF(S22="","",H22&amp;S22&amp;'入力表・参加種目確認'!CA34)</f>
      </c>
      <c r="U22" s="34">
        <f t="shared" si="4"/>
      </c>
      <c r="V22" s="35"/>
      <c r="W22" s="35"/>
      <c r="X22" s="35"/>
      <c r="Y22" s="35"/>
      <c r="Z22" s="35"/>
      <c r="AA22" s="35"/>
      <c r="AB22" s="35"/>
      <c r="AC22" s="35"/>
      <c r="AD22" s="35"/>
      <c r="AE22" s="35"/>
      <c r="AF22" s="35"/>
      <c r="AG22" s="35"/>
      <c r="AH22" s="35"/>
      <c r="AI22" s="35"/>
      <c r="AJ22" s="10"/>
      <c r="AK22" s="23">
        <f>IF('入力表・参加種目確認'!AN34="","",'入力表・参加種目確認'!AN34)</f>
      </c>
      <c r="AL22" s="26">
        <f>IF('入力表・参加種目確認'!AO34="","",'入力表・参加種目確認'!AO34)</f>
      </c>
      <c r="AM22" s="26">
        <f>IF(ISERROR(VLOOKUP(IF(AL22="","",'入力表・参加種目確認'!AP34),$BJ$2:$BK$5,2,FALSE)),"",VLOOKUP(IF(AL22="","",'入力表・参加種目確認'!AS34),$BJ$2:$BK$5,2,FALSE))</f>
      </c>
      <c r="AN22" s="26">
        <f>IF('入力表・参加種目確認'!AQ34="","",'入力表・参加種目確認'!AQ34)</f>
      </c>
      <c r="AO22" s="26">
        <f>IF('入力表・参加種目確認'!AR34="","",'入力表・参加種目確認'!AR34)</f>
      </c>
      <c r="AP22" s="26">
        <f>IF(ISERROR(VLOOKUP('入力表・参加種目確認'!AS34,$BJ$2:$BK$5,2,FALSE)),"",VLOOKUP('入力表・参加種目確認'!AS34,$BJ$2:$BK$5,2,FALSE))</f>
      </c>
      <c r="AQ22" s="26">
        <f>IF('入力表・参加種目確認'!AT34="","",'入力表・参加種目確認'!AT34)</f>
      </c>
      <c r="AR22" s="24">
        <f>IF('入力表・参加種目確認'!AU34="","",'入力表・参加種目確認'!AU34)</f>
      </c>
      <c r="AS22" s="23">
        <f>IF('入力表・参加種目確認'!BB34="","",'入力表・参加種目確認'!BB34)</f>
      </c>
      <c r="AT22" s="26">
        <f>IF('入力表・参加種目確認'!BC34="","",'入力表・参加種目確認'!BC34)</f>
      </c>
      <c r="AU22" s="26">
        <f>IF(ISERROR(VLOOKUP(IF(AT22="","",'入力表・参加種目確認'!BD34),$BJ$2:$BK$5,2,FALSE)),"",VLOOKUP(IF(AT22="","",'入力表・参加種目確認'!BD34),$BJ$2:$BK$5,2,FALSE))</f>
      </c>
      <c r="AV22" s="27">
        <f>IF('入力表・参加種目確認'!BE34="","",'入力表・参加種目確認'!BE34)</f>
      </c>
      <c r="AW22" s="27">
        <f>IF('入力表・参加種目確認'!BF34="","",'入力表・参加種目確認'!BF34)</f>
      </c>
      <c r="AX22" s="27">
        <f>IF(ISERROR(VLOOKUP('入力表・参加種目確認'!BG34,$BJ$2:$BK$5,2,FALSE)),"",VLOOKUP('入力表・参加種目確認'!BG34,$BJ$2:$BK$5,2,FALSE))</f>
      </c>
      <c r="AY22" s="27">
        <f>IF('入力表・参加種目確認'!BH34="","",'入力表・参加種目確認'!BH34)</f>
      </c>
      <c r="AZ22" s="25">
        <f>IF('入力表・参加種目確認'!BI34="","",'入力表・参加種目確認'!BI34)</f>
      </c>
      <c r="BA22" s="28">
        <f>IF('入力表・参加種目確認'!BP34="","",'入力表・参加種目確認'!BP34)</f>
      </c>
      <c r="BB22" s="32">
        <f>IF('入力表・参加種目確認'!BQ34="","",'入力表・参加種目確認'!BQ34)</f>
      </c>
      <c r="BC22" s="32">
        <f>IF(ISERROR(VLOOKUP(IF(BB22="","",'入力表・参加種目確認'!BR34),$BJ$2:$BK$5,2,FALSE)),"",VLOOKUP(IF(BB22="","",'入力表・参加種目確認'!BR34),$BJ$2:$BK$5,2,FALSE))</f>
      </c>
      <c r="BD22" s="32">
        <f>IF('入力表・参加種目確認'!BS34="","",'入力表・参加種目確認'!BS34)</f>
      </c>
      <c r="BE22" s="32">
        <f>IF('入力表・参加種目確認'!BT34="","",'入力表・参加種目確認'!BT34)</f>
      </c>
      <c r="BF22" s="32">
        <f>IF(ISERROR(VLOOKUP('入力表・参加種目確認'!BU34,$BJ$2:$BK$5,2,FALSE)),"",VLOOKUP('入力表・参加種目確認'!BU34,$BJ$2:$BK$5,2,FALSE))</f>
      </c>
      <c r="BG22" s="32">
        <f>IF('入力表・参加種目確認'!BV34="","",'入力表・参加種目確認'!BV34)</f>
      </c>
      <c r="BH22" s="30">
        <f>IF('入力表・参加種目確認'!BW34="","",'入力表・参加種目確認'!BW34)</f>
      </c>
    </row>
    <row r="23" spans="1:60" ht="6" customHeight="1">
      <c r="A23" s="9">
        <v>22</v>
      </c>
      <c r="B23" s="34">
        <f>IF('入力表・参加種目確認'!H35=0,"",'入力表・参加種目確認'!H35)</f>
      </c>
      <c r="C23" s="34">
        <f>IF('入力表・参加種目確認'!J35=0,"",'入力表・参加種目確認'!J35)</f>
      </c>
      <c r="D23" s="34">
        <f>IF('入力表・参加種目確認'!N35=0,"",'入力表・参加種目確認'!N35)</f>
      </c>
      <c r="E23" s="34">
        <f>RIGHT('入力表・参加種目確認'!AA35,2)</f>
      </c>
      <c r="F23" s="34">
        <f>IF('入力表・参加種目確認'!U35=0,"",ASC('入力表・参加種目確認'!U35))</f>
      </c>
      <c r="G23" s="34">
        <f>IF(B23="","",'入力表・参加種目確認'!$N$8)</f>
      </c>
      <c r="H23" s="34">
        <f>IF(B23="","",'入力表・参加種目確認'!$L$4)</f>
      </c>
      <c r="I23" s="34">
        <f>IF(B23="","",'入力表・参加種目確認'!AE35)</f>
      </c>
      <c r="J23" s="34">
        <f>IF('入力表・参加種目確認'!AH35="","",'入力表・参加種目確認'!$E$4&amp;'貼付（事務局）'!B23&amp;"子"&amp;'入力表・参加種目確認'!AH35)</f>
      </c>
      <c r="K23" s="34">
        <f t="shared" si="0"/>
      </c>
      <c r="L23" s="34">
        <f>IF('入力表・参加種目確認'!AV35="","",'入力表・参加種目確認'!$E$4&amp;'貼付（事務局）'!B23&amp;"子"&amp;'入力表・参加種目確認'!AV35)</f>
      </c>
      <c r="M23" s="34">
        <f t="shared" si="1"/>
      </c>
      <c r="N23" s="34">
        <f>IF('入力表・参加種目確認'!BJ35="","",'入力表・参加種目確認'!$E$4&amp;'貼付（事務局）'!B23&amp;"子"&amp;'入力表・参加種目確認'!BJ35)</f>
      </c>
      <c r="O23" s="34">
        <f t="shared" si="2"/>
      </c>
      <c r="P23" s="34">
        <f>IF('入力表・参加種目確認'!BX35="","",VLOOKUP('入力表・参加種目確認'!$E$4,$BP$2:$BQ$5,2,FALSE)&amp;'入力表・参加種目確認'!H35&amp;"子"&amp;"4X100mR")</f>
      </c>
      <c r="Q23" s="34">
        <f>IF(P23="","",H23&amp;P23&amp;'入力表・参加種目確認'!BX35)</f>
      </c>
      <c r="R23" s="34">
        <f t="shared" si="3"/>
      </c>
      <c r="S23" s="34">
        <f>IF('入力表・参加種目確認'!CA35="","",VLOOKUP('入力表・参加種目確認'!$E$4,$BP$7:$BQ$10,2,FALSE)&amp;'入力表・参加種目確認'!H35&amp;"子"&amp;"4X400mR")</f>
      </c>
      <c r="T23" s="34">
        <f>IF(S23="","",H23&amp;S23&amp;'入力表・参加種目確認'!CA35)</f>
      </c>
      <c r="U23" s="34">
        <f t="shared" si="4"/>
      </c>
      <c r="V23" s="35"/>
      <c r="W23" s="35"/>
      <c r="X23" s="35"/>
      <c r="Y23" s="35"/>
      <c r="Z23" s="35"/>
      <c r="AA23" s="35"/>
      <c r="AB23" s="35"/>
      <c r="AC23" s="35"/>
      <c r="AD23" s="35"/>
      <c r="AE23" s="35"/>
      <c r="AF23" s="35"/>
      <c r="AG23" s="35"/>
      <c r="AH23" s="35"/>
      <c r="AI23" s="35"/>
      <c r="AJ23" s="10"/>
      <c r="AK23" s="23">
        <f>IF('入力表・参加種目確認'!AN35="","",'入力表・参加種目確認'!AN35)</f>
      </c>
      <c r="AL23" s="26">
        <f>IF('入力表・参加種目確認'!AO35="","",'入力表・参加種目確認'!AO35)</f>
      </c>
      <c r="AM23" s="26">
        <f>IF(ISERROR(VLOOKUP(IF(AL23="","",'入力表・参加種目確認'!AP35),$BJ$2:$BK$5,2,FALSE)),"",VLOOKUP(IF(AL23="","",'入力表・参加種目確認'!AS35),$BJ$2:$BK$5,2,FALSE))</f>
      </c>
      <c r="AN23" s="26">
        <f>IF('入力表・参加種目確認'!AQ35="","",'入力表・参加種目確認'!AQ35)</f>
      </c>
      <c r="AO23" s="26">
        <f>IF('入力表・参加種目確認'!AR35="","",'入力表・参加種目確認'!AR35)</f>
      </c>
      <c r="AP23" s="26">
        <f>IF(ISERROR(VLOOKUP('入力表・参加種目確認'!AS35,$BJ$2:$BK$5,2,FALSE)),"",VLOOKUP('入力表・参加種目確認'!AS35,$BJ$2:$BK$5,2,FALSE))</f>
      </c>
      <c r="AQ23" s="26">
        <f>IF('入力表・参加種目確認'!AT35="","",'入力表・参加種目確認'!AT35)</f>
      </c>
      <c r="AR23" s="24">
        <f>IF('入力表・参加種目確認'!AU35="","",'入力表・参加種目確認'!AU35)</f>
      </c>
      <c r="AS23" s="23">
        <f>IF('入力表・参加種目確認'!BB35="","",'入力表・参加種目確認'!BB35)</f>
      </c>
      <c r="AT23" s="26">
        <f>IF('入力表・参加種目確認'!BC35="","",'入力表・参加種目確認'!BC35)</f>
      </c>
      <c r="AU23" s="26">
        <f>IF(ISERROR(VLOOKUP(IF(AT23="","",'入力表・参加種目確認'!BD35),$BJ$2:$BK$5,2,FALSE)),"",VLOOKUP(IF(AT23="","",'入力表・参加種目確認'!BD35),$BJ$2:$BK$5,2,FALSE))</f>
      </c>
      <c r="AV23" s="27">
        <f>IF('入力表・参加種目確認'!BE35="","",'入力表・参加種目確認'!BE35)</f>
      </c>
      <c r="AW23" s="27">
        <f>IF('入力表・参加種目確認'!BF35="","",'入力表・参加種目確認'!BF35)</f>
      </c>
      <c r="AX23" s="27">
        <f>IF(ISERROR(VLOOKUP('入力表・参加種目確認'!BG35,$BJ$2:$BK$5,2,FALSE)),"",VLOOKUP('入力表・参加種目確認'!BG35,$BJ$2:$BK$5,2,FALSE))</f>
      </c>
      <c r="AY23" s="27">
        <f>IF('入力表・参加種目確認'!BH35="","",'入力表・参加種目確認'!BH35)</f>
      </c>
      <c r="AZ23" s="25">
        <f>IF('入力表・参加種目確認'!BI35="","",'入力表・参加種目確認'!BI35)</f>
      </c>
      <c r="BA23" s="28">
        <f>IF('入力表・参加種目確認'!BP35="","",'入力表・参加種目確認'!BP35)</f>
      </c>
      <c r="BB23" s="32">
        <f>IF('入力表・参加種目確認'!BQ35="","",'入力表・参加種目確認'!BQ35)</f>
      </c>
      <c r="BC23" s="32">
        <f>IF(ISERROR(VLOOKUP(IF(BB23="","",'入力表・参加種目確認'!BR35),$BJ$2:$BK$5,2,FALSE)),"",VLOOKUP(IF(BB23="","",'入力表・参加種目確認'!BR35),$BJ$2:$BK$5,2,FALSE))</f>
      </c>
      <c r="BD23" s="32">
        <f>IF('入力表・参加種目確認'!BS35="","",'入力表・参加種目確認'!BS35)</f>
      </c>
      <c r="BE23" s="32">
        <f>IF('入力表・参加種目確認'!BT35="","",'入力表・参加種目確認'!BT35)</f>
      </c>
      <c r="BF23" s="32">
        <f>IF(ISERROR(VLOOKUP('入力表・参加種目確認'!BU35,$BJ$2:$BK$5,2,FALSE)),"",VLOOKUP('入力表・参加種目確認'!BU35,$BJ$2:$BK$5,2,FALSE))</f>
      </c>
      <c r="BG23" s="32">
        <f>IF('入力表・参加種目確認'!BV35="","",'入力表・参加種目確認'!BV35)</f>
      </c>
      <c r="BH23" s="30">
        <f>IF('入力表・参加種目確認'!BW35="","",'入力表・参加種目確認'!BW35)</f>
      </c>
    </row>
    <row r="24" spans="1:60" ht="6" customHeight="1">
      <c r="A24" s="9">
        <v>23</v>
      </c>
      <c r="B24" s="34">
        <f>IF('入力表・参加種目確認'!H36=0,"",'入力表・参加種目確認'!H36)</f>
      </c>
      <c r="C24" s="34">
        <f>IF('入力表・参加種目確認'!J36=0,"",'入力表・参加種目確認'!J36)</f>
      </c>
      <c r="D24" s="34">
        <f>IF('入力表・参加種目確認'!N36=0,"",'入力表・参加種目確認'!N36)</f>
      </c>
      <c r="E24" s="34">
        <f>RIGHT('入力表・参加種目確認'!AA36,2)</f>
      </c>
      <c r="F24" s="34">
        <f>IF('入力表・参加種目確認'!U36=0,"",ASC('入力表・参加種目確認'!U36))</f>
      </c>
      <c r="G24" s="34">
        <f>IF(B24="","",'入力表・参加種目確認'!$N$8)</f>
      </c>
      <c r="H24" s="34">
        <f>IF(B24="","",'入力表・参加種目確認'!$L$4)</f>
      </c>
      <c r="I24" s="34">
        <f>IF(B24="","",'入力表・参加種目確認'!AE36)</f>
      </c>
      <c r="J24" s="34">
        <f>IF('入力表・参加種目確認'!AH36="","",'入力表・参加種目確認'!$E$4&amp;'貼付（事務局）'!B24&amp;"子"&amp;'入力表・参加種目確認'!AH36)</f>
      </c>
      <c r="K24" s="34">
        <f t="shared" si="0"/>
      </c>
      <c r="L24" s="34">
        <f>IF('入力表・参加種目確認'!AV36="","",'入力表・参加種目確認'!$E$4&amp;'貼付（事務局）'!B24&amp;"子"&amp;'入力表・参加種目確認'!AV36)</f>
      </c>
      <c r="M24" s="34">
        <f t="shared" si="1"/>
      </c>
      <c r="N24" s="34">
        <f>IF('入力表・参加種目確認'!BJ36="","",'入力表・参加種目確認'!$E$4&amp;'貼付（事務局）'!B24&amp;"子"&amp;'入力表・参加種目確認'!BJ36)</f>
      </c>
      <c r="O24" s="34">
        <f t="shared" si="2"/>
      </c>
      <c r="P24" s="34">
        <f>IF('入力表・参加種目確認'!BX36="","",VLOOKUP('入力表・参加種目確認'!$E$4,$BP$2:$BQ$5,2,FALSE)&amp;'入力表・参加種目確認'!H36&amp;"子"&amp;"4X100mR")</f>
      </c>
      <c r="Q24" s="34">
        <f>IF(P24="","",H24&amp;P24&amp;'入力表・参加種目確認'!BX36)</f>
      </c>
      <c r="R24" s="34">
        <f t="shared" si="3"/>
      </c>
      <c r="S24" s="34">
        <f>IF('入力表・参加種目確認'!CA36="","",VLOOKUP('入力表・参加種目確認'!$E$4,$BP$7:$BQ$10,2,FALSE)&amp;'入力表・参加種目確認'!H36&amp;"子"&amp;"4X400mR")</f>
      </c>
      <c r="T24" s="34">
        <f>IF(S24="","",H24&amp;S24&amp;'入力表・参加種目確認'!CA36)</f>
      </c>
      <c r="U24" s="34">
        <f t="shared" si="4"/>
      </c>
      <c r="V24" s="35"/>
      <c r="W24" s="35"/>
      <c r="X24" s="35"/>
      <c r="Y24" s="35"/>
      <c r="Z24" s="35"/>
      <c r="AA24" s="35"/>
      <c r="AB24" s="35"/>
      <c r="AC24" s="35"/>
      <c r="AD24" s="35"/>
      <c r="AE24" s="35"/>
      <c r="AF24" s="35"/>
      <c r="AG24" s="35"/>
      <c r="AH24" s="35"/>
      <c r="AI24" s="35"/>
      <c r="AJ24" s="10"/>
      <c r="AK24" s="23">
        <f>IF('入力表・参加種目確認'!AN36="","",'入力表・参加種目確認'!AN36)</f>
      </c>
      <c r="AL24" s="26">
        <f>IF('入力表・参加種目確認'!AO36="","",'入力表・参加種目確認'!AO36)</f>
      </c>
      <c r="AM24" s="26">
        <f>IF(ISERROR(VLOOKUP(IF(AL24="","",'入力表・参加種目確認'!AP36),$BJ$2:$BK$5,2,FALSE)),"",VLOOKUP(IF(AL24="","",'入力表・参加種目確認'!AS36),$BJ$2:$BK$5,2,FALSE))</f>
      </c>
      <c r="AN24" s="26">
        <f>IF('入力表・参加種目確認'!AQ36="","",'入力表・参加種目確認'!AQ36)</f>
      </c>
      <c r="AO24" s="26">
        <f>IF('入力表・参加種目確認'!AR36="","",'入力表・参加種目確認'!AR36)</f>
      </c>
      <c r="AP24" s="26">
        <f>IF(ISERROR(VLOOKUP('入力表・参加種目確認'!AS36,$BJ$2:$BK$5,2,FALSE)),"",VLOOKUP('入力表・参加種目確認'!AS36,$BJ$2:$BK$5,2,FALSE))</f>
      </c>
      <c r="AQ24" s="26">
        <f>IF('入力表・参加種目確認'!AT36="","",'入力表・参加種目確認'!AT36)</f>
      </c>
      <c r="AR24" s="24">
        <f>IF('入力表・参加種目確認'!AU36="","",'入力表・参加種目確認'!AU36)</f>
      </c>
      <c r="AS24" s="23">
        <f>IF('入力表・参加種目確認'!BB36="","",'入力表・参加種目確認'!BB36)</f>
      </c>
      <c r="AT24" s="26">
        <f>IF('入力表・参加種目確認'!BC36="","",'入力表・参加種目確認'!BC36)</f>
      </c>
      <c r="AU24" s="26">
        <f>IF(ISERROR(VLOOKUP(IF(AT24="","",'入力表・参加種目確認'!BD36),$BJ$2:$BK$5,2,FALSE)),"",VLOOKUP(IF(AT24="","",'入力表・参加種目確認'!BD36),$BJ$2:$BK$5,2,FALSE))</f>
      </c>
      <c r="AV24" s="27">
        <f>IF('入力表・参加種目確認'!BE36="","",'入力表・参加種目確認'!BE36)</f>
      </c>
      <c r="AW24" s="27">
        <f>IF('入力表・参加種目確認'!BF36="","",'入力表・参加種目確認'!BF36)</f>
      </c>
      <c r="AX24" s="27">
        <f>IF(ISERROR(VLOOKUP('入力表・参加種目確認'!BG36,$BJ$2:$BK$5,2,FALSE)),"",VLOOKUP('入力表・参加種目確認'!BG36,$BJ$2:$BK$5,2,FALSE))</f>
      </c>
      <c r="AY24" s="27">
        <f>IF('入力表・参加種目確認'!BH36="","",'入力表・参加種目確認'!BH36)</f>
      </c>
      <c r="AZ24" s="25">
        <f>IF('入力表・参加種目確認'!BI36="","",'入力表・参加種目確認'!BI36)</f>
      </c>
      <c r="BA24" s="28">
        <f>IF('入力表・参加種目確認'!BP36="","",'入力表・参加種目確認'!BP36)</f>
      </c>
      <c r="BB24" s="32">
        <f>IF('入力表・参加種目確認'!BQ36="","",'入力表・参加種目確認'!BQ36)</f>
      </c>
      <c r="BC24" s="32">
        <f>IF(ISERROR(VLOOKUP(IF(BB24="","",'入力表・参加種目確認'!BR36),$BJ$2:$BK$5,2,FALSE)),"",VLOOKUP(IF(BB24="","",'入力表・参加種目確認'!BR36),$BJ$2:$BK$5,2,FALSE))</f>
      </c>
      <c r="BD24" s="32">
        <f>IF('入力表・参加種目確認'!BS36="","",'入力表・参加種目確認'!BS36)</f>
      </c>
      <c r="BE24" s="32">
        <f>IF('入力表・参加種目確認'!BT36="","",'入力表・参加種目確認'!BT36)</f>
      </c>
      <c r="BF24" s="32">
        <f>IF(ISERROR(VLOOKUP('入力表・参加種目確認'!BU36,$BJ$2:$BK$5,2,FALSE)),"",VLOOKUP('入力表・参加種目確認'!BU36,$BJ$2:$BK$5,2,FALSE))</f>
      </c>
      <c r="BG24" s="32">
        <f>IF('入力表・参加種目確認'!BV36="","",'入力表・参加種目確認'!BV36)</f>
      </c>
      <c r="BH24" s="30">
        <f>IF('入力表・参加種目確認'!BW36="","",'入力表・参加種目確認'!BW36)</f>
      </c>
    </row>
    <row r="25" spans="1:60" ht="6" customHeight="1">
      <c r="A25" s="9">
        <v>24</v>
      </c>
      <c r="B25" s="34">
        <f>IF('入力表・参加種目確認'!H37=0,"",'入力表・参加種目確認'!H37)</f>
      </c>
      <c r="C25" s="34">
        <f>IF('入力表・参加種目確認'!J37=0,"",'入力表・参加種目確認'!J37)</f>
      </c>
      <c r="D25" s="34">
        <f>IF('入力表・参加種目確認'!N37=0,"",'入力表・参加種目確認'!N37)</f>
      </c>
      <c r="E25" s="34">
        <f>RIGHT('入力表・参加種目確認'!AA37,2)</f>
      </c>
      <c r="F25" s="34">
        <f>IF('入力表・参加種目確認'!U37=0,"",ASC('入力表・参加種目確認'!U37))</f>
      </c>
      <c r="G25" s="34">
        <f>IF(B25="","",'入力表・参加種目確認'!$N$8)</f>
      </c>
      <c r="H25" s="34">
        <f>IF(B25="","",'入力表・参加種目確認'!$L$4)</f>
      </c>
      <c r="I25" s="34">
        <f>IF(B25="","",'入力表・参加種目確認'!AE37)</f>
      </c>
      <c r="J25" s="34">
        <f>IF('入力表・参加種目確認'!AH37="","",'入力表・参加種目確認'!$E$4&amp;'貼付（事務局）'!B25&amp;"子"&amp;'入力表・参加種目確認'!AH37)</f>
      </c>
      <c r="K25" s="34">
        <f t="shared" si="0"/>
      </c>
      <c r="L25" s="34">
        <f>IF('入力表・参加種目確認'!AV37="","",'入力表・参加種目確認'!$E$4&amp;'貼付（事務局）'!B25&amp;"子"&amp;'入力表・参加種目確認'!AV37)</f>
      </c>
      <c r="M25" s="34">
        <f t="shared" si="1"/>
      </c>
      <c r="N25" s="34">
        <f>IF('入力表・参加種目確認'!BJ37="","",'入力表・参加種目確認'!$E$4&amp;'貼付（事務局）'!B25&amp;"子"&amp;'入力表・参加種目確認'!BJ37)</f>
      </c>
      <c r="O25" s="34">
        <f t="shared" si="2"/>
      </c>
      <c r="P25" s="34">
        <f>IF('入力表・参加種目確認'!BX37="","",VLOOKUP('入力表・参加種目確認'!$E$4,$BP$2:$BQ$5,2,FALSE)&amp;'入力表・参加種目確認'!H37&amp;"子"&amp;"4X100mR")</f>
      </c>
      <c r="Q25" s="34">
        <f>IF(P25="","",H25&amp;P25&amp;'入力表・参加種目確認'!BX37)</f>
      </c>
      <c r="R25" s="34">
        <f t="shared" si="3"/>
      </c>
      <c r="S25" s="34">
        <f>IF('入力表・参加種目確認'!CA37="","",VLOOKUP('入力表・参加種目確認'!$E$4,$BP$7:$BQ$10,2,FALSE)&amp;'入力表・参加種目確認'!H37&amp;"子"&amp;"4X400mR")</f>
      </c>
      <c r="T25" s="34">
        <f>IF(S25="","",H25&amp;S25&amp;'入力表・参加種目確認'!CA37)</f>
      </c>
      <c r="U25" s="34">
        <f t="shared" si="4"/>
      </c>
      <c r="V25" s="35"/>
      <c r="W25" s="35"/>
      <c r="X25" s="35"/>
      <c r="Y25" s="35"/>
      <c r="Z25" s="35"/>
      <c r="AA25" s="35"/>
      <c r="AB25" s="35"/>
      <c r="AC25" s="35"/>
      <c r="AD25" s="35"/>
      <c r="AE25" s="35"/>
      <c r="AF25" s="35"/>
      <c r="AG25" s="35"/>
      <c r="AH25" s="35"/>
      <c r="AI25" s="35"/>
      <c r="AJ25" s="10"/>
      <c r="AK25" s="23">
        <f>IF('入力表・参加種目確認'!AN37="","",'入力表・参加種目確認'!AN37)</f>
      </c>
      <c r="AL25" s="26">
        <f>IF('入力表・参加種目確認'!AO37="","",'入力表・参加種目確認'!AO37)</f>
      </c>
      <c r="AM25" s="26">
        <f>IF(ISERROR(VLOOKUP(IF(AL25="","",'入力表・参加種目確認'!AP37),$BJ$2:$BK$5,2,FALSE)),"",VLOOKUP(IF(AL25="","",'入力表・参加種目確認'!AS37),$BJ$2:$BK$5,2,FALSE))</f>
      </c>
      <c r="AN25" s="26">
        <f>IF('入力表・参加種目確認'!AQ37="","",'入力表・参加種目確認'!AQ37)</f>
      </c>
      <c r="AO25" s="26">
        <f>IF('入力表・参加種目確認'!AR37="","",'入力表・参加種目確認'!AR37)</f>
      </c>
      <c r="AP25" s="26">
        <f>IF(ISERROR(VLOOKUP('入力表・参加種目確認'!AS37,$BJ$2:$BK$5,2,FALSE)),"",VLOOKUP('入力表・参加種目確認'!AS37,$BJ$2:$BK$5,2,FALSE))</f>
      </c>
      <c r="AQ25" s="26">
        <f>IF('入力表・参加種目確認'!AT37="","",'入力表・参加種目確認'!AT37)</f>
      </c>
      <c r="AR25" s="24">
        <f>IF('入力表・参加種目確認'!AU37="","",'入力表・参加種目確認'!AU37)</f>
      </c>
      <c r="AS25" s="23">
        <f>IF('入力表・参加種目確認'!BB37="","",'入力表・参加種目確認'!BB37)</f>
      </c>
      <c r="AT25" s="26">
        <f>IF('入力表・参加種目確認'!BC37="","",'入力表・参加種目確認'!BC37)</f>
      </c>
      <c r="AU25" s="26">
        <f>IF(ISERROR(VLOOKUP(IF(AT25="","",'入力表・参加種目確認'!BD37),$BJ$2:$BK$5,2,FALSE)),"",VLOOKUP(IF(AT25="","",'入力表・参加種目確認'!BD37),$BJ$2:$BK$5,2,FALSE))</f>
      </c>
      <c r="AV25" s="27">
        <f>IF('入力表・参加種目確認'!BE37="","",'入力表・参加種目確認'!BE37)</f>
      </c>
      <c r="AW25" s="27">
        <f>IF('入力表・参加種目確認'!BF37="","",'入力表・参加種目確認'!BF37)</f>
      </c>
      <c r="AX25" s="27">
        <f>IF(ISERROR(VLOOKUP('入力表・参加種目確認'!BG37,$BJ$2:$BK$5,2,FALSE)),"",VLOOKUP('入力表・参加種目確認'!BG37,$BJ$2:$BK$5,2,FALSE))</f>
      </c>
      <c r="AY25" s="27">
        <f>IF('入力表・参加種目確認'!BH37="","",'入力表・参加種目確認'!BH37)</f>
      </c>
      <c r="AZ25" s="25">
        <f>IF('入力表・参加種目確認'!BI37="","",'入力表・参加種目確認'!BI37)</f>
      </c>
      <c r="BA25" s="28">
        <f>IF('入力表・参加種目確認'!BP37="","",'入力表・参加種目確認'!BP37)</f>
      </c>
      <c r="BB25" s="32">
        <f>IF('入力表・参加種目確認'!BQ37="","",'入力表・参加種目確認'!BQ37)</f>
      </c>
      <c r="BC25" s="32">
        <f>IF(ISERROR(VLOOKUP(IF(BB25="","",'入力表・参加種目確認'!BR37),$BJ$2:$BK$5,2,FALSE)),"",VLOOKUP(IF(BB25="","",'入力表・参加種目確認'!BR37),$BJ$2:$BK$5,2,FALSE))</f>
      </c>
      <c r="BD25" s="32">
        <f>IF('入力表・参加種目確認'!BS37="","",'入力表・参加種目確認'!BS37)</f>
      </c>
      <c r="BE25" s="32">
        <f>IF('入力表・参加種目確認'!BT37="","",'入力表・参加種目確認'!BT37)</f>
      </c>
      <c r="BF25" s="32">
        <f>IF(ISERROR(VLOOKUP('入力表・参加種目確認'!BU37,$BJ$2:$BK$5,2,FALSE)),"",VLOOKUP('入力表・参加種目確認'!BU37,$BJ$2:$BK$5,2,FALSE))</f>
      </c>
      <c r="BG25" s="32">
        <f>IF('入力表・参加種目確認'!BV37="","",'入力表・参加種目確認'!BV37)</f>
      </c>
      <c r="BH25" s="30">
        <f>IF('入力表・参加種目確認'!BW37="","",'入力表・参加種目確認'!BW37)</f>
      </c>
    </row>
    <row r="26" spans="1:60" ht="6" customHeight="1">
      <c r="A26" s="9">
        <v>25</v>
      </c>
      <c r="B26" s="34">
        <f>IF('入力表・参加種目確認'!H38=0,"",'入力表・参加種目確認'!H38)</f>
      </c>
      <c r="C26" s="34">
        <f>IF('入力表・参加種目確認'!J38=0,"",'入力表・参加種目確認'!J38)</f>
      </c>
      <c r="D26" s="34">
        <f>IF('入力表・参加種目確認'!N38=0,"",'入力表・参加種目確認'!N38)</f>
      </c>
      <c r="E26" s="34">
        <f>RIGHT('入力表・参加種目確認'!AA38,2)</f>
      </c>
      <c r="F26" s="34">
        <f>IF('入力表・参加種目確認'!U38=0,"",ASC('入力表・参加種目確認'!U38))</f>
      </c>
      <c r="G26" s="34">
        <f>IF(B26="","",'入力表・参加種目確認'!$N$8)</f>
      </c>
      <c r="H26" s="34">
        <f>IF(B26="","",'入力表・参加種目確認'!$L$4)</f>
      </c>
      <c r="I26" s="34">
        <f>IF(B26="","",'入力表・参加種目確認'!AE38)</f>
      </c>
      <c r="J26" s="34">
        <f>IF('入力表・参加種目確認'!AH38="","",'入力表・参加種目確認'!$E$4&amp;'貼付（事務局）'!B26&amp;"子"&amp;'入力表・参加種目確認'!AH38)</f>
      </c>
      <c r="K26" s="34">
        <f t="shared" si="0"/>
      </c>
      <c r="L26" s="34">
        <f>IF('入力表・参加種目確認'!AV38="","",'入力表・参加種目確認'!$E$4&amp;'貼付（事務局）'!B26&amp;"子"&amp;'入力表・参加種目確認'!AV38)</f>
      </c>
      <c r="M26" s="34">
        <f t="shared" si="1"/>
      </c>
      <c r="N26" s="34">
        <f>IF('入力表・参加種目確認'!BJ38="","",'入力表・参加種目確認'!$E$4&amp;'貼付（事務局）'!B26&amp;"子"&amp;'入力表・参加種目確認'!BJ38)</f>
      </c>
      <c r="O26" s="34">
        <f t="shared" si="2"/>
      </c>
      <c r="P26" s="34">
        <f>IF('入力表・参加種目確認'!BX38="","",VLOOKUP('入力表・参加種目確認'!$E$4,$BP$2:$BQ$5,2,FALSE)&amp;'入力表・参加種目確認'!H38&amp;"子"&amp;"4X100mR")</f>
      </c>
      <c r="Q26" s="34">
        <f>IF(P26="","",H26&amp;P26&amp;'入力表・参加種目確認'!BX38)</f>
      </c>
      <c r="R26" s="34">
        <f t="shared" si="3"/>
      </c>
      <c r="S26" s="34">
        <f>IF('入力表・参加種目確認'!CA38="","",VLOOKUP('入力表・参加種目確認'!$E$4,$BP$7:$BQ$10,2,FALSE)&amp;'入力表・参加種目確認'!H38&amp;"子"&amp;"4X400mR")</f>
      </c>
      <c r="T26" s="34">
        <f>IF(S26="","",H26&amp;S26&amp;'入力表・参加種目確認'!CA38)</f>
      </c>
      <c r="U26" s="34">
        <f t="shared" si="4"/>
      </c>
      <c r="V26" s="35"/>
      <c r="W26" s="35"/>
      <c r="X26" s="35"/>
      <c r="Y26" s="35"/>
      <c r="Z26" s="35"/>
      <c r="AA26" s="35"/>
      <c r="AB26" s="35"/>
      <c r="AC26" s="35"/>
      <c r="AD26" s="35"/>
      <c r="AE26" s="35"/>
      <c r="AF26" s="35"/>
      <c r="AG26" s="35"/>
      <c r="AH26" s="35"/>
      <c r="AI26" s="35"/>
      <c r="AJ26" s="10"/>
      <c r="AK26" s="23">
        <f>IF('入力表・参加種目確認'!AN38="","",'入力表・参加種目確認'!AN38)</f>
      </c>
      <c r="AL26" s="26">
        <f>IF('入力表・参加種目確認'!AO38="","",'入力表・参加種目確認'!AO38)</f>
      </c>
      <c r="AM26" s="26">
        <f>IF(ISERROR(VLOOKUP(IF(AL26="","",'入力表・参加種目確認'!AP38),$BJ$2:$BK$5,2,FALSE)),"",VLOOKUP(IF(AL26="","",'入力表・参加種目確認'!AS38),$BJ$2:$BK$5,2,FALSE))</f>
      </c>
      <c r="AN26" s="26">
        <f>IF('入力表・参加種目確認'!AQ38="","",'入力表・参加種目確認'!AQ38)</f>
      </c>
      <c r="AO26" s="26">
        <f>IF('入力表・参加種目確認'!AR38="","",'入力表・参加種目確認'!AR38)</f>
      </c>
      <c r="AP26" s="26">
        <f>IF(ISERROR(VLOOKUP('入力表・参加種目確認'!AS38,$BJ$2:$BK$5,2,FALSE)),"",VLOOKUP('入力表・参加種目確認'!AS38,$BJ$2:$BK$5,2,FALSE))</f>
      </c>
      <c r="AQ26" s="26">
        <f>IF('入力表・参加種目確認'!AT38="","",'入力表・参加種目確認'!AT38)</f>
      </c>
      <c r="AR26" s="24">
        <f>IF('入力表・参加種目確認'!AU38="","",'入力表・参加種目確認'!AU38)</f>
      </c>
      <c r="AS26" s="23">
        <f>IF('入力表・参加種目確認'!BB38="","",'入力表・参加種目確認'!BB38)</f>
      </c>
      <c r="AT26" s="26">
        <f>IF('入力表・参加種目確認'!BC38="","",'入力表・参加種目確認'!BC38)</f>
      </c>
      <c r="AU26" s="26">
        <f>IF(ISERROR(VLOOKUP(IF(AT26="","",'入力表・参加種目確認'!BD38),$BJ$2:$BK$5,2,FALSE)),"",VLOOKUP(IF(AT26="","",'入力表・参加種目確認'!BD38),$BJ$2:$BK$5,2,FALSE))</f>
      </c>
      <c r="AV26" s="27">
        <f>IF('入力表・参加種目確認'!BE38="","",'入力表・参加種目確認'!BE38)</f>
      </c>
      <c r="AW26" s="27">
        <f>IF('入力表・参加種目確認'!BF38="","",'入力表・参加種目確認'!BF38)</f>
      </c>
      <c r="AX26" s="27">
        <f>IF(ISERROR(VLOOKUP('入力表・参加種目確認'!BG38,$BJ$2:$BK$5,2,FALSE)),"",VLOOKUP('入力表・参加種目確認'!BG38,$BJ$2:$BK$5,2,FALSE))</f>
      </c>
      <c r="AY26" s="27">
        <f>IF('入力表・参加種目確認'!BH38="","",'入力表・参加種目確認'!BH38)</f>
      </c>
      <c r="AZ26" s="25">
        <f>IF('入力表・参加種目確認'!BI38="","",'入力表・参加種目確認'!BI38)</f>
      </c>
      <c r="BA26" s="28">
        <f>IF('入力表・参加種目確認'!BP38="","",'入力表・参加種目確認'!BP38)</f>
      </c>
      <c r="BB26" s="32">
        <f>IF('入力表・参加種目確認'!BQ38="","",'入力表・参加種目確認'!BQ38)</f>
      </c>
      <c r="BC26" s="32">
        <f>IF(ISERROR(VLOOKUP(IF(BB26="","",'入力表・参加種目確認'!BR38),$BJ$2:$BK$5,2,FALSE)),"",VLOOKUP(IF(BB26="","",'入力表・参加種目確認'!BR38),$BJ$2:$BK$5,2,FALSE))</f>
      </c>
      <c r="BD26" s="32">
        <f>IF('入力表・参加種目確認'!BS38="","",'入力表・参加種目確認'!BS38)</f>
      </c>
      <c r="BE26" s="32">
        <f>IF('入力表・参加種目確認'!BT38="","",'入力表・参加種目確認'!BT38)</f>
      </c>
      <c r="BF26" s="32">
        <f>IF(ISERROR(VLOOKUP('入力表・参加種目確認'!BU38,$BJ$2:$BK$5,2,FALSE)),"",VLOOKUP('入力表・参加種目確認'!BU38,$BJ$2:$BK$5,2,FALSE))</f>
      </c>
      <c r="BG26" s="32">
        <f>IF('入力表・参加種目確認'!BV38="","",'入力表・参加種目確認'!BV38)</f>
      </c>
      <c r="BH26" s="30">
        <f>IF('入力表・参加種目確認'!BW38="","",'入力表・参加種目確認'!BW38)</f>
      </c>
    </row>
    <row r="27" spans="1:60" ht="6" customHeight="1">
      <c r="A27" s="9">
        <v>26</v>
      </c>
      <c r="B27" s="34">
        <f>IF('入力表・参加種目確認'!H39=0,"",'入力表・参加種目確認'!H39)</f>
      </c>
      <c r="C27" s="34">
        <f>IF('入力表・参加種目確認'!J39=0,"",'入力表・参加種目確認'!J39)</f>
      </c>
      <c r="D27" s="34">
        <f>IF('入力表・参加種目確認'!N39=0,"",'入力表・参加種目確認'!N39)</f>
      </c>
      <c r="E27" s="34">
        <f>RIGHT('入力表・参加種目確認'!AA39,2)</f>
      </c>
      <c r="F27" s="34">
        <f>IF('入力表・参加種目確認'!U39=0,"",ASC('入力表・参加種目確認'!U39))</f>
      </c>
      <c r="G27" s="34">
        <f>IF(B27="","",'入力表・参加種目確認'!$N$8)</f>
      </c>
      <c r="H27" s="34">
        <f>IF(B27="","",'入力表・参加種目確認'!$L$4)</f>
      </c>
      <c r="I27" s="34">
        <f>IF(B27="","",'入力表・参加種目確認'!AE39)</f>
      </c>
      <c r="J27" s="34">
        <f>IF('入力表・参加種目確認'!AH39="","",'入力表・参加種目確認'!$E$4&amp;'貼付（事務局）'!B27&amp;"子"&amp;'入力表・参加種目確認'!AH39)</f>
      </c>
      <c r="K27" s="34">
        <f t="shared" si="0"/>
      </c>
      <c r="L27" s="34">
        <f>IF('入力表・参加種目確認'!AV39="","",'入力表・参加種目確認'!$E$4&amp;'貼付（事務局）'!B27&amp;"子"&amp;'入力表・参加種目確認'!AV39)</f>
      </c>
      <c r="M27" s="34">
        <f t="shared" si="1"/>
      </c>
      <c r="N27" s="34">
        <f>IF('入力表・参加種目確認'!BJ39="","",'入力表・参加種目確認'!$E$4&amp;'貼付（事務局）'!B27&amp;"子"&amp;'入力表・参加種目確認'!BJ39)</f>
      </c>
      <c r="O27" s="34">
        <f t="shared" si="2"/>
      </c>
      <c r="P27" s="34">
        <f>IF('入力表・参加種目確認'!BX39="","",VLOOKUP('入力表・参加種目確認'!$E$4,$BP$2:$BQ$5,2,FALSE)&amp;'入力表・参加種目確認'!H39&amp;"子"&amp;"4X100mR")</f>
      </c>
      <c r="Q27" s="34">
        <f>IF(P27="","",H27&amp;P27&amp;'入力表・参加種目確認'!BX39)</f>
      </c>
      <c r="R27" s="34">
        <f t="shared" si="3"/>
      </c>
      <c r="S27" s="34">
        <f>IF('入力表・参加種目確認'!CA39="","",VLOOKUP('入力表・参加種目確認'!$E$4,$BP$7:$BQ$10,2,FALSE)&amp;'入力表・参加種目確認'!H39&amp;"子"&amp;"4X400mR")</f>
      </c>
      <c r="T27" s="34">
        <f>IF(S27="","",H27&amp;S27&amp;'入力表・参加種目確認'!CA39)</f>
      </c>
      <c r="U27" s="34">
        <f t="shared" si="4"/>
      </c>
      <c r="V27" s="35"/>
      <c r="W27" s="35"/>
      <c r="X27" s="35"/>
      <c r="Y27" s="35"/>
      <c r="Z27" s="35"/>
      <c r="AA27" s="35"/>
      <c r="AB27" s="35"/>
      <c r="AC27" s="35"/>
      <c r="AD27" s="35"/>
      <c r="AE27" s="35"/>
      <c r="AF27" s="35"/>
      <c r="AG27" s="35"/>
      <c r="AH27" s="35"/>
      <c r="AI27" s="35"/>
      <c r="AJ27" s="10"/>
      <c r="AK27" s="23">
        <f>IF('入力表・参加種目確認'!AN39="","",'入力表・参加種目確認'!AN39)</f>
      </c>
      <c r="AL27" s="26">
        <f>IF('入力表・参加種目確認'!AO39="","",'入力表・参加種目確認'!AO39)</f>
      </c>
      <c r="AM27" s="26">
        <f>IF(ISERROR(VLOOKUP(IF(AL27="","",'入力表・参加種目確認'!AP39),$BJ$2:$BK$5,2,FALSE)),"",VLOOKUP(IF(AL27="","",'入力表・参加種目確認'!AS39),$BJ$2:$BK$5,2,FALSE))</f>
      </c>
      <c r="AN27" s="26">
        <f>IF('入力表・参加種目確認'!AQ39="","",'入力表・参加種目確認'!AQ39)</f>
      </c>
      <c r="AO27" s="26">
        <f>IF('入力表・参加種目確認'!AR39="","",'入力表・参加種目確認'!AR39)</f>
      </c>
      <c r="AP27" s="26">
        <f>IF(ISERROR(VLOOKUP('入力表・参加種目確認'!AS39,$BJ$2:$BK$5,2,FALSE)),"",VLOOKUP('入力表・参加種目確認'!AS39,$BJ$2:$BK$5,2,FALSE))</f>
      </c>
      <c r="AQ27" s="26">
        <f>IF('入力表・参加種目確認'!AT39="","",'入力表・参加種目確認'!AT39)</f>
      </c>
      <c r="AR27" s="24">
        <f>IF('入力表・参加種目確認'!AU39="","",'入力表・参加種目確認'!AU39)</f>
      </c>
      <c r="AS27" s="23">
        <f>IF('入力表・参加種目確認'!BB39="","",'入力表・参加種目確認'!BB39)</f>
      </c>
      <c r="AT27" s="26">
        <f>IF('入力表・参加種目確認'!BC39="","",'入力表・参加種目確認'!BC39)</f>
      </c>
      <c r="AU27" s="26">
        <f>IF(ISERROR(VLOOKUP(IF(AT27="","",'入力表・参加種目確認'!BD39),$BJ$2:$BK$5,2,FALSE)),"",VLOOKUP(IF(AT27="","",'入力表・参加種目確認'!BD39),$BJ$2:$BK$5,2,FALSE))</f>
      </c>
      <c r="AV27" s="27">
        <f>IF('入力表・参加種目確認'!BE39="","",'入力表・参加種目確認'!BE39)</f>
      </c>
      <c r="AW27" s="27">
        <f>IF('入力表・参加種目確認'!BF39="","",'入力表・参加種目確認'!BF39)</f>
      </c>
      <c r="AX27" s="27">
        <f>IF(ISERROR(VLOOKUP('入力表・参加種目確認'!BG39,$BJ$2:$BK$5,2,FALSE)),"",VLOOKUP('入力表・参加種目確認'!BG39,$BJ$2:$BK$5,2,FALSE))</f>
      </c>
      <c r="AY27" s="27">
        <f>IF('入力表・参加種目確認'!BH39="","",'入力表・参加種目確認'!BH39)</f>
      </c>
      <c r="AZ27" s="25">
        <f>IF('入力表・参加種目確認'!BI39="","",'入力表・参加種目確認'!BI39)</f>
      </c>
      <c r="BA27" s="28">
        <f>IF('入力表・参加種目確認'!BP39="","",'入力表・参加種目確認'!BP39)</f>
      </c>
      <c r="BB27" s="32">
        <f>IF('入力表・参加種目確認'!BQ39="","",'入力表・参加種目確認'!BQ39)</f>
      </c>
      <c r="BC27" s="32">
        <f>IF(ISERROR(VLOOKUP(IF(BB27="","",'入力表・参加種目確認'!BR39),$BJ$2:$BK$5,2,FALSE)),"",VLOOKUP(IF(BB27="","",'入力表・参加種目確認'!BR39),$BJ$2:$BK$5,2,FALSE))</f>
      </c>
      <c r="BD27" s="32">
        <f>IF('入力表・参加種目確認'!BS39="","",'入力表・参加種目確認'!BS39)</f>
      </c>
      <c r="BE27" s="32">
        <f>IF('入力表・参加種目確認'!BT39="","",'入力表・参加種目確認'!BT39)</f>
      </c>
      <c r="BF27" s="32">
        <f>IF(ISERROR(VLOOKUP('入力表・参加種目確認'!BU39,$BJ$2:$BK$5,2,FALSE)),"",VLOOKUP('入力表・参加種目確認'!BU39,$BJ$2:$BK$5,2,FALSE))</f>
      </c>
      <c r="BG27" s="32">
        <f>IF('入力表・参加種目確認'!BV39="","",'入力表・参加種目確認'!BV39)</f>
      </c>
      <c r="BH27" s="30">
        <f>IF('入力表・参加種目確認'!BW39="","",'入力表・参加種目確認'!BW39)</f>
      </c>
    </row>
    <row r="28" spans="1:60" ht="6" customHeight="1">
      <c r="A28" s="9">
        <v>27</v>
      </c>
      <c r="B28" s="34">
        <f>IF('入力表・参加種目確認'!H40=0,"",'入力表・参加種目確認'!H40)</f>
      </c>
      <c r="C28" s="34">
        <f>IF('入力表・参加種目確認'!J40=0,"",'入力表・参加種目確認'!J40)</f>
      </c>
      <c r="D28" s="34">
        <f>IF('入力表・参加種目確認'!N40=0,"",'入力表・参加種目確認'!N40)</f>
      </c>
      <c r="E28" s="34">
        <f>RIGHT('入力表・参加種目確認'!AA40,2)</f>
      </c>
      <c r="F28" s="34">
        <f>IF('入力表・参加種目確認'!U40=0,"",ASC('入力表・参加種目確認'!U40))</f>
      </c>
      <c r="G28" s="34">
        <f>IF(B28="","",'入力表・参加種目確認'!$N$8)</f>
      </c>
      <c r="H28" s="34">
        <f>IF(B28="","",'入力表・参加種目確認'!$L$4)</f>
      </c>
      <c r="I28" s="34">
        <f>IF(B28="","",'入力表・参加種目確認'!AE40)</f>
      </c>
      <c r="J28" s="34">
        <f>IF('入力表・参加種目確認'!AH40="","",'入力表・参加種目確認'!$E$4&amp;'貼付（事務局）'!B28&amp;"子"&amp;'入力表・参加種目確認'!AH40)</f>
      </c>
      <c r="K28" s="34">
        <f t="shared" si="0"/>
      </c>
      <c r="L28" s="34">
        <f>IF('入力表・参加種目確認'!AV40="","",'入力表・参加種目確認'!$E$4&amp;'貼付（事務局）'!B28&amp;"子"&amp;'入力表・参加種目確認'!AV40)</f>
      </c>
      <c r="M28" s="34">
        <f t="shared" si="1"/>
      </c>
      <c r="N28" s="34">
        <f>IF('入力表・参加種目確認'!BJ40="","",'入力表・参加種目確認'!$E$4&amp;'貼付（事務局）'!B28&amp;"子"&amp;'入力表・参加種目確認'!BJ40)</f>
      </c>
      <c r="O28" s="34">
        <f t="shared" si="2"/>
      </c>
      <c r="P28" s="34">
        <f>IF('入力表・参加種目確認'!BX40="","",VLOOKUP('入力表・参加種目確認'!$E$4,$BP$2:$BQ$5,2,FALSE)&amp;'入力表・参加種目確認'!H40&amp;"子"&amp;"4X100mR")</f>
      </c>
      <c r="Q28" s="34">
        <f>IF(P28="","",H28&amp;P28&amp;'入力表・参加種目確認'!BX40)</f>
      </c>
      <c r="R28" s="34">
        <f t="shared" si="3"/>
      </c>
      <c r="S28" s="34">
        <f>IF('入力表・参加種目確認'!CA40="","",VLOOKUP('入力表・参加種目確認'!$E$4,$BP$7:$BQ$10,2,FALSE)&amp;'入力表・参加種目確認'!H40&amp;"子"&amp;"4X400mR")</f>
      </c>
      <c r="T28" s="34">
        <f>IF(S28="","",H28&amp;S28&amp;'入力表・参加種目確認'!CA40)</f>
      </c>
      <c r="U28" s="34">
        <f t="shared" si="4"/>
      </c>
      <c r="V28" s="35"/>
      <c r="W28" s="35"/>
      <c r="X28" s="35"/>
      <c r="Y28" s="35"/>
      <c r="Z28" s="35"/>
      <c r="AA28" s="35"/>
      <c r="AB28" s="35"/>
      <c r="AC28" s="35"/>
      <c r="AD28" s="35"/>
      <c r="AE28" s="35"/>
      <c r="AF28" s="35"/>
      <c r="AG28" s="35"/>
      <c r="AH28" s="35"/>
      <c r="AI28" s="35"/>
      <c r="AJ28" s="10"/>
      <c r="AK28" s="23">
        <f>IF('入力表・参加種目確認'!AN40="","",'入力表・参加種目確認'!AN40)</f>
      </c>
      <c r="AL28" s="26">
        <f>IF('入力表・参加種目確認'!AO40="","",'入力表・参加種目確認'!AO40)</f>
      </c>
      <c r="AM28" s="26">
        <f>IF(ISERROR(VLOOKUP(IF(AL28="","",'入力表・参加種目確認'!AP40),$BJ$2:$BK$5,2,FALSE)),"",VLOOKUP(IF(AL28="","",'入力表・参加種目確認'!AS40),$BJ$2:$BK$5,2,FALSE))</f>
      </c>
      <c r="AN28" s="26">
        <f>IF('入力表・参加種目確認'!AQ40="","",'入力表・参加種目確認'!AQ40)</f>
      </c>
      <c r="AO28" s="26">
        <f>IF('入力表・参加種目確認'!AR40="","",'入力表・参加種目確認'!AR40)</f>
      </c>
      <c r="AP28" s="26">
        <f>IF(ISERROR(VLOOKUP('入力表・参加種目確認'!AS40,$BJ$2:$BK$5,2,FALSE)),"",VLOOKUP('入力表・参加種目確認'!AS40,$BJ$2:$BK$5,2,FALSE))</f>
      </c>
      <c r="AQ28" s="26">
        <f>IF('入力表・参加種目確認'!AT40="","",'入力表・参加種目確認'!AT40)</f>
      </c>
      <c r="AR28" s="24">
        <f>IF('入力表・参加種目確認'!AU40="","",'入力表・参加種目確認'!AU40)</f>
      </c>
      <c r="AS28" s="23">
        <f>IF('入力表・参加種目確認'!BB40="","",'入力表・参加種目確認'!BB40)</f>
      </c>
      <c r="AT28" s="26">
        <f>IF('入力表・参加種目確認'!BC40="","",'入力表・参加種目確認'!BC40)</f>
      </c>
      <c r="AU28" s="26">
        <f>IF(ISERROR(VLOOKUP(IF(AT28="","",'入力表・参加種目確認'!BD40),$BJ$2:$BK$5,2,FALSE)),"",VLOOKUP(IF(AT28="","",'入力表・参加種目確認'!BD40),$BJ$2:$BK$5,2,FALSE))</f>
      </c>
      <c r="AV28" s="27">
        <f>IF('入力表・参加種目確認'!BE40="","",'入力表・参加種目確認'!BE40)</f>
      </c>
      <c r="AW28" s="27">
        <f>IF('入力表・参加種目確認'!BF40="","",'入力表・参加種目確認'!BF40)</f>
      </c>
      <c r="AX28" s="27">
        <f>IF(ISERROR(VLOOKUP('入力表・参加種目確認'!BG40,$BJ$2:$BK$5,2,FALSE)),"",VLOOKUP('入力表・参加種目確認'!BG40,$BJ$2:$BK$5,2,FALSE))</f>
      </c>
      <c r="AY28" s="27">
        <f>IF('入力表・参加種目確認'!BH40="","",'入力表・参加種目確認'!BH40)</f>
      </c>
      <c r="AZ28" s="25">
        <f>IF('入力表・参加種目確認'!BI40="","",'入力表・参加種目確認'!BI40)</f>
      </c>
      <c r="BA28" s="28">
        <f>IF('入力表・参加種目確認'!BP40="","",'入力表・参加種目確認'!BP40)</f>
      </c>
      <c r="BB28" s="32">
        <f>IF('入力表・参加種目確認'!BQ40="","",'入力表・参加種目確認'!BQ40)</f>
      </c>
      <c r="BC28" s="32">
        <f>IF(ISERROR(VLOOKUP(IF(BB28="","",'入力表・参加種目確認'!BR40),$BJ$2:$BK$5,2,FALSE)),"",VLOOKUP(IF(BB28="","",'入力表・参加種目確認'!BR40),$BJ$2:$BK$5,2,FALSE))</f>
      </c>
      <c r="BD28" s="32">
        <f>IF('入力表・参加種目確認'!BS40="","",'入力表・参加種目確認'!BS40)</f>
      </c>
      <c r="BE28" s="32">
        <f>IF('入力表・参加種目確認'!BT40="","",'入力表・参加種目確認'!BT40)</f>
      </c>
      <c r="BF28" s="32">
        <f>IF(ISERROR(VLOOKUP('入力表・参加種目確認'!BU40,$BJ$2:$BK$5,2,FALSE)),"",VLOOKUP('入力表・参加種目確認'!BU40,$BJ$2:$BK$5,2,FALSE))</f>
      </c>
      <c r="BG28" s="32">
        <f>IF('入力表・参加種目確認'!BV40="","",'入力表・参加種目確認'!BV40)</f>
      </c>
      <c r="BH28" s="30">
        <f>IF('入力表・参加種目確認'!BW40="","",'入力表・参加種目確認'!BW40)</f>
      </c>
    </row>
    <row r="29" spans="1:60" ht="6" customHeight="1">
      <c r="A29" s="9">
        <v>28</v>
      </c>
      <c r="B29" s="34">
        <f>IF('入力表・参加種目確認'!H41=0,"",'入力表・参加種目確認'!H41)</f>
      </c>
      <c r="C29" s="34">
        <f>IF('入力表・参加種目確認'!J41=0,"",'入力表・参加種目確認'!J41)</f>
      </c>
      <c r="D29" s="34">
        <f>IF('入力表・参加種目確認'!N41=0,"",'入力表・参加種目確認'!N41)</f>
      </c>
      <c r="E29" s="34">
        <f>RIGHT('入力表・参加種目確認'!AA41,2)</f>
      </c>
      <c r="F29" s="34">
        <f>IF('入力表・参加種目確認'!U41=0,"",ASC('入力表・参加種目確認'!U41))</f>
      </c>
      <c r="G29" s="34">
        <f>IF(B29="","",'入力表・参加種目確認'!$N$8)</f>
      </c>
      <c r="H29" s="34">
        <f>IF(B29="","",'入力表・参加種目確認'!$L$4)</f>
      </c>
      <c r="I29" s="34">
        <f>IF(B29="","",'入力表・参加種目確認'!AE41)</f>
      </c>
      <c r="J29" s="34">
        <f>IF('入力表・参加種目確認'!AH41="","",'入力表・参加種目確認'!$E$4&amp;'貼付（事務局）'!B29&amp;"子"&amp;'入力表・参加種目確認'!AH41)</f>
      </c>
      <c r="K29" s="34">
        <f t="shared" si="0"/>
      </c>
      <c r="L29" s="34">
        <f>IF('入力表・参加種目確認'!AV41="","",'入力表・参加種目確認'!$E$4&amp;'貼付（事務局）'!B29&amp;"子"&amp;'入力表・参加種目確認'!AV41)</f>
      </c>
      <c r="M29" s="34">
        <f t="shared" si="1"/>
      </c>
      <c r="N29" s="34">
        <f>IF('入力表・参加種目確認'!BJ41="","",'入力表・参加種目確認'!$E$4&amp;'貼付（事務局）'!B29&amp;"子"&amp;'入力表・参加種目確認'!BJ41)</f>
      </c>
      <c r="O29" s="34">
        <f t="shared" si="2"/>
      </c>
      <c r="P29" s="34">
        <f>IF('入力表・参加種目確認'!BX41="","",VLOOKUP('入力表・参加種目確認'!$E$4,$BP$2:$BQ$5,2,FALSE)&amp;'入力表・参加種目確認'!H41&amp;"子"&amp;"4X100mR")</f>
      </c>
      <c r="Q29" s="34">
        <f>IF(P29="","",H29&amp;P29&amp;'入力表・参加種目確認'!BX41)</f>
      </c>
      <c r="R29" s="34">
        <f t="shared" si="3"/>
      </c>
      <c r="S29" s="34">
        <f>IF('入力表・参加種目確認'!CA41="","",VLOOKUP('入力表・参加種目確認'!$E$4,$BP$7:$BQ$10,2,FALSE)&amp;'入力表・参加種目確認'!H41&amp;"子"&amp;"4X400mR")</f>
      </c>
      <c r="T29" s="34">
        <f>IF(S29="","",H29&amp;S29&amp;'入力表・参加種目確認'!CA41)</f>
      </c>
      <c r="U29" s="34">
        <f t="shared" si="4"/>
      </c>
      <c r="V29" s="35"/>
      <c r="W29" s="35"/>
      <c r="X29" s="35"/>
      <c r="Y29" s="35"/>
      <c r="Z29" s="35"/>
      <c r="AA29" s="35"/>
      <c r="AB29" s="35"/>
      <c r="AC29" s="35"/>
      <c r="AD29" s="35"/>
      <c r="AE29" s="35"/>
      <c r="AF29" s="35"/>
      <c r="AG29" s="35"/>
      <c r="AH29" s="35"/>
      <c r="AI29" s="35"/>
      <c r="AJ29" s="10"/>
      <c r="AK29" s="23">
        <f>IF('入力表・参加種目確認'!AN41="","",'入力表・参加種目確認'!AN41)</f>
      </c>
      <c r="AL29" s="26">
        <f>IF('入力表・参加種目確認'!AO41="","",'入力表・参加種目確認'!AO41)</f>
      </c>
      <c r="AM29" s="26">
        <f>IF(ISERROR(VLOOKUP(IF(AL29="","",'入力表・参加種目確認'!AP41),$BJ$2:$BK$5,2,FALSE)),"",VLOOKUP(IF(AL29="","",'入力表・参加種目確認'!AS41),$BJ$2:$BK$5,2,FALSE))</f>
      </c>
      <c r="AN29" s="26">
        <f>IF('入力表・参加種目確認'!AQ41="","",'入力表・参加種目確認'!AQ41)</f>
      </c>
      <c r="AO29" s="26">
        <f>IF('入力表・参加種目確認'!AR41="","",'入力表・参加種目確認'!AR41)</f>
      </c>
      <c r="AP29" s="26">
        <f>IF(ISERROR(VLOOKUP('入力表・参加種目確認'!AS41,$BJ$2:$BK$5,2,FALSE)),"",VLOOKUP('入力表・参加種目確認'!AS41,$BJ$2:$BK$5,2,FALSE))</f>
      </c>
      <c r="AQ29" s="26">
        <f>IF('入力表・参加種目確認'!AT41="","",'入力表・参加種目確認'!AT41)</f>
      </c>
      <c r="AR29" s="24">
        <f>IF('入力表・参加種目確認'!AU41="","",'入力表・参加種目確認'!AU41)</f>
      </c>
      <c r="AS29" s="23">
        <f>IF('入力表・参加種目確認'!BB41="","",'入力表・参加種目確認'!BB41)</f>
      </c>
      <c r="AT29" s="26">
        <f>IF('入力表・参加種目確認'!BC41="","",'入力表・参加種目確認'!BC41)</f>
      </c>
      <c r="AU29" s="26">
        <f>IF(ISERROR(VLOOKUP(IF(AT29="","",'入力表・参加種目確認'!BD41),$BJ$2:$BK$5,2,FALSE)),"",VLOOKUP(IF(AT29="","",'入力表・参加種目確認'!BD41),$BJ$2:$BK$5,2,FALSE))</f>
      </c>
      <c r="AV29" s="27">
        <f>IF('入力表・参加種目確認'!BE41="","",'入力表・参加種目確認'!BE41)</f>
      </c>
      <c r="AW29" s="27">
        <f>IF('入力表・参加種目確認'!BF41="","",'入力表・参加種目確認'!BF41)</f>
      </c>
      <c r="AX29" s="27">
        <f>IF(ISERROR(VLOOKUP('入力表・参加種目確認'!BG41,$BJ$2:$BK$5,2,FALSE)),"",VLOOKUP('入力表・参加種目確認'!BG41,$BJ$2:$BK$5,2,FALSE))</f>
      </c>
      <c r="AY29" s="27">
        <f>IF('入力表・参加種目確認'!BH41="","",'入力表・参加種目確認'!BH41)</f>
      </c>
      <c r="AZ29" s="25">
        <f>IF('入力表・参加種目確認'!BI41="","",'入力表・参加種目確認'!BI41)</f>
      </c>
      <c r="BA29" s="28">
        <f>IF('入力表・参加種目確認'!BP41="","",'入力表・参加種目確認'!BP41)</f>
      </c>
      <c r="BB29" s="32">
        <f>IF('入力表・参加種目確認'!BQ41="","",'入力表・参加種目確認'!BQ41)</f>
      </c>
      <c r="BC29" s="32">
        <f>IF(ISERROR(VLOOKUP(IF(BB29="","",'入力表・参加種目確認'!BR41),$BJ$2:$BK$5,2,FALSE)),"",VLOOKUP(IF(BB29="","",'入力表・参加種目確認'!BR41),$BJ$2:$BK$5,2,FALSE))</f>
      </c>
      <c r="BD29" s="32">
        <f>IF('入力表・参加種目確認'!BS41="","",'入力表・参加種目確認'!BS41)</f>
      </c>
      <c r="BE29" s="32">
        <f>IF('入力表・参加種目確認'!BT41="","",'入力表・参加種目確認'!BT41)</f>
      </c>
      <c r="BF29" s="32">
        <f>IF(ISERROR(VLOOKUP('入力表・参加種目確認'!BU41,$BJ$2:$BK$5,2,FALSE)),"",VLOOKUP('入力表・参加種目確認'!BU41,$BJ$2:$BK$5,2,FALSE))</f>
      </c>
      <c r="BG29" s="32">
        <f>IF('入力表・参加種目確認'!BV41="","",'入力表・参加種目確認'!BV41)</f>
      </c>
      <c r="BH29" s="30">
        <f>IF('入力表・参加種目確認'!BW41="","",'入力表・参加種目確認'!BW41)</f>
      </c>
    </row>
    <row r="30" spans="1:60" ht="6" customHeight="1">
      <c r="A30" s="9">
        <v>29</v>
      </c>
      <c r="B30" s="34">
        <f>IF('入力表・参加種目確認'!H42=0,"",'入力表・参加種目確認'!H42)</f>
      </c>
      <c r="C30" s="34">
        <f>IF('入力表・参加種目確認'!J42=0,"",'入力表・参加種目確認'!J42)</f>
      </c>
      <c r="D30" s="34">
        <f>IF('入力表・参加種目確認'!N42=0,"",'入力表・参加種目確認'!N42)</f>
      </c>
      <c r="E30" s="34">
        <f>RIGHT('入力表・参加種目確認'!AA42,2)</f>
      </c>
      <c r="F30" s="34">
        <f>IF('入力表・参加種目確認'!U42=0,"",ASC('入力表・参加種目確認'!U42))</f>
      </c>
      <c r="G30" s="34">
        <f>IF(B30="","",'入力表・参加種目確認'!$N$8)</f>
      </c>
      <c r="H30" s="34">
        <f>IF(B30="","",'入力表・参加種目確認'!$L$4)</f>
      </c>
      <c r="I30" s="34">
        <f>IF(B30="","",'入力表・参加種目確認'!AE42)</f>
      </c>
      <c r="J30" s="34">
        <f>IF('入力表・参加種目確認'!AH42="","",'入力表・参加種目確認'!$E$4&amp;'貼付（事務局）'!B30&amp;"子"&amp;'入力表・参加種目確認'!AH42)</f>
      </c>
      <c r="K30" s="34">
        <f t="shared" si="0"/>
      </c>
      <c r="L30" s="34">
        <f>IF('入力表・参加種目確認'!AV42="","",'入力表・参加種目確認'!$E$4&amp;'貼付（事務局）'!B30&amp;"子"&amp;'入力表・参加種目確認'!AV42)</f>
      </c>
      <c r="M30" s="34">
        <f t="shared" si="1"/>
      </c>
      <c r="N30" s="34">
        <f>IF('入力表・参加種目確認'!BJ42="","",'入力表・参加種目確認'!$E$4&amp;'貼付（事務局）'!B30&amp;"子"&amp;'入力表・参加種目確認'!BJ42)</f>
      </c>
      <c r="O30" s="34">
        <f t="shared" si="2"/>
      </c>
      <c r="P30" s="34">
        <f>IF('入力表・参加種目確認'!BX42="","",VLOOKUP('入力表・参加種目確認'!$E$4,$BP$2:$BQ$5,2,FALSE)&amp;'入力表・参加種目確認'!H42&amp;"子"&amp;"4X100mR")</f>
      </c>
      <c r="Q30" s="34">
        <f>IF(P30="","",H30&amp;P30&amp;'入力表・参加種目確認'!BX42)</f>
      </c>
      <c r="R30" s="34">
        <f t="shared" si="3"/>
      </c>
      <c r="S30" s="34">
        <f>IF('入力表・参加種目確認'!CA42="","",VLOOKUP('入力表・参加種目確認'!$E$4,$BP$7:$BQ$10,2,FALSE)&amp;'入力表・参加種目確認'!H42&amp;"子"&amp;"4X400mR")</f>
      </c>
      <c r="T30" s="34">
        <f>IF(S30="","",H30&amp;S30&amp;'入力表・参加種目確認'!CA42)</f>
      </c>
      <c r="U30" s="34">
        <f t="shared" si="4"/>
      </c>
      <c r="V30" s="35"/>
      <c r="W30" s="35"/>
      <c r="X30" s="35"/>
      <c r="Y30" s="35"/>
      <c r="Z30" s="35"/>
      <c r="AA30" s="35"/>
      <c r="AB30" s="35"/>
      <c r="AC30" s="35"/>
      <c r="AD30" s="35"/>
      <c r="AE30" s="35"/>
      <c r="AF30" s="35"/>
      <c r="AG30" s="35"/>
      <c r="AH30" s="35"/>
      <c r="AI30" s="35"/>
      <c r="AJ30" s="10"/>
      <c r="AK30" s="23">
        <f>IF('入力表・参加種目確認'!AN42="","",'入力表・参加種目確認'!AN42)</f>
      </c>
      <c r="AL30" s="26">
        <f>IF('入力表・参加種目確認'!AO42="","",'入力表・参加種目確認'!AO42)</f>
      </c>
      <c r="AM30" s="26">
        <f>IF(ISERROR(VLOOKUP(IF(AL30="","",'入力表・参加種目確認'!AP42),$BJ$2:$BK$5,2,FALSE)),"",VLOOKUP(IF(AL30="","",'入力表・参加種目確認'!AS42),$BJ$2:$BK$5,2,FALSE))</f>
      </c>
      <c r="AN30" s="26">
        <f>IF('入力表・参加種目確認'!AQ42="","",'入力表・参加種目確認'!AQ42)</f>
      </c>
      <c r="AO30" s="26">
        <f>IF('入力表・参加種目確認'!AR42="","",'入力表・参加種目確認'!AR42)</f>
      </c>
      <c r="AP30" s="26">
        <f>IF(ISERROR(VLOOKUP('入力表・参加種目確認'!AS42,$BJ$2:$BK$5,2,FALSE)),"",VLOOKUP('入力表・参加種目確認'!AS42,$BJ$2:$BK$5,2,FALSE))</f>
      </c>
      <c r="AQ30" s="26">
        <f>IF('入力表・参加種目確認'!AT42="","",'入力表・参加種目確認'!AT42)</f>
      </c>
      <c r="AR30" s="24">
        <f>IF('入力表・参加種目確認'!AU42="","",'入力表・参加種目確認'!AU42)</f>
      </c>
      <c r="AS30" s="23">
        <f>IF('入力表・参加種目確認'!BB42="","",'入力表・参加種目確認'!BB42)</f>
      </c>
      <c r="AT30" s="26">
        <f>IF('入力表・参加種目確認'!BC42="","",'入力表・参加種目確認'!BC42)</f>
      </c>
      <c r="AU30" s="26">
        <f>IF(ISERROR(VLOOKUP(IF(AT30="","",'入力表・参加種目確認'!BD42),$BJ$2:$BK$5,2,FALSE)),"",VLOOKUP(IF(AT30="","",'入力表・参加種目確認'!BD42),$BJ$2:$BK$5,2,FALSE))</f>
      </c>
      <c r="AV30" s="27">
        <f>IF('入力表・参加種目確認'!BE42="","",'入力表・参加種目確認'!BE42)</f>
      </c>
      <c r="AW30" s="27">
        <f>IF('入力表・参加種目確認'!BF42="","",'入力表・参加種目確認'!BF42)</f>
      </c>
      <c r="AX30" s="27">
        <f>IF(ISERROR(VLOOKUP('入力表・参加種目確認'!BG42,$BJ$2:$BK$5,2,FALSE)),"",VLOOKUP('入力表・参加種目確認'!BG42,$BJ$2:$BK$5,2,FALSE))</f>
      </c>
      <c r="AY30" s="27">
        <f>IF('入力表・参加種目確認'!BH42="","",'入力表・参加種目確認'!BH42)</f>
      </c>
      <c r="AZ30" s="25">
        <f>IF('入力表・参加種目確認'!BI42="","",'入力表・参加種目確認'!BI42)</f>
      </c>
      <c r="BA30" s="28">
        <f>IF('入力表・参加種目確認'!BP42="","",'入力表・参加種目確認'!BP42)</f>
      </c>
      <c r="BB30" s="32">
        <f>IF('入力表・参加種目確認'!BQ42="","",'入力表・参加種目確認'!BQ42)</f>
      </c>
      <c r="BC30" s="32">
        <f>IF(ISERROR(VLOOKUP(IF(BB30="","",'入力表・参加種目確認'!BR42),$BJ$2:$BK$5,2,FALSE)),"",VLOOKUP(IF(BB30="","",'入力表・参加種目確認'!BR42),$BJ$2:$BK$5,2,FALSE))</f>
      </c>
      <c r="BD30" s="32">
        <f>IF('入力表・参加種目確認'!BS42="","",'入力表・参加種目確認'!BS42)</f>
      </c>
      <c r="BE30" s="32">
        <f>IF('入力表・参加種目確認'!BT42="","",'入力表・参加種目確認'!BT42)</f>
      </c>
      <c r="BF30" s="32">
        <f>IF(ISERROR(VLOOKUP('入力表・参加種目確認'!BU42,$BJ$2:$BK$5,2,FALSE)),"",VLOOKUP('入力表・参加種目確認'!BU42,$BJ$2:$BK$5,2,FALSE))</f>
      </c>
      <c r="BG30" s="32">
        <f>IF('入力表・参加種目確認'!BV42="","",'入力表・参加種目確認'!BV42)</f>
      </c>
      <c r="BH30" s="30">
        <f>IF('入力表・参加種目確認'!BW42="","",'入力表・参加種目確認'!BW42)</f>
      </c>
    </row>
    <row r="31" spans="1:60" ht="6" customHeight="1">
      <c r="A31" s="9">
        <v>30</v>
      </c>
      <c r="B31" s="34">
        <f>IF('入力表・参加種目確認'!H43=0,"",'入力表・参加種目確認'!H43)</f>
      </c>
      <c r="C31" s="34">
        <f>IF('入力表・参加種目確認'!J43=0,"",'入力表・参加種目確認'!J43)</f>
      </c>
      <c r="D31" s="34">
        <f>IF('入力表・参加種目確認'!N43=0,"",'入力表・参加種目確認'!N43)</f>
      </c>
      <c r="E31" s="34">
        <f>RIGHT('入力表・参加種目確認'!AA43,2)</f>
      </c>
      <c r="F31" s="34">
        <f>IF('入力表・参加種目確認'!U43=0,"",ASC('入力表・参加種目確認'!U43))</f>
      </c>
      <c r="G31" s="34">
        <f>IF(B31="","",'入力表・参加種目確認'!$N$8)</f>
      </c>
      <c r="H31" s="34">
        <f>IF(B31="","",'入力表・参加種目確認'!$L$4)</f>
      </c>
      <c r="I31" s="34">
        <f>IF(B31="","",'入力表・参加種目確認'!AE43)</f>
      </c>
      <c r="J31" s="34">
        <f>IF('入力表・参加種目確認'!AH43="","",'入力表・参加種目確認'!$E$4&amp;'貼付（事務局）'!B31&amp;"子"&amp;'入力表・参加種目確認'!AH43)</f>
      </c>
      <c r="K31" s="34">
        <f t="shared" si="0"/>
      </c>
      <c r="L31" s="34">
        <f>IF('入力表・参加種目確認'!AV43="","",'入力表・参加種目確認'!$E$4&amp;'貼付（事務局）'!B31&amp;"子"&amp;'入力表・参加種目確認'!AV43)</f>
      </c>
      <c r="M31" s="34">
        <f t="shared" si="1"/>
      </c>
      <c r="N31" s="34">
        <f>IF('入力表・参加種目確認'!BJ43="","",'入力表・参加種目確認'!$E$4&amp;'貼付（事務局）'!B31&amp;"子"&amp;'入力表・参加種目確認'!BJ43)</f>
      </c>
      <c r="O31" s="34">
        <f t="shared" si="2"/>
      </c>
      <c r="P31" s="34">
        <f>IF('入力表・参加種目確認'!BX43="","",VLOOKUP('入力表・参加種目確認'!$E$4,$BP$2:$BQ$5,2,FALSE)&amp;'入力表・参加種目確認'!H43&amp;"子"&amp;"4X100mR")</f>
      </c>
      <c r="Q31" s="34">
        <f>IF(P31="","",H31&amp;P31&amp;'入力表・参加種目確認'!BX43)</f>
      </c>
      <c r="R31" s="34">
        <f t="shared" si="3"/>
      </c>
      <c r="S31" s="34">
        <f>IF('入力表・参加種目確認'!CA43="","",VLOOKUP('入力表・参加種目確認'!$E$4,$BP$7:$BQ$10,2,FALSE)&amp;'入力表・参加種目確認'!H43&amp;"子"&amp;"4X400mR")</f>
      </c>
      <c r="T31" s="34">
        <f>IF(S31="","",H31&amp;S31&amp;'入力表・参加種目確認'!CA43)</f>
      </c>
      <c r="U31" s="34">
        <f t="shared" si="4"/>
      </c>
      <c r="V31" s="35"/>
      <c r="W31" s="35"/>
      <c r="X31" s="35"/>
      <c r="Y31" s="35"/>
      <c r="Z31" s="35"/>
      <c r="AA31" s="35"/>
      <c r="AB31" s="35"/>
      <c r="AC31" s="35"/>
      <c r="AD31" s="35"/>
      <c r="AE31" s="35"/>
      <c r="AF31" s="35"/>
      <c r="AG31" s="35"/>
      <c r="AH31" s="35"/>
      <c r="AI31" s="35"/>
      <c r="AJ31" s="10"/>
      <c r="AK31" s="23">
        <f>IF('入力表・参加種目確認'!AN43="","",'入力表・参加種目確認'!AN43)</f>
      </c>
      <c r="AL31" s="26">
        <f>IF('入力表・参加種目確認'!AO43="","",'入力表・参加種目確認'!AO43)</f>
      </c>
      <c r="AM31" s="26">
        <f>IF(ISERROR(VLOOKUP(IF(AL31="","",'入力表・参加種目確認'!AP43),$BJ$2:$BK$5,2,FALSE)),"",VLOOKUP(IF(AL31="","",'入力表・参加種目確認'!AS43),$BJ$2:$BK$5,2,FALSE))</f>
      </c>
      <c r="AN31" s="26">
        <f>IF('入力表・参加種目確認'!AQ43="","",'入力表・参加種目確認'!AQ43)</f>
      </c>
      <c r="AO31" s="26">
        <f>IF('入力表・参加種目確認'!AR43="","",'入力表・参加種目確認'!AR43)</f>
      </c>
      <c r="AP31" s="26">
        <f>IF(ISERROR(VLOOKUP('入力表・参加種目確認'!AS43,$BJ$2:$BK$5,2,FALSE)),"",VLOOKUP('入力表・参加種目確認'!AS43,$BJ$2:$BK$5,2,FALSE))</f>
      </c>
      <c r="AQ31" s="26">
        <f>IF('入力表・参加種目確認'!AT43="","",'入力表・参加種目確認'!AT43)</f>
      </c>
      <c r="AR31" s="24">
        <f>IF('入力表・参加種目確認'!AU43="","",'入力表・参加種目確認'!AU43)</f>
      </c>
      <c r="AS31" s="23">
        <f>IF('入力表・参加種目確認'!BB43="","",'入力表・参加種目確認'!BB43)</f>
      </c>
      <c r="AT31" s="26">
        <f>IF('入力表・参加種目確認'!BC43="","",'入力表・参加種目確認'!BC43)</f>
      </c>
      <c r="AU31" s="26">
        <f>IF(ISERROR(VLOOKUP(IF(AT31="","",'入力表・参加種目確認'!BD43),$BJ$2:$BK$5,2,FALSE)),"",VLOOKUP(IF(AT31="","",'入力表・参加種目確認'!BD43),$BJ$2:$BK$5,2,FALSE))</f>
      </c>
      <c r="AV31" s="27">
        <f>IF('入力表・参加種目確認'!BE43="","",'入力表・参加種目確認'!BE43)</f>
      </c>
      <c r="AW31" s="27">
        <f>IF('入力表・参加種目確認'!BF43="","",'入力表・参加種目確認'!BF43)</f>
      </c>
      <c r="AX31" s="27">
        <f>IF(ISERROR(VLOOKUP('入力表・参加種目確認'!BG43,$BJ$2:$BK$5,2,FALSE)),"",VLOOKUP('入力表・参加種目確認'!BG43,$BJ$2:$BK$5,2,FALSE))</f>
      </c>
      <c r="AY31" s="27">
        <f>IF('入力表・参加種目確認'!BH43="","",'入力表・参加種目確認'!BH43)</f>
      </c>
      <c r="AZ31" s="25">
        <f>IF('入力表・参加種目確認'!BI43="","",'入力表・参加種目確認'!BI43)</f>
      </c>
      <c r="BA31" s="28">
        <f>IF('入力表・参加種目確認'!BP43="","",'入力表・参加種目確認'!BP43)</f>
      </c>
      <c r="BB31" s="32">
        <f>IF('入力表・参加種目確認'!BQ43="","",'入力表・参加種目確認'!BQ43)</f>
      </c>
      <c r="BC31" s="32">
        <f>IF(ISERROR(VLOOKUP(IF(BB31="","",'入力表・参加種目確認'!BR43),$BJ$2:$BK$5,2,FALSE)),"",VLOOKUP(IF(BB31="","",'入力表・参加種目確認'!BR43),$BJ$2:$BK$5,2,FALSE))</f>
      </c>
      <c r="BD31" s="32">
        <f>IF('入力表・参加種目確認'!BS43="","",'入力表・参加種目確認'!BS43)</f>
      </c>
      <c r="BE31" s="32">
        <f>IF('入力表・参加種目確認'!BT43="","",'入力表・参加種目確認'!BT43)</f>
      </c>
      <c r="BF31" s="32">
        <f>IF(ISERROR(VLOOKUP('入力表・参加種目確認'!BU43,$BJ$2:$BK$5,2,FALSE)),"",VLOOKUP('入力表・参加種目確認'!BU43,$BJ$2:$BK$5,2,FALSE))</f>
      </c>
      <c r="BG31" s="32">
        <f>IF('入力表・参加種目確認'!BV43="","",'入力表・参加種目確認'!BV43)</f>
      </c>
      <c r="BH31" s="30">
        <f>IF('入力表・参加種目確認'!BW43="","",'入力表・参加種目確認'!BW43)</f>
      </c>
    </row>
    <row r="32" spans="1:60" ht="6" customHeight="1">
      <c r="A32" s="9">
        <v>31</v>
      </c>
      <c r="B32" s="34">
        <f>IF('入力表・参加種目確認'!H44=0,"",'入力表・参加種目確認'!H44)</f>
      </c>
      <c r="C32" s="34">
        <f>IF('入力表・参加種目確認'!J44=0,"",'入力表・参加種目確認'!J44)</f>
      </c>
      <c r="D32" s="34">
        <f>IF('入力表・参加種目確認'!N44=0,"",'入力表・参加種目確認'!N44)</f>
      </c>
      <c r="E32" s="34">
        <f>RIGHT('入力表・参加種目確認'!AA44,2)</f>
      </c>
      <c r="F32" s="34">
        <f>IF('入力表・参加種目確認'!U44=0,"",ASC('入力表・参加種目確認'!U44))</f>
      </c>
      <c r="G32" s="34">
        <f>IF(B32="","",'入力表・参加種目確認'!$N$8)</f>
      </c>
      <c r="H32" s="34">
        <f>IF(B32="","",'入力表・参加種目確認'!$L$4)</f>
      </c>
      <c r="I32" s="34">
        <f>IF(B32="","",'入力表・参加種目確認'!AE44)</f>
      </c>
      <c r="J32" s="34">
        <f>IF('入力表・参加種目確認'!AH44="","",'入力表・参加種目確認'!$E$4&amp;'貼付（事務局）'!B32&amp;"子"&amp;'入力表・参加種目確認'!AH44)</f>
      </c>
      <c r="K32" s="34">
        <f t="shared" si="0"/>
      </c>
      <c r="L32" s="34">
        <f>IF('入力表・参加種目確認'!AV44="","",'入力表・参加種目確認'!$E$4&amp;'貼付（事務局）'!B32&amp;"子"&amp;'入力表・参加種目確認'!AV44)</f>
      </c>
      <c r="M32" s="34">
        <f t="shared" si="1"/>
      </c>
      <c r="N32" s="34">
        <f>IF('入力表・参加種目確認'!BJ44="","",'入力表・参加種目確認'!$E$4&amp;'貼付（事務局）'!B32&amp;"子"&amp;'入力表・参加種目確認'!BJ44)</f>
      </c>
      <c r="O32" s="34">
        <f t="shared" si="2"/>
      </c>
      <c r="P32" s="34">
        <f>IF('入力表・参加種目確認'!BX44="","",VLOOKUP('入力表・参加種目確認'!$E$4,$BP$2:$BQ$5,2,FALSE)&amp;'入力表・参加種目確認'!H44&amp;"子"&amp;"4X100mR")</f>
      </c>
      <c r="Q32" s="34">
        <f>IF(P32="","",H32&amp;P32&amp;'入力表・参加種目確認'!BX44)</f>
      </c>
      <c r="R32" s="34">
        <f t="shared" si="3"/>
      </c>
      <c r="S32" s="34">
        <f>IF('入力表・参加種目確認'!CA44="","",VLOOKUP('入力表・参加種目確認'!$E$4,$BP$7:$BQ$10,2,FALSE)&amp;'入力表・参加種目確認'!H44&amp;"子"&amp;"4X400mR")</f>
      </c>
      <c r="T32" s="34">
        <f>IF(S32="","",H32&amp;S32&amp;'入力表・参加種目確認'!CA44)</f>
      </c>
      <c r="U32" s="34">
        <f t="shared" si="4"/>
      </c>
      <c r="V32" s="35"/>
      <c r="W32" s="35"/>
      <c r="X32" s="35"/>
      <c r="Y32" s="35"/>
      <c r="Z32" s="35"/>
      <c r="AA32" s="35"/>
      <c r="AB32" s="35"/>
      <c r="AC32" s="35"/>
      <c r="AD32" s="35"/>
      <c r="AE32" s="35"/>
      <c r="AF32" s="35"/>
      <c r="AG32" s="35"/>
      <c r="AH32" s="35"/>
      <c r="AI32" s="35"/>
      <c r="AJ32" s="10"/>
      <c r="AK32" s="23">
        <f>IF('入力表・参加種目確認'!AN44="","",'入力表・参加種目確認'!AN44)</f>
      </c>
      <c r="AL32" s="26">
        <f>IF('入力表・参加種目確認'!AO44="","",'入力表・参加種目確認'!AO44)</f>
      </c>
      <c r="AM32" s="26">
        <f>IF(ISERROR(VLOOKUP(IF(AL32="","",'入力表・参加種目確認'!AP44),$BJ$2:$BK$5,2,FALSE)),"",VLOOKUP(IF(AL32="","",'入力表・参加種目確認'!AS44),$BJ$2:$BK$5,2,FALSE))</f>
      </c>
      <c r="AN32" s="26">
        <f>IF('入力表・参加種目確認'!AQ44="","",'入力表・参加種目確認'!AQ44)</f>
      </c>
      <c r="AO32" s="26">
        <f>IF('入力表・参加種目確認'!AR44="","",'入力表・参加種目確認'!AR44)</f>
      </c>
      <c r="AP32" s="26">
        <f>IF(ISERROR(VLOOKUP('入力表・参加種目確認'!AS44,$BJ$2:$BK$5,2,FALSE)),"",VLOOKUP('入力表・参加種目確認'!AS44,$BJ$2:$BK$5,2,FALSE))</f>
      </c>
      <c r="AQ32" s="26">
        <f>IF('入力表・参加種目確認'!AT44="","",'入力表・参加種目確認'!AT44)</f>
      </c>
      <c r="AR32" s="24">
        <f>IF('入力表・参加種目確認'!AU44="","",'入力表・参加種目確認'!AU44)</f>
      </c>
      <c r="AS32" s="23">
        <f>IF('入力表・参加種目確認'!BB44="","",'入力表・参加種目確認'!BB44)</f>
      </c>
      <c r="AT32" s="26">
        <f>IF('入力表・参加種目確認'!BC44="","",'入力表・参加種目確認'!BC44)</f>
      </c>
      <c r="AU32" s="26">
        <f>IF(ISERROR(VLOOKUP(IF(AT32="","",'入力表・参加種目確認'!BD44),$BJ$2:$BK$5,2,FALSE)),"",VLOOKUP(IF(AT32="","",'入力表・参加種目確認'!BD44),$BJ$2:$BK$5,2,FALSE))</f>
      </c>
      <c r="AV32" s="27">
        <f>IF('入力表・参加種目確認'!BE44="","",'入力表・参加種目確認'!BE44)</f>
      </c>
      <c r="AW32" s="27">
        <f>IF('入力表・参加種目確認'!BF44="","",'入力表・参加種目確認'!BF44)</f>
      </c>
      <c r="AX32" s="27">
        <f>IF(ISERROR(VLOOKUP('入力表・参加種目確認'!BG44,$BJ$2:$BK$5,2,FALSE)),"",VLOOKUP('入力表・参加種目確認'!BG44,$BJ$2:$BK$5,2,FALSE))</f>
      </c>
      <c r="AY32" s="27">
        <f>IF('入力表・参加種目確認'!BH44="","",'入力表・参加種目確認'!BH44)</f>
      </c>
      <c r="AZ32" s="25">
        <f>IF('入力表・参加種目確認'!BI44="","",'入力表・参加種目確認'!BI44)</f>
      </c>
      <c r="BA32" s="28">
        <f>IF('入力表・参加種目確認'!BP44="","",'入力表・参加種目確認'!BP44)</f>
      </c>
      <c r="BB32" s="32">
        <f>IF('入力表・参加種目確認'!BQ44="","",'入力表・参加種目確認'!BQ44)</f>
      </c>
      <c r="BC32" s="32">
        <f>IF(ISERROR(VLOOKUP(IF(BB32="","",'入力表・参加種目確認'!BR44),$BJ$2:$BK$5,2,FALSE)),"",VLOOKUP(IF(BB32="","",'入力表・参加種目確認'!BR44),$BJ$2:$BK$5,2,FALSE))</f>
      </c>
      <c r="BD32" s="32">
        <f>IF('入力表・参加種目確認'!BS44="","",'入力表・参加種目確認'!BS44)</f>
      </c>
      <c r="BE32" s="32">
        <f>IF('入力表・参加種目確認'!BT44="","",'入力表・参加種目確認'!BT44)</f>
      </c>
      <c r="BF32" s="32">
        <f>IF(ISERROR(VLOOKUP('入力表・参加種目確認'!BU44,$BJ$2:$BK$5,2,FALSE)),"",VLOOKUP('入力表・参加種目確認'!BU44,$BJ$2:$BK$5,2,FALSE))</f>
      </c>
      <c r="BG32" s="32">
        <f>IF('入力表・参加種目確認'!BV44="","",'入力表・参加種目確認'!BV44)</f>
      </c>
      <c r="BH32" s="30">
        <f>IF('入力表・参加種目確認'!BW44="","",'入力表・参加種目確認'!BW44)</f>
      </c>
    </row>
    <row r="33" spans="1:60" ht="6" customHeight="1">
      <c r="A33" s="9">
        <v>32</v>
      </c>
      <c r="B33" s="34">
        <f>IF('入力表・参加種目確認'!H45=0,"",'入力表・参加種目確認'!H45)</f>
      </c>
      <c r="C33" s="34">
        <f>IF('入力表・参加種目確認'!J45=0,"",'入力表・参加種目確認'!J45)</f>
      </c>
      <c r="D33" s="34">
        <f>IF('入力表・参加種目確認'!N45=0,"",'入力表・参加種目確認'!N45)</f>
      </c>
      <c r="E33" s="34">
        <f>RIGHT('入力表・参加種目確認'!AA45,2)</f>
      </c>
      <c r="F33" s="34">
        <f>IF('入力表・参加種目確認'!U45=0,"",ASC('入力表・参加種目確認'!U45))</f>
      </c>
      <c r="G33" s="34">
        <f>IF(B33="","",'入力表・参加種目確認'!$N$8)</f>
      </c>
      <c r="H33" s="34">
        <f>IF(B33="","",'入力表・参加種目確認'!$L$4)</f>
      </c>
      <c r="I33" s="34">
        <f>IF(B33="","",'入力表・参加種目確認'!AE45)</f>
      </c>
      <c r="J33" s="34">
        <f>IF('入力表・参加種目確認'!AH45="","",'入力表・参加種目確認'!$E$4&amp;'貼付（事務局）'!B33&amp;"子"&amp;'入力表・参加種目確認'!AH45)</f>
      </c>
      <c r="K33" s="34">
        <f t="shared" si="0"/>
      </c>
      <c r="L33" s="34">
        <f>IF('入力表・参加種目確認'!AV45="","",'入力表・参加種目確認'!$E$4&amp;'貼付（事務局）'!B33&amp;"子"&amp;'入力表・参加種目確認'!AV45)</f>
      </c>
      <c r="M33" s="34">
        <f t="shared" si="1"/>
      </c>
      <c r="N33" s="34">
        <f>IF('入力表・参加種目確認'!BJ45="","",'入力表・参加種目確認'!$E$4&amp;'貼付（事務局）'!B33&amp;"子"&amp;'入力表・参加種目確認'!BJ45)</f>
      </c>
      <c r="O33" s="34">
        <f t="shared" si="2"/>
      </c>
      <c r="P33" s="34">
        <f>IF('入力表・参加種目確認'!BX45="","",VLOOKUP('入力表・参加種目確認'!$E$4,$BP$2:$BQ$5,2,FALSE)&amp;'入力表・参加種目確認'!H45&amp;"子"&amp;"4X100mR")</f>
      </c>
      <c r="Q33" s="34">
        <f>IF(P33="","",H33&amp;P33&amp;'入力表・参加種目確認'!BX45)</f>
      </c>
      <c r="R33" s="34">
        <f t="shared" si="3"/>
      </c>
      <c r="S33" s="34">
        <f>IF('入力表・参加種目確認'!CA45="","",VLOOKUP('入力表・参加種目確認'!$E$4,$BP$7:$BQ$10,2,FALSE)&amp;'入力表・参加種目確認'!H45&amp;"子"&amp;"4X400mR")</f>
      </c>
      <c r="T33" s="34">
        <f>IF(S33="","",H33&amp;S33&amp;'入力表・参加種目確認'!CA45)</f>
      </c>
      <c r="U33" s="34">
        <f t="shared" si="4"/>
      </c>
      <c r="V33" s="35"/>
      <c r="W33" s="35"/>
      <c r="X33" s="35"/>
      <c r="Y33" s="35"/>
      <c r="Z33" s="35"/>
      <c r="AA33" s="35"/>
      <c r="AB33" s="35"/>
      <c r="AC33" s="35"/>
      <c r="AD33" s="35"/>
      <c r="AE33" s="35"/>
      <c r="AF33" s="35"/>
      <c r="AG33" s="35"/>
      <c r="AH33" s="35"/>
      <c r="AI33" s="35"/>
      <c r="AJ33" s="10"/>
      <c r="AK33" s="23">
        <f>IF('入力表・参加種目確認'!AN45="","",'入力表・参加種目確認'!AN45)</f>
      </c>
      <c r="AL33" s="26">
        <f>IF('入力表・参加種目確認'!AO45="","",'入力表・参加種目確認'!AO45)</f>
      </c>
      <c r="AM33" s="26">
        <f>IF(ISERROR(VLOOKUP(IF(AL33="","",'入力表・参加種目確認'!AP45),$BJ$2:$BK$5,2,FALSE)),"",VLOOKUP(IF(AL33="","",'入力表・参加種目確認'!AS45),$BJ$2:$BK$5,2,FALSE))</f>
      </c>
      <c r="AN33" s="26">
        <f>IF('入力表・参加種目確認'!AQ45="","",'入力表・参加種目確認'!AQ45)</f>
      </c>
      <c r="AO33" s="26">
        <f>IF('入力表・参加種目確認'!AR45="","",'入力表・参加種目確認'!AR45)</f>
      </c>
      <c r="AP33" s="26">
        <f>IF(ISERROR(VLOOKUP('入力表・参加種目確認'!AS45,$BJ$2:$BK$5,2,FALSE)),"",VLOOKUP('入力表・参加種目確認'!AS45,$BJ$2:$BK$5,2,FALSE))</f>
      </c>
      <c r="AQ33" s="26">
        <f>IF('入力表・参加種目確認'!AT45="","",'入力表・参加種目確認'!AT45)</f>
      </c>
      <c r="AR33" s="24">
        <f>IF('入力表・参加種目確認'!AU45="","",'入力表・参加種目確認'!AU45)</f>
      </c>
      <c r="AS33" s="23">
        <f>IF('入力表・参加種目確認'!BB45="","",'入力表・参加種目確認'!BB45)</f>
      </c>
      <c r="AT33" s="26">
        <f>IF('入力表・参加種目確認'!BC45="","",'入力表・参加種目確認'!BC45)</f>
      </c>
      <c r="AU33" s="26">
        <f>IF(ISERROR(VLOOKUP(IF(AT33="","",'入力表・参加種目確認'!BD45),$BJ$2:$BK$5,2,FALSE)),"",VLOOKUP(IF(AT33="","",'入力表・参加種目確認'!BD45),$BJ$2:$BK$5,2,FALSE))</f>
      </c>
      <c r="AV33" s="27">
        <f>IF('入力表・参加種目確認'!BE45="","",'入力表・参加種目確認'!BE45)</f>
      </c>
      <c r="AW33" s="27">
        <f>IF('入力表・参加種目確認'!BF45="","",'入力表・参加種目確認'!BF45)</f>
      </c>
      <c r="AX33" s="27">
        <f>IF(ISERROR(VLOOKUP('入力表・参加種目確認'!BG45,$BJ$2:$BK$5,2,FALSE)),"",VLOOKUP('入力表・参加種目確認'!BG45,$BJ$2:$BK$5,2,FALSE))</f>
      </c>
      <c r="AY33" s="27">
        <f>IF('入力表・参加種目確認'!BH45="","",'入力表・参加種目確認'!BH45)</f>
      </c>
      <c r="AZ33" s="25">
        <f>IF('入力表・参加種目確認'!BI45="","",'入力表・参加種目確認'!BI45)</f>
      </c>
      <c r="BA33" s="28">
        <f>IF('入力表・参加種目確認'!BP45="","",'入力表・参加種目確認'!BP45)</f>
      </c>
      <c r="BB33" s="32">
        <f>IF('入力表・参加種目確認'!BQ45="","",'入力表・参加種目確認'!BQ45)</f>
      </c>
      <c r="BC33" s="32">
        <f>IF(ISERROR(VLOOKUP(IF(BB33="","",'入力表・参加種目確認'!BR45),$BJ$2:$BK$5,2,FALSE)),"",VLOOKUP(IF(BB33="","",'入力表・参加種目確認'!BR45),$BJ$2:$BK$5,2,FALSE))</f>
      </c>
      <c r="BD33" s="32">
        <f>IF('入力表・参加種目確認'!BS45="","",'入力表・参加種目確認'!BS45)</f>
      </c>
      <c r="BE33" s="32">
        <f>IF('入力表・参加種目確認'!BT45="","",'入力表・参加種目確認'!BT45)</f>
      </c>
      <c r="BF33" s="32">
        <f>IF(ISERROR(VLOOKUP('入力表・参加種目確認'!BU45,$BJ$2:$BK$5,2,FALSE)),"",VLOOKUP('入力表・参加種目確認'!BU45,$BJ$2:$BK$5,2,FALSE))</f>
      </c>
      <c r="BG33" s="32">
        <f>IF('入力表・参加種目確認'!BV45="","",'入力表・参加種目確認'!BV45)</f>
      </c>
      <c r="BH33" s="30">
        <f>IF('入力表・参加種目確認'!BW45="","",'入力表・参加種目確認'!BW45)</f>
      </c>
    </row>
    <row r="34" spans="1:60" ht="6" customHeight="1">
      <c r="A34" s="9">
        <v>33</v>
      </c>
      <c r="B34" s="34">
        <f>IF('入力表・参加種目確認'!H46=0,"",'入力表・参加種目確認'!H46)</f>
      </c>
      <c r="C34" s="34">
        <f>IF('入力表・参加種目確認'!J46=0,"",'入力表・参加種目確認'!J46)</f>
      </c>
      <c r="D34" s="34">
        <f>IF('入力表・参加種目確認'!N46=0,"",'入力表・参加種目確認'!N46)</f>
      </c>
      <c r="E34" s="34">
        <f>RIGHT('入力表・参加種目確認'!AA46,2)</f>
      </c>
      <c r="F34" s="34">
        <f>IF('入力表・参加種目確認'!U46=0,"",ASC('入力表・参加種目確認'!U46))</f>
      </c>
      <c r="G34" s="34">
        <f>IF(B34="","",'入力表・参加種目確認'!$N$8)</f>
      </c>
      <c r="H34" s="34">
        <f>IF(B34="","",'入力表・参加種目確認'!$L$4)</f>
      </c>
      <c r="I34" s="34">
        <f>IF(B34="","",'入力表・参加種目確認'!AE46)</f>
      </c>
      <c r="J34" s="34">
        <f>IF('入力表・参加種目確認'!AH46="","",'入力表・参加種目確認'!$E$4&amp;'貼付（事務局）'!B34&amp;"子"&amp;'入力表・参加種目確認'!AH46)</f>
      </c>
      <c r="K34" s="34">
        <f t="shared" si="0"/>
      </c>
      <c r="L34" s="34">
        <f>IF('入力表・参加種目確認'!AV46="","",'入力表・参加種目確認'!$E$4&amp;'貼付（事務局）'!B34&amp;"子"&amp;'入力表・参加種目確認'!AV46)</f>
      </c>
      <c r="M34" s="34">
        <f t="shared" si="1"/>
      </c>
      <c r="N34" s="34">
        <f>IF('入力表・参加種目確認'!BJ46="","",'入力表・参加種目確認'!$E$4&amp;'貼付（事務局）'!B34&amp;"子"&amp;'入力表・参加種目確認'!BJ46)</f>
      </c>
      <c r="O34" s="34">
        <f t="shared" si="2"/>
      </c>
      <c r="P34" s="34">
        <f>IF('入力表・参加種目確認'!BX46="","",VLOOKUP('入力表・参加種目確認'!$E$4,$BP$2:$BQ$5,2,FALSE)&amp;'入力表・参加種目確認'!H46&amp;"子"&amp;"4X100mR")</f>
      </c>
      <c r="Q34" s="34">
        <f>IF(P34="","",H34&amp;P34&amp;'入力表・参加種目確認'!BX46)</f>
      </c>
      <c r="R34" s="34">
        <f t="shared" si="3"/>
      </c>
      <c r="S34" s="34">
        <f>IF('入力表・参加種目確認'!CA46="","",VLOOKUP('入力表・参加種目確認'!$E$4,$BP$7:$BQ$10,2,FALSE)&amp;'入力表・参加種目確認'!H46&amp;"子"&amp;"4X400mR")</f>
      </c>
      <c r="T34" s="34">
        <f>IF(S34="","",H34&amp;S34&amp;'入力表・参加種目確認'!CA46)</f>
      </c>
      <c r="U34" s="34">
        <f t="shared" si="4"/>
      </c>
      <c r="V34" s="35"/>
      <c r="W34" s="35"/>
      <c r="X34" s="35"/>
      <c r="Y34" s="35"/>
      <c r="Z34" s="35"/>
      <c r="AA34" s="35"/>
      <c r="AB34" s="35"/>
      <c r="AC34" s="35"/>
      <c r="AD34" s="35"/>
      <c r="AE34" s="35"/>
      <c r="AF34" s="35"/>
      <c r="AG34" s="35"/>
      <c r="AH34" s="35"/>
      <c r="AI34" s="35"/>
      <c r="AJ34" s="10"/>
      <c r="AK34" s="23">
        <f>IF('入力表・参加種目確認'!AN46="","",'入力表・参加種目確認'!AN46)</f>
      </c>
      <c r="AL34" s="26">
        <f>IF('入力表・参加種目確認'!AO46="","",'入力表・参加種目確認'!AO46)</f>
      </c>
      <c r="AM34" s="26">
        <f>IF(ISERROR(VLOOKUP(IF(AL34="","",'入力表・参加種目確認'!AP46),$BJ$2:$BK$5,2,FALSE)),"",VLOOKUP(IF(AL34="","",'入力表・参加種目確認'!AS46),$BJ$2:$BK$5,2,FALSE))</f>
      </c>
      <c r="AN34" s="26">
        <f>IF('入力表・参加種目確認'!AQ46="","",'入力表・参加種目確認'!AQ46)</f>
      </c>
      <c r="AO34" s="26">
        <f>IF('入力表・参加種目確認'!AR46="","",'入力表・参加種目確認'!AR46)</f>
      </c>
      <c r="AP34" s="26">
        <f>IF(ISERROR(VLOOKUP('入力表・参加種目確認'!AS46,$BJ$2:$BK$5,2,FALSE)),"",VLOOKUP('入力表・参加種目確認'!AS46,$BJ$2:$BK$5,2,FALSE))</f>
      </c>
      <c r="AQ34" s="26">
        <f>IF('入力表・参加種目確認'!AT46="","",'入力表・参加種目確認'!AT46)</f>
      </c>
      <c r="AR34" s="24">
        <f>IF('入力表・参加種目確認'!AU46="","",'入力表・参加種目確認'!AU46)</f>
      </c>
      <c r="AS34" s="23">
        <f>IF('入力表・参加種目確認'!BB46="","",'入力表・参加種目確認'!BB46)</f>
      </c>
      <c r="AT34" s="26">
        <f>IF('入力表・参加種目確認'!BC46="","",'入力表・参加種目確認'!BC46)</f>
      </c>
      <c r="AU34" s="26">
        <f>IF(ISERROR(VLOOKUP(IF(AT34="","",'入力表・参加種目確認'!BD46),$BJ$2:$BK$5,2,FALSE)),"",VLOOKUP(IF(AT34="","",'入力表・参加種目確認'!BD46),$BJ$2:$BK$5,2,FALSE))</f>
      </c>
      <c r="AV34" s="27">
        <f>IF('入力表・参加種目確認'!BE46="","",'入力表・参加種目確認'!BE46)</f>
      </c>
      <c r="AW34" s="27">
        <f>IF('入力表・参加種目確認'!BF46="","",'入力表・参加種目確認'!BF46)</f>
      </c>
      <c r="AX34" s="27">
        <f>IF(ISERROR(VLOOKUP('入力表・参加種目確認'!BG46,$BJ$2:$BK$5,2,FALSE)),"",VLOOKUP('入力表・参加種目確認'!BG46,$BJ$2:$BK$5,2,FALSE))</f>
      </c>
      <c r="AY34" s="27">
        <f>IF('入力表・参加種目確認'!BH46="","",'入力表・参加種目確認'!BH46)</f>
      </c>
      <c r="AZ34" s="25">
        <f>IF('入力表・参加種目確認'!BI46="","",'入力表・参加種目確認'!BI46)</f>
      </c>
      <c r="BA34" s="28">
        <f>IF('入力表・参加種目確認'!BP46="","",'入力表・参加種目確認'!BP46)</f>
      </c>
      <c r="BB34" s="32">
        <f>IF('入力表・参加種目確認'!BQ46="","",'入力表・参加種目確認'!BQ46)</f>
      </c>
      <c r="BC34" s="32">
        <f>IF(ISERROR(VLOOKUP(IF(BB34="","",'入力表・参加種目確認'!BR46),$BJ$2:$BK$5,2,FALSE)),"",VLOOKUP(IF(BB34="","",'入力表・参加種目確認'!BR46),$BJ$2:$BK$5,2,FALSE))</f>
      </c>
      <c r="BD34" s="32">
        <f>IF('入力表・参加種目確認'!BS46="","",'入力表・参加種目確認'!BS46)</f>
      </c>
      <c r="BE34" s="32">
        <f>IF('入力表・参加種目確認'!BT46="","",'入力表・参加種目確認'!BT46)</f>
      </c>
      <c r="BF34" s="32">
        <f>IF(ISERROR(VLOOKUP('入力表・参加種目確認'!BU46,$BJ$2:$BK$5,2,FALSE)),"",VLOOKUP('入力表・参加種目確認'!BU46,$BJ$2:$BK$5,2,FALSE))</f>
      </c>
      <c r="BG34" s="32">
        <f>IF('入力表・参加種目確認'!BV46="","",'入力表・参加種目確認'!BV46)</f>
      </c>
      <c r="BH34" s="30">
        <f>IF('入力表・参加種目確認'!BW46="","",'入力表・参加種目確認'!BW46)</f>
      </c>
    </row>
    <row r="35" spans="1:60" ht="6" customHeight="1">
      <c r="A35" s="9">
        <v>34</v>
      </c>
      <c r="B35" s="34">
        <f>IF('入力表・参加種目確認'!H47=0,"",'入力表・参加種目確認'!H47)</f>
      </c>
      <c r="C35" s="34">
        <f>IF('入力表・参加種目確認'!J47=0,"",'入力表・参加種目確認'!J47)</f>
      </c>
      <c r="D35" s="34">
        <f>IF('入力表・参加種目確認'!N47=0,"",'入力表・参加種目確認'!N47)</f>
      </c>
      <c r="E35" s="34">
        <f>RIGHT('入力表・参加種目確認'!AA47,2)</f>
      </c>
      <c r="F35" s="34">
        <f>IF('入力表・参加種目確認'!U47=0,"",ASC('入力表・参加種目確認'!U47))</f>
      </c>
      <c r="G35" s="34">
        <f>IF(B35="","",'入力表・参加種目確認'!$N$8)</f>
      </c>
      <c r="H35" s="34">
        <f>IF(B35="","",'入力表・参加種目確認'!$L$4)</f>
      </c>
      <c r="I35" s="34">
        <f>IF(B35="","",'入力表・参加種目確認'!AE47)</f>
      </c>
      <c r="J35" s="34">
        <f>IF('入力表・参加種目確認'!AH47="","",'入力表・参加種目確認'!$E$4&amp;'貼付（事務局）'!B35&amp;"子"&amp;'入力表・参加種目確認'!AH47)</f>
      </c>
      <c r="K35" s="34">
        <f t="shared" si="0"/>
      </c>
      <c r="L35" s="34">
        <f>IF('入力表・参加種目確認'!AV47="","",'入力表・参加種目確認'!$E$4&amp;'貼付（事務局）'!B35&amp;"子"&amp;'入力表・参加種目確認'!AV47)</f>
      </c>
      <c r="M35" s="34">
        <f t="shared" si="1"/>
      </c>
      <c r="N35" s="34">
        <f>IF('入力表・参加種目確認'!BJ47="","",'入力表・参加種目確認'!$E$4&amp;'貼付（事務局）'!B35&amp;"子"&amp;'入力表・参加種目確認'!BJ47)</f>
      </c>
      <c r="O35" s="34">
        <f t="shared" si="2"/>
      </c>
      <c r="P35" s="34">
        <f>IF('入力表・参加種目確認'!BX47="","",VLOOKUP('入力表・参加種目確認'!$E$4,$BP$2:$BQ$5,2,FALSE)&amp;'入力表・参加種目確認'!H47&amp;"子"&amp;"4X100mR")</f>
      </c>
      <c r="Q35" s="34">
        <f>IF(P35="","",H35&amp;P35&amp;'入力表・参加種目確認'!BX47)</f>
      </c>
      <c r="R35" s="34">
        <f t="shared" si="3"/>
      </c>
      <c r="S35" s="34">
        <f>IF('入力表・参加種目確認'!CA47="","",VLOOKUP('入力表・参加種目確認'!$E$4,$BP$7:$BQ$10,2,FALSE)&amp;'入力表・参加種目確認'!H47&amp;"子"&amp;"4X400mR")</f>
      </c>
      <c r="T35" s="34">
        <f>IF(S35="","",H35&amp;S35&amp;'入力表・参加種目確認'!CA47)</f>
      </c>
      <c r="U35" s="34">
        <f t="shared" si="4"/>
      </c>
      <c r="V35" s="35"/>
      <c r="W35" s="35"/>
      <c r="X35" s="35"/>
      <c r="Y35" s="35"/>
      <c r="Z35" s="35"/>
      <c r="AA35" s="35"/>
      <c r="AB35" s="35"/>
      <c r="AC35" s="35"/>
      <c r="AD35" s="35"/>
      <c r="AE35" s="35"/>
      <c r="AF35" s="35"/>
      <c r="AG35" s="35"/>
      <c r="AH35" s="35"/>
      <c r="AI35" s="35"/>
      <c r="AJ35" s="10"/>
      <c r="AK35" s="23">
        <f>IF('入力表・参加種目確認'!AN47="","",'入力表・参加種目確認'!AN47)</f>
      </c>
      <c r="AL35" s="26">
        <f>IF('入力表・参加種目確認'!AO47="","",'入力表・参加種目確認'!AO47)</f>
      </c>
      <c r="AM35" s="26">
        <f>IF(ISERROR(VLOOKUP(IF(AL35="","",'入力表・参加種目確認'!AP47),$BJ$2:$BK$5,2,FALSE)),"",VLOOKUP(IF(AL35="","",'入力表・参加種目確認'!AS47),$BJ$2:$BK$5,2,FALSE))</f>
      </c>
      <c r="AN35" s="26">
        <f>IF('入力表・参加種目確認'!AQ47="","",'入力表・参加種目確認'!AQ47)</f>
      </c>
      <c r="AO35" s="26">
        <f>IF('入力表・参加種目確認'!AR47="","",'入力表・参加種目確認'!AR47)</f>
      </c>
      <c r="AP35" s="26">
        <f>IF(ISERROR(VLOOKUP('入力表・参加種目確認'!AS47,$BJ$2:$BK$5,2,FALSE)),"",VLOOKUP('入力表・参加種目確認'!AS47,$BJ$2:$BK$5,2,FALSE))</f>
      </c>
      <c r="AQ35" s="26">
        <f>IF('入力表・参加種目確認'!AT47="","",'入力表・参加種目確認'!AT47)</f>
      </c>
      <c r="AR35" s="24">
        <f>IF('入力表・参加種目確認'!AU47="","",'入力表・参加種目確認'!AU47)</f>
      </c>
      <c r="AS35" s="23">
        <f>IF('入力表・参加種目確認'!BB47="","",'入力表・参加種目確認'!BB47)</f>
      </c>
      <c r="AT35" s="26">
        <f>IF('入力表・参加種目確認'!BC47="","",'入力表・参加種目確認'!BC47)</f>
      </c>
      <c r="AU35" s="26">
        <f>IF(ISERROR(VLOOKUP(IF(AT35="","",'入力表・参加種目確認'!BD47),$BJ$2:$BK$5,2,FALSE)),"",VLOOKUP(IF(AT35="","",'入力表・参加種目確認'!BD47),$BJ$2:$BK$5,2,FALSE))</f>
      </c>
      <c r="AV35" s="27">
        <f>IF('入力表・参加種目確認'!BE47="","",'入力表・参加種目確認'!BE47)</f>
      </c>
      <c r="AW35" s="27">
        <f>IF('入力表・参加種目確認'!BF47="","",'入力表・参加種目確認'!BF47)</f>
      </c>
      <c r="AX35" s="27">
        <f>IF(ISERROR(VLOOKUP('入力表・参加種目確認'!BG47,$BJ$2:$BK$5,2,FALSE)),"",VLOOKUP('入力表・参加種目確認'!BG47,$BJ$2:$BK$5,2,FALSE))</f>
      </c>
      <c r="AY35" s="27">
        <f>IF('入力表・参加種目確認'!BH47="","",'入力表・参加種目確認'!BH47)</f>
      </c>
      <c r="AZ35" s="25">
        <f>IF('入力表・参加種目確認'!BI47="","",'入力表・参加種目確認'!BI47)</f>
      </c>
      <c r="BA35" s="28">
        <f>IF('入力表・参加種目確認'!BP47="","",'入力表・参加種目確認'!BP47)</f>
      </c>
      <c r="BB35" s="32">
        <f>IF('入力表・参加種目確認'!BQ47="","",'入力表・参加種目確認'!BQ47)</f>
      </c>
      <c r="BC35" s="32">
        <f>IF(ISERROR(VLOOKUP(IF(BB35="","",'入力表・参加種目確認'!BR47),$BJ$2:$BK$5,2,FALSE)),"",VLOOKUP(IF(BB35="","",'入力表・参加種目確認'!BR47),$BJ$2:$BK$5,2,FALSE))</f>
      </c>
      <c r="BD35" s="32">
        <f>IF('入力表・参加種目確認'!BS47="","",'入力表・参加種目確認'!BS47)</f>
      </c>
      <c r="BE35" s="32">
        <f>IF('入力表・参加種目確認'!BT47="","",'入力表・参加種目確認'!BT47)</f>
      </c>
      <c r="BF35" s="32">
        <f>IF(ISERROR(VLOOKUP('入力表・参加種目確認'!BU47,$BJ$2:$BK$5,2,FALSE)),"",VLOOKUP('入力表・参加種目確認'!BU47,$BJ$2:$BK$5,2,FALSE))</f>
      </c>
      <c r="BG35" s="32">
        <f>IF('入力表・参加種目確認'!BV47="","",'入力表・参加種目確認'!BV47)</f>
      </c>
      <c r="BH35" s="30">
        <f>IF('入力表・参加種目確認'!BW47="","",'入力表・参加種目確認'!BW47)</f>
      </c>
    </row>
    <row r="36" spans="1:60" ht="6" customHeight="1">
      <c r="A36" s="9">
        <v>35</v>
      </c>
      <c r="B36" s="34">
        <f>IF('入力表・参加種目確認'!H48=0,"",'入力表・参加種目確認'!H48)</f>
      </c>
      <c r="C36" s="34">
        <f>IF('入力表・参加種目確認'!J48=0,"",'入力表・参加種目確認'!J48)</f>
      </c>
      <c r="D36" s="34">
        <f>IF('入力表・参加種目確認'!N48=0,"",'入力表・参加種目確認'!N48)</f>
      </c>
      <c r="E36" s="34">
        <f>RIGHT('入力表・参加種目確認'!AA48,2)</f>
      </c>
      <c r="F36" s="34">
        <f>IF('入力表・参加種目確認'!U48=0,"",ASC('入力表・参加種目確認'!U48))</f>
      </c>
      <c r="G36" s="34">
        <f>IF(B36="","",'入力表・参加種目確認'!$N$8)</f>
      </c>
      <c r="H36" s="34">
        <f>IF(B36="","",'入力表・参加種目確認'!$L$4)</f>
      </c>
      <c r="I36" s="34">
        <f>IF(B36="","",'入力表・参加種目確認'!AE48)</f>
      </c>
      <c r="J36" s="34">
        <f>IF('入力表・参加種目確認'!AH48="","",'入力表・参加種目確認'!$E$4&amp;'貼付（事務局）'!B36&amp;"子"&amp;'入力表・参加種目確認'!AH48)</f>
      </c>
      <c r="K36" s="34">
        <f t="shared" si="0"/>
      </c>
      <c r="L36" s="34">
        <f>IF('入力表・参加種目確認'!AV48="","",'入力表・参加種目確認'!$E$4&amp;'貼付（事務局）'!B36&amp;"子"&amp;'入力表・参加種目確認'!AV48)</f>
      </c>
      <c r="M36" s="34">
        <f t="shared" si="1"/>
      </c>
      <c r="N36" s="34">
        <f>IF('入力表・参加種目確認'!BJ48="","",'入力表・参加種目確認'!$E$4&amp;'貼付（事務局）'!B36&amp;"子"&amp;'入力表・参加種目確認'!BJ48)</f>
      </c>
      <c r="O36" s="34">
        <f t="shared" si="2"/>
      </c>
      <c r="P36" s="34">
        <f>IF('入力表・参加種目確認'!BX48="","",VLOOKUP('入力表・参加種目確認'!$E$4,$BP$2:$BQ$5,2,FALSE)&amp;'入力表・参加種目確認'!H48&amp;"子"&amp;"4X100mR")</f>
      </c>
      <c r="Q36" s="34">
        <f>IF(P36="","",H36&amp;P36&amp;'入力表・参加種目確認'!BX48)</f>
      </c>
      <c r="R36" s="34">
        <f t="shared" si="3"/>
      </c>
      <c r="S36" s="34">
        <f>IF('入力表・参加種目確認'!CA48="","",VLOOKUP('入力表・参加種目確認'!$E$4,$BP$7:$BQ$10,2,FALSE)&amp;'入力表・参加種目確認'!H48&amp;"子"&amp;"4X400mR")</f>
      </c>
      <c r="T36" s="34">
        <f>IF(S36="","",H36&amp;S36&amp;'入力表・参加種目確認'!CA48)</f>
      </c>
      <c r="U36" s="34">
        <f t="shared" si="4"/>
      </c>
      <c r="V36" s="35"/>
      <c r="W36" s="35"/>
      <c r="X36" s="35"/>
      <c r="Y36" s="35"/>
      <c r="Z36" s="35"/>
      <c r="AA36" s="35"/>
      <c r="AB36" s="35"/>
      <c r="AC36" s="35"/>
      <c r="AD36" s="35"/>
      <c r="AE36" s="35"/>
      <c r="AF36" s="35"/>
      <c r="AG36" s="35"/>
      <c r="AH36" s="35"/>
      <c r="AI36" s="35"/>
      <c r="AJ36" s="10"/>
      <c r="AK36" s="23">
        <f>IF('入力表・参加種目確認'!AN48="","",'入力表・参加種目確認'!AN48)</f>
      </c>
      <c r="AL36" s="26">
        <f>IF('入力表・参加種目確認'!AO48="","",'入力表・参加種目確認'!AO48)</f>
      </c>
      <c r="AM36" s="26">
        <f>IF(ISERROR(VLOOKUP(IF(AL36="","",'入力表・参加種目確認'!AP48),$BJ$2:$BK$5,2,FALSE)),"",VLOOKUP(IF(AL36="","",'入力表・参加種目確認'!AS48),$BJ$2:$BK$5,2,FALSE))</f>
      </c>
      <c r="AN36" s="26">
        <f>IF('入力表・参加種目確認'!AQ48="","",'入力表・参加種目確認'!AQ48)</f>
      </c>
      <c r="AO36" s="26">
        <f>IF('入力表・参加種目確認'!AR48="","",'入力表・参加種目確認'!AR48)</f>
      </c>
      <c r="AP36" s="26">
        <f>IF(ISERROR(VLOOKUP('入力表・参加種目確認'!AS48,$BJ$2:$BK$5,2,FALSE)),"",VLOOKUP('入力表・参加種目確認'!AS48,$BJ$2:$BK$5,2,FALSE))</f>
      </c>
      <c r="AQ36" s="26">
        <f>IF('入力表・参加種目確認'!AT48="","",'入力表・参加種目確認'!AT48)</f>
      </c>
      <c r="AR36" s="24">
        <f>IF('入力表・参加種目確認'!AU48="","",'入力表・参加種目確認'!AU48)</f>
      </c>
      <c r="AS36" s="23">
        <f>IF('入力表・参加種目確認'!BB48="","",'入力表・参加種目確認'!BB48)</f>
      </c>
      <c r="AT36" s="26">
        <f>IF('入力表・参加種目確認'!BC48="","",'入力表・参加種目確認'!BC48)</f>
      </c>
      <c r="AU36" s="26">
        <f>IF(ISERROR(VLOOKUP(IF(AT36="","",'入力表・参加種目確認'!BD48),$BJ$2:$BK$5,2,FALSE)),"",VLOOKUP(IF(AT36="","",'入力表・参加種目確認'!BD48),$BJ$2:$BK$5,2,FALSE))</f>
      </c>
      <c r="AV36" s="27">
        <f>IF('入力表・参加種目確認'!BE48="","",'入力表・参加種目確認'!BE48)</f>
      </c>
      <c r="AW36" s="27">
        <f>IF('入力表・参加種目確認'!BF48="","",'入力表・参加種目確認'!BF48)</f>
      </c>
      <c r="AX36" s="27">
        <f>IF(ISERROR(VLOOKUP('入力表・参加種目確認'!BG48,$BJ$2:$BK$5,2,FALSE)),"",VLOOKUP('入力表・参加種目確認'!BG48,$BJ$2:$BK$5,2,FALSE))</f>
      </c>
      <c r="AY36" s="27">
        <f>IF('入力表・参加種目確認'!BH48="","",'入力表・参加種目確認'!BH48)</f>
      </c>
      <c r="AZ36" s="25">
        <f>IF('入力表・参加種目確認'!BI48="","",'入力表・参加種目確認'!BI48)</f>
      </c>
      <c r="BA36" s="28">
        <f>IF('入力表・参加種目確認'!BP48="","",'入力表・参加種目確認'!BP48)</f>
      </c>
      <c r="BB36" s="32">
        <f>IF('入力表・参加種目確認'!BQ48="","",'入力表・参加種目確認'!BQ48)</f>
      </c>
      <c r="BC36" s="32">
        <f>IF(ISERROR(VLOOKUP(IF(BB36="","",'入力表・参加種目確認'!BR48),$BJ$2:$BK$5,2,FALSE)),"",VLOOKUP(IF(BB36="","",'入力表・参加種目確認'!BR48),$BJ$2:$BK$5,2,FALSE))</f>
      </c>
      <c r="BD36" s="32">
        <f>IF('入力表・参加種目確認'!BS48="","",'入力表・参加種目確認'!BS48)</f>
      </c>
      <c r="BE36" s="32">
        <f>IF('入力表・参加種目確認'!BT48="","",'入力表・参加種目確認'!BT48)</f>
      </c>
      <c r="BF36" s="32">
        <f>IF(ISERROR(VLOOKUP('入力表・参加種目確認'!BU48,$BJ$2:$BK$5,2,FALSE)),"",VLOOKUP('入力表・参加種目確認'!BU48,$BJ$2:$BK$5,2,FALSE))</f>
      </c>
      <c r="BG36" s="32">
        <f>IF('入力表・参加種目確認'!BV48="","",'入力表・参加種目確認'!BV48)</f>
      </c>
      <c r="BH36" s="30">
        <f>IF('入力表・参加種目確認'!BW48="","",'入力表・参加種目確認'!BW48)</f>
      </c>
    </row>
    <row r="37" spans="1:60" ht="6" customHeight="1">
      <c r="A37" s="9">
        <v>36</v>
      </c>
      <c r="B37" s="34">
        <f>IF('入力表・参加種目確認'!H49=0,"",'入力表・参加種目確認'!H49)</f>
      </c>
      <c r="C37" s="34">
        <f>IF('入力表・参加種目確認'!J49=0,"",'入力表・参加種目確認'!J49)</f>
      </c>
      <c r="D37" s="34">
        <f>IF('入力表・参加種目確認'!N49=0,"",'入力表・参加種目確認'!N49)</f>
      </c>
      <c r="E37" s="34">
        <f>RIGHT('入力表・参加種目確認'!AA49,2)</f>
      </c>
      <c r="F37" s="34">
        <f>IF('入力表・参加種目確認'!U49=0,"",ASC('入力表・参加種目確認'!U49))</f>
      </c>
      <c r="G37" s="34">
        <f>IF(B37="","",'入力表・参加種目確認'!$N$8)</f>
      </c>
      <c r="H37" s="34">
        <f>IF(B37="","",'入力表・参加種目確認'!$L$4)</f>
      </c>
      <c r="I37" s="34">
        <f>IF(B37="","",'入力表・参加種目確認'!AE49)</f>
      </c>
      <c r="J37" s="34">
        <f>IF('入力表・参加種目確認'!AH49="","",'入力表・参加種目確認'!$E$4&amp;'貼付（事務局）'!B37&amp;"子"&amp;'入力表・参加種目確認'!AH49)</f>
      </c>
      <c r="K37" s="34">
        <f t="shared" si="0"/>
      </c>
      <c r="L37" s="34">
        <f>IF('入力表・参加種目確認'!AV49="","",'入力表・参加種目確認'!$E$4&amp;'貼付（事務局）'!B37&amp;"子"&amp;'入力表・参加種目確認'!AV49)</f>
      </c>
      <c r="M37" s="34">
        <f t="shared" si="1"/>
      </c>
      <c r="N37" s="34">
        <f>IF('入力表・参加種目確認'!BJ49="","",'入力表・参加種目確認'!$E$4&amp;'貼付（事務局）'!B37&amp;"子"&amp;'入力表・参加種目確認'!BJ49)</f>
      </c>
      <c r="O37" s="34">
        <f t="shared" si="2"/>
      </c>
      <c r="P37" s="34">
        <f>IF('入力表・参加種目確認'!BX49="","",VLOOKUP('入力表・参加種目確認'!$E$4,$BP$2:$BQ$5,2,FALSE)&amp;'入力表・参加種目確認'!H49&amp;"子"&amp;"4X100mR")</f>
      </c>
      <c r="Q37" s="34">
        <f>IF(P37="","",H37&amp;P37&amp;'入力表・参加種目確認'!BX49)</f>
      </c>
      <c r="R37" s="34">
        <f t="shared" si="3"/>
      </c>
      <c r="S37" s="34">
        <f>IF('入力表・参加種目確認'!CA49="","",VLOOKUP('入力表・参加種目確認'!$E$4,$BP$7:$BQ$10,2,FALSE)&amp;'入力表・参加種目確認'!H49&amp;"子"&amp;"4X400mR")</f>
      </c>
      <c r="T37" s="34">
        <f>IF(S37="","",H37&amp;S37&amp;'入力表・参加種目確認'!CA49)</f>
      </c>
      <c r="U37" s="34">
        <f t="shared" si="4"/>
      </c>
      <c r="V37" s="35"/>
      <c r="W37" s="35"/>
      <c r="X37" s="35"/>
      <c r="Y37" s="35"/>
      <c r="Z37" s="35"/>
      <c r="AA37" s="35"/>
      <c r="AB37" s="35"/>
      <c r="AC37" s="35"/>
      <c r="AD37" s="35"/>
      <c r="AE37" s="35"/>
      <c r="AF37" s="35"/>
      <c r="AG37" s="35"/>
      <c r="AH37" s="35"/>
      <c r="AI37" s="35"/>
      <c r="AJ37" s="10"/>
      <c r="AK37" s="23">
        <f>IF('入力表・参加種目確認'!AN49="","",'入力表・参加種目確認'!AN49)</f>
      </c>
      <c r="AL37" s="26">
        <f>IF('入力表・参加種目確認'!AO49="","",'入力表・参加種目確認'!AO49)</f>
      </c>
      <c r="AM37" s="26">
        <f>IF(ISERROR(VLOOKUP(IF(AL37="","",'入力表・参加種目確認'!AP49),$BJ$2:$BK$5,2,FALSE)),"",VLOOKUP(IF(AL37="","",'入力表・参加種目確認'!AS49),$BJ$2:$BK$5,2,FALSE))</f>
      </c>
      <c r="AN37" s="26">
        <f>IF('入力表・参加種目確認'!AQ49="","",'入力表・参加種目確認'!AQ49)</f>
      </c>
      <c r="AO37" s="26">
        <f>IF('入力表・参加種目確認'!AR49="","",'入力表・参加種目確認'!AR49)</f>
      </c>
      <c r="AP37" s="26">
        <f>IF(ISERROR(VLOOKUP('入力表・参加種目確認'!AS49,$BJ$2:$BK$5,2,FALSE)),"",VLOOKUP('入力表・参加種目確認'!AS49,$BJ$2:$BK$5,2,FALSE))</f>
      </c>
      <c r="AQ37" s="26">
        <f>IF('入力表・参加種目確認'!AT49="","",'入力表・参加種目確認'!AT49)</f>
      </c>
      <c r="AR37" s="24">
        <f>IF('入力表・参加種目確認'!AU49="","",'入力表・参加種目確認'!AU49)</f>
      </c>
      <c r="AS37" s="23">
        <f>IF('入力表・参加種目確認'!BB49="","",'入力表・参加種目確認'!BB49)</f>
      </c>
      <c r="AT37" s="26">
        <f>IF('入力表・参加種目確認'!BC49="","",'入力表・参加種目確認'!BC49)</f>
      </c>
      <c r="AU37" s="26">
        <f>IF(ISERROR(VLOOKUP(IF(AT37="","",'入力表・参加種目確認'!BD49),$BJ$2:$BK$5,2,FALSE)),"",VLOOKUP(IF(AT37="","",'入力表・参加種目確認'!BD49),$BJ$2:$BK$5,2,FALSE))</f>
      </c>
      <c r="AV37" s="27">
        <f>IF('入力表・参加種目確認'!BE49="","",'入力表・参加種目確認'!BE49)</f>
      </c>
      <c r="AW37" s="27">
        <f>IF('入力表・参加種目確認'!BF49="","",'入力表・参加種目確認'!BF49)</f>
      </c>
      <c r="AX37" s="27">
        <f>IF(ISERROR(VLOOKUP('入力表・参加種目確認'!BG49,$BJ$2:$BK$5,2,FALSE)),"",VLOOKUP('入力表・参加種目確認'!BG49,$BJ$2:$BK$5,2,FALSE))</f>
      </c>
      <c r="AY37" s="27">
        <f>IF('入力表・参加種目確認'!BH49="","",'入力表・参加種目確認'!BH49)</f>
      </c>
      <c r="AZ37" s="25">
        <f>IF('入力表・参加種目確認'!BI49="","",'入力表・参加種目確認'!BI49)</f>
      </c>
      <c r="BA37" s="28">
        <f>IF('入力表・参加種目確認'!BP49="","",'入力表・参加種目確認'!BP49)</f>
      </c>
      <c r="BB37" s="32">
        <f>IF('入力表・参加種目確認'!BQ49="","",'入力表・参加種目確認'!BQ49)</f>
      </c>
      <c r="BC37" s="32">
        <f>IF(ISERROR(VLOOKUP(IF(BB37="","",'入力表・参加種目確認'!BR49),$BJ$2:$BK$5,2,FALSE)),"",VLOOKUP(IF(BB37="","",'入力表・参加種目確認'!BR49),$BJ$2:$BK$5,2,FALSE))</f>
      </c>
      <c r="BD37" s="32">
        <f>IF('入力表・参加種目確認'!BS49="","",'入力表・参加種目確認'!BS49)</f>
      </c>
      <c r="BE37" s="32">
        <f>IF('入力表・参加種目確認'!BT49="","",'入力表・参加種目確認'!BT49)</f>
      </c>
      <c r="BF37" s="32">
        <f>IF(ISERROR(VLOOKUP('入力表・参加種目確認'!BU49,$BJ$2:$BK$5,2,FALSE)),"",VLOOKUP('入力表・参加種目確認'!BU49,$BJ$2:$BK$5,2,FALSE))</f>
      </c>
      <c r="BG37" s="32">
        <f>IF('入力表・参加種目確認'!BV49="","",'入力表・参加種目確認'!BV49)</f>
      </c>
      <c r="BH37" s="30">
        <f>IF('入力表・参加種目確認'!BW49="","",'入力表・参加種目確認'!BW49)</f>
      </c>
    </row>
    <row r="38" spans="1:60" ht="6" customHeight="1">
      <c r="A38" s="9">
        <v>37</v>
      </c>
      <c r="B38" s="34">
        <f>IF('入力表・参加種目確認'!H50=0,"",'入力表・参加種目確認'!H50)</f>
      </c>
      <c r="C38" s="34">
        <f>IF('入力表・参加種目確認'!J50=0,"",'入力表・参加種目確認'!J50)</f>
      </c>
      <c r="D38" s="34">
        <f>IF('入力表・参加種目確認'!N50=0,"",'入力表・参加種目確認'!N50)</f>
      </c>
      <c r="E38" s="34">
        <f>RIGHT('入力表・参加種目確認'!AA50,2)</f>
      </c>
      <c r="F38" s="34">
        <f>IF('入力表・参加種目確認'!U50=0,"",ASC('入力表・参加種目確認'!U50))</f>
      </c>
      <c r="G38" s="34">
        <f>IF(B38="","",'入力表・参加種目確認'!$N$8)</f>
      </c>
      <c r="H38" s="34">
        <f>IF(B38="","",'入力表・参加種目確認'!$L$4)</f>
      </c>
      <c r="I38" s="34">
        <f>IF(B38="","",'入力表・参加種目確認'!AE50)</f>
      </c>
      <c r="J38" s="34">
        <f>IF('入力表・参加種目確認'!AH50="","",'入力表・参加種目確認'!$E$4&amp;'貼付（事務局）'!B38&amp;"子"&amp;'入力表・参加種目確認'!AH50)</f>
      </c>
      <c r="K38" s="34">
        <f t="shared" si="0"/>
      </c>
      <c r="L38" s="34">
        <f>IF('入力表・参加種目確認'!AV50="","",'入力表・参加種目確認'!$E$4&amp;'貼付（事務局）'!B38&amp;"子"&amp;'入力表・参加種目確認'!AV50)</f>
      </c>
      <c r="M38" s="34">
        <f t="shared" si="1"/>
      </c>
      <c r="N38" s="34">
        <f>IF('入力表・参加種目確認'!BJ50="","",'入力表・参加種目確認'!$E$4&amp;'貼付（事務局）'!B38&amp;"子"&amp;'入力表・参加種目確認'!BJ50)</f>
      </c>
      <c r="O38" s="34">
        <f t="shared" si="2"/>
      </c>
      <c r="P38" s="34">
        <f>IF('入力表・参加種目確認'!BX50="","",VLOOKUP('入力表・参加種目確認'!$E$4,$BP$2:$BQ$5,2,FALSE)&amp;'入力表・参加種目確認'!H50&amp;"子"&amp;"4X100mR")</f>
      </c>
      <c r="Q38" s="34">
        <f>IF(P38="","",H38&amp;P38&amp;'入力表・参加種目確認'!BX50)</f>
      </c>
      <c r="R38" s="34">
        <f t="shared" si="3"/>
      </c>
      <c r="S38" s="34">
        <f>IF('入力表・参加種目確認'!CA50="","",VLOOKUP('入力表・参加種目確認'!$E$4,$BP$7:$BQ$10,2,FALSE)&amp;'入力表・参加種目確認'!H50&amp;"子"&amp;"4X400mR")</f>
      </c>
      <c r="T38" s="34">
        <f>IF(S38="","",H38&amp;S38&amp;'入力表・参加種目確認'!CA50)</f>
      </c>
      <c r="U38" s="34">
        <f t="shared" si="4"/>
      </c>
      <c r="V38" s="35"/>
      <c r="W38" s="35"/>
      <c r="X38" s="35"/>
      <c r="Y38" s="35"/>
      <c r="Z38" s="35"/>
      <c r="AA38" s="35"/>
      <c r="AB38" s="35"/>
      <c r="AC38" s="35"/>
      <c r="AD38" s="35"/>
      <c r="AE38" s="35"/>
      <c r="AF38" s="35"/>
      <c r="AG38" s="35"/>
      <c r="AH38" s="35"/>
      <c r="AI38" s="35"/>
      <c r="AJ38" s="10"/>
      <c r="AK38" s="23">
        <f>IF('入力表・参加種目確認'!AN50="","",'入力表・参加種目確認'!AN50)</f>
      </c>
      <c r="AL38" s="26">
        <f>IF('入力表・参加種目確認'!AO50="","",'入力表・参加種目確認'!AO50)</f>
      </c>
      <c r="AM38" s="26">
        <f>IF(ISERROR(VLOOKUP(IF(AL38="","",'入力表・参加種目確認'!AP50),$BJ$2:$BK$5,2,FALSE)),"",VLOOKUP(IF(AL38="","",'入力表・参加種目確認'!AS50),$BJ$2:$BK$5,2,FALSE))</f>
      </c>
      <c r="AN38" s="26">
        <f>IF('入力表・参加種目確認'!AQ50="","",'入力表・参加種目確認'!AQ50)</f>
      </c>
      <c r="AO38" s="26">
        <f>IF('入力表・参加種目確認'!AR50="","",'入力表・参加種目確認'!AR50)</f>
      </c>
      <c r="AP38" s="26">
        <f>IF(ISERROR(VLOOKUP('入力表・参加種目確認'!AS50,$BJ$2:$BK$5,2,FALSE)),"",VLOOKUP('入力表・参加種目確認'!AS50,$BJ$2:$BK$5,2,FALSE))</f>
      </c>
      <c r="AQ38" s="26">
        <f>IF('入力表・参加種目確認'!AT50="","",'入力表・参加種目確認'!AT50)</f>
      </c>
      <c r="AR38" s="24">
        <f>IF('入力表・参加種目確認'!AU50="","",'入力表・参加種目確認'!AU50)</f>
      </c>
      <c r="AS38" s="23">
        <f>IF('入力表・参加種目確認'!BB50="","",'入力表・参加種目確認'!BB50)</f>
      </c>
      <c r="AT38" s="26">
        <f>IF('入力表・参加種目確認'!BC50="","",'入力表・参加種目確認'!BC50)</f>
      </c>
      <c r="AU38" s="26">
        <f>IF(ISERROR(VLOOKUP(IF(AT38="","",'入力表・参加種目確認'!BD50),$BJ$2:$BK$5,2,FALSE)),"",VLOOKUP(IF(AT38="","",'入力表・参加種目確認'!BD50),$BJ$2:$BK$5,2,FALSE))</f>
      </c>
      <c r="AV38" s="27">
        <f>IF('入力表・参加種目確認'!BE50="","",'入力表・参加種目確認'!BE50)</f>
      </c>
      <c r="AW38" s="27">
        <f>IF('入力表・参加種目確認'!BF50="","",'入力表・参加種目確認'!BF50)</f>
      </c>
      <c r="AX38" s="27">
        <f>IF(ISERROR(VLOOKUP('入力表・参加種目確認'!BG50,$BJ$2:$BK$5,2,FALSE)),"",VLOOKUP('入力表・参加種目確認'!BG50,$BJ$2:$BK$5,2,FALSE))</f>
      </c>
      <c r="AY38" s="27">
        <f>IF('入力表・参加種目確認'!BH50="","",'入力表・参加種目確認'!BH50)</f>
      </c>
      <c r="AZ38" s="25">
        <f>IF('入力表・参加種目確認'!BI50="","",'入力表・参加種目確認'!BI50)</f>
      </c>
      <c r="BA38" s="28">
        <f>IF('入力表・参加種目確認'!BP50="","",'入力表・参加種目確認'!BP50)</f>
      </c>
      <c r="BB38" s="32">
        <f>IF('入力表・参加種目確認'!BQ50="","",'入力表・参加種目確認'!BQ50)</f>
      </c>
      <c r="BC38" s="32">
        <f>IF(ISERROR(VLOOKUP(IF(BB38="","",'入力表・参加種目確認'!BR50),$BJ$2:$BK$5,2,FALSE)),"",VLOOKUP(IF(BB38="","",'入力表・参加種目確認'!BR50),$BJ$2:$BK$5,2,FALSE))</f>
      </c>
      <c r="BD38" s="32">
        <f>IF('入力表・参加種目確認'!BS50="","",'入力表・参加種目確認'!BS50)</f>
      </c>
      <c r="BE38" s="32">
        <f>IF('入力表・参加種目確認'!BT50="","",'入力表・参加種目確認'!BT50)</f>
      </c>
      <c r="BF38" s="32">
        <f>IF(ISERROR(VLOOKUP('入力表・参加種目確認'!BU50,$BJ$2:$BK$5,2,FALSE)),"",VLOOKUP('入力表・参加種目確認'!BU50,$BJ$2:$BK$5,2,FALSE))</f>
      </c>
      <c r="BG38" s="32">
        <f>IF('入力表・参加種目確認'!BV50="","",'入力表・参加種目確認'!BV50)</f>
      </c>
      <c r="BH38" s="30">
        <f>IF('入力表・参加種目確認'!BW50="","",'入力表・参加種目確認'!BW50)</f>
      </c>
    </row>
    <row r="39" spans="1:60" ht="6" customHeight="1">
      <c r="A39" s="9">
        <v>38</v>
      </c>
      <c r="B39" s="34">
        <f>IF('入力表・参加種目確認'!H51=0,"",'入力表・参加種目確認'!H51)</f>
      </c>
      <c r="C39" s="34">
        <f>IF('入力表・参加種目確認'!J51=0,"",'入力表・参加種目確認'!J51)</f>
      </c>
      <c r="D39" s="34">
        <f>IF('入力表・参加種目確認'!N51=0,"",'入力表・参加種目確認'!N51)</f>
      </c>
      <c r="E39" s="34">
        <f>RIGHT('入力表・参加種目確認'!AA51,2)</f>
      </c>
      <c r="F39" s="34">
        <f>IF('入力表・参加種目確認'!U51=0,"",ASC('入力表・参加種目確認'!U51))</f>
      </c>
      <c r="G39" s="34">
        <f>IF(B39="","",'入力表・参加種目確認'!$N$8)</f>
      </c>
      <c r="H39" s="34">
        <f>IF(B39="","",'入力表・参加種目確認'!$L$4)</f>
      </c>
      <c r="I39" s="34">
        <f>IF(B39="","",'入力表・参加種目確認'!AE51)</f>
      </c>
      <c r="J39" s="34">
        <f>IF('入力表・参加種目確認'!AH51="","",'入力表・参加種目確認'!$E$4&amp;'貼付（事務局）'!B39&amp;"子"&amp;'入力表・参加種目確認'!AH51)</f>
      </c>
      <c r="K39" s="34">
        <f t="shared" si="0"/>
      </c>
      <c r="L39" s="34">
        <f>IF('入力表・参加種目確認'!AV51="","",'入力表・参加種目確認'!$E$4&amp;'貼付（事務局）'!B39&amp;"子"&amp;'入力表・参加種目確認'!AV51)</f>
      </c>
      <c r="M39" s="34">
        <f t="shared" si="1"/>
      </c>
      <c r="N39" s="34">
        <f>IF('入力表・参加種目確認'!BJ51="","",'入力表・参加種目確認'!$E$4&amp;'貼付（事務局）'!B39&amp;"子"&amp;'入力表・参加種目確認'!BJ51)</f>
      </c>
      <c r="O39" s="34">
        <f t="shared" si="2"/>
      </c>
      <c r="P39" s="34">
        <f>IF('入力表・参加種目確認'!BX51="","",VLOOKUP('入力表・参加種目確認'!$E$4,$BP$2:$BQ$5,2,FALSE)&amp;'入力表・参加種目確認'!H51&amp;"子"&amp;"4X100mR")</f>
      </c>
      <c r="Q39" s="34">
        <f>IF(P39="","",H39&amp;P39&amp;'入力表・参加種目確認'!BX51)</f>
      </c>
      <c r="R39" s="34">
        <f t="shared" si="3"/>
      </c>
      <c r="S39" s="34">
        <f>IF('入力表・参加種目確認'!CA51="","",VLOOKUP('入力表・参加種目確認'!$E$4,$BP$7:$BQ$10,2,FALSE)&amp;'入力表・参加種目確認'!H51&amp;"子"&amp;"4X400mR")</f>
      </c>
      <c r="T39" s="34">
        <f>IF(S39="","",H39&amp;S39&amp;'入力表・参加種目確認'!CA51)</f>
      </c>
      <c r="U39" s="34">
        <f t="shared" si="4"/>
      </c>
      <c r="V39" s="35"/>
      <c r="W39" s="35"/>
      <c r="X39" s="35"/>
      <c r="Y39" s="35"/>
      <c r="Z39" s="35"/>
      <c r="AA39" s="35"/>
      <c r="AB39" s="35"/>
      <c r="AC39" s="35"/>
      <c r="AD39" s="35"/>
      <c r="AE39" s="35"/>
      <c r="AF39" s="35"/>
      <c r="AG39" s="35"/>
      <c r="AH39" s="35"/>
      <c r="AI39" s="35"/>
      <c r="AJ39" s="10"/>
      <c r="AK39" s="23">
        <f>IF('入力表・参加種目確認'!AN51="","",'入力表・参加種目確認'!AN51)</f>
      </c>
      <c r="AL39" s="26">
        <f>IF('入力表・参加種目確認'!AO51="","",'入力表・参加種目確認'!AO51)</f>
      </c>
      <c r="AM39" s="26">
        <f>IF(ISERROR(VLOOKUP(IF(AL39="","",'入力表・参加種目確認'!AP51),$BJ$2:$BK$5,2,FALSE)),"",VLOOKUP(IF(AL39="","",'入力表・参加種目確認'!AS51),$BJ$2:$BK$5,2,FALSE))</f>
      </c>
      <c r="AN39" s="26">
        <f>IF('入力表・参加種目確認'!AQ51="","",'入力表・参加種目確認'!AQ51)</f>
      </c>
      <c r="AO39" s="26">
        <f>IF('入力表・参加種目確認'!AR51="","",'入力表・参加種目確認'!AR51)</f>
      </c>
      <c r="AP39" s="26">
        <f>IF(ISERROR(VLOOKUP('入力表・参加種目確認'!AS51,$BJ$2:$BK$5,2,FALSE)),"",VLOOKUP('入力表・参加種目確認'!AS51,$BJ$2:$BK$5,2,FALSE))</f>
      </c>
      <c r="AQ39" s="26">
        <f>IF('入力表・参加種目確認'!AT51="","",'入力表・参加種目確認'!AT51)</f>
      </c>
      <c r="AR39" s="24">
        <f>IF('入力表・参加種目確認'!AU51="","",'入力表・参加種目確認'!AU51)</f>
      </c>
      <c r="AS39" s="23">
        <f>IF('入力表・参加種目確認'!BB51="","",'入力表・参加種目確認'!BB51)</f>
      </c>
      <c r="AT39" s="26">
        <f>IF('入力表・参加種目確認'!BC51="","",'入力表・参加種目確認'!BC51)</f>
      </c>
      <c r="AU39" s="26">
        <f>IF(ISERROR(VLOOKUP(IF(AT39="","",'入力表・参加種目確認'!BD51),$BJ$2:$BK$5,2,FALSE)),"",VLOOKUP(IF(AT39="","",'入力表・参加種目確認'!BD51),$BJ$2:$BK$5,2,FALSE))</f>
      </c>
      <c r="AV39" s="27">
        <f>IF('入力表・参加種目確認'!BE51="","",'入力表・参加種目確認'!BE51)</f>
      </c>
      <c r="AW39" s="27">
        <f>IF('入力表・参加種目確認'!BF51="","",'入力表・参加種目確認'!BF51)</f>
      </c>
      <c r="AX39" s="27">
        <f>IF(ISERROR(VLOOKUP('入力表・参加種目確認'!BG51,$BJ$2:$BK$5,2,FALSE)),"",VLOOKUP('入力表・参加種目確認'!BG51,$BJ$2:$BK$5,2,FALSE))</f>
      </c>
      <c r="AY39" s="27">
        <f>IF('入力表・参加種目確認'!BH51="","",'入力表・参加種目確認'!BH51)</f>
      </c>
      <c r="AZ39" s="25">
        <f>IF('入力表・参加種目確認'!BI51="","",'入力表・参加種目確認'!BI51)</f>
      </c>
      <c r="BA39" s="28">
        <f>IF('入力表・参加種目確認'!BP51="","",'入力表・参加種目確認'!BP51)</f>
      </c>
      <c r="BB39" s="32">
        <f>IF('入力表・参加種目確認'!BQ51="","",'入力表・参加種目確認'!BQ51)</f>
      </c>
      <c r="BC39" s="32">
        <f>IF(ISERROR(VLOOKUP(IF(BB39="","",'入力表・参加種目確認'!BR51),$BJ$2:$BK$5,2,FALSE)),"",VLOOKUP(IF(BB39="","",'入力表・参加種目確認'!BR51),$BJ$2:$BK$5,2,FALSE))</f>
      </c>
      <c r="BD39" s="32">
        <f>IF('入力表・参加種目確認'!BS51="","",'入力表・参加種目確認'!BS51)</f>
      </c>
      <c r="BE39" s="32">
        <f>IF('入力表・参加種目確認'!BT51="","",'入力表・参加種目確認'!BT51)</f>
      </c>
      <c r="BF39" s="32">
        <f>IF(ISERROR(VLOOKUP('入力表・参加種目確認'!BU51,$BJ$2:$BK$5,2,FALSE)),"",VLOOKUP('入力表・参加種目確認'!BU51,$BJ$2:$BK$5,2,FALSE))</f>
      </c>
      <c r="BG39" s="32">
        <f>IF('入力表・参加種目確認'!BV51="","",'入力表・参加種目確認'!BV51)</f>
      </c>
      <c r="BH39" s="30">
        <f>IF('入力表・参加種目確認'!BW51="","",'入力表・参加種目確認'!BW51)</f>
      </c>
    </row>
    <row r="40" spans="1:60" ht="6" customHeight="1">
      <c r="A40" s="9">
        <v>39</v>
      </c>
      <c r="B40" s="34">
        <f>IF('入力表・参加種目確認'!H52=0,"",'入力表・参加種目確認'!H52)</f>
      </c>
      <c r="C40" s="34">
        <f>IF('入力表・参加種目確認'!J52=0,"",'入力表・参加種目確認'!J52)</f>
      </c>
      <c r="D40" s="34">
        <f>IF('入力表・参加種目確認'!N52=0,"",'入力表・参加種目確認'!N52)</f>
      </c>
      <c r="E40" s="34">
        <f>RIGHT('入力表・参加種目確認'!AA52,2)</f>
      </c>
      <c r="F40" s="34">
        <f>IF('入力表・参加種目確認'!U52=0,"",ASC('入力表・参加種目確認'!U52))</f>
      </c>
      <c r="G40" s="34">
        <f>IF(B40="","",'入力表・参加種目確認'!$N$8)</f>
      </c>
      <c r="H40" s="34">
        <f>IF(B40="","",'入力表・参加種目確認'!$L$4)</f>
      </c>
      <c r="I40" s="34">
        <f>IF(B40="","",'入力表・参加種目確認'!AE52)</f>
      </c>
      <c r="J40" s="34">
        <f>IF('入力表・参加種目確認'!AH52="","",'入力表・参加種目確認'!$E$4&amp;'貼付（事務局）'!B40&amp;"子"&amp;'入力表・参加種目確認'!AH52)</f>
      </c>
      <c r="K40" s="34">
        <f t="shared" si="0"/>
      </c>
      <c r="L40" s="34">
        <f>IF('入力表・参加種目確認'!AV52="","",'入力表・参加種目確認'!$E$4&amp;'貼付（事務局）'!B40&amp;"子"&amp;'入力表・参加種目確認'!AV52)</f>
      </c>
      <c r="M40" s="34">
        <f t="shared" si="1"/>
      </c>
      <c r="N40" s="34">
        <f>IF('入力表・参加種目確認'!BJ52="","",'入力表・参加種目確認'!$E$4&amp;'貼付（事務局）'!B40&amp;"子"&amp;'入力表・参加種目確認'!BJ52)</f>
      </c>
      <c r="O40" s="34">
        <f t="shared" si="2"/>
      </c>
      <c r="P40" s="34">
        <f>IF('入力表・参加種目確認'!BX52="","",VLOOKUP('入力表・参加種目確認'!$E$4,$BP$2:$BQ$5,2,FALSE)&amp;'入力表・参加種目確認'!H52&amp;"子"&amp;"4X100mR")</f>
      </c>
      <c r="Q40" s="34">
        <f>IF(P40="","",H40&amp;P40&amp;'入力表・参加種目確認'!BX52)</f>
      </c>
      <c r="R40" s="34">
        <f t="shared" si="3"/>
      </c>
      <c r="S40" s="34">
        <f>IF('入力表・参加種目確認'!CA52="","",VLOOKUP('入力表・参加種目確認'!$E$4,$BP$7:$BQ$10,2,FALSE)&amp;'入力表・参加種目確認'!H52&amp;"子"&amp;"4X400mR")</f>
      </c>
      <c r="T40" s="34">
        <f>IF(S40="","",H40&amp;S40&amp;'入力表・参加種目確認'!CA52)</f>
      </c>
      <c r="U40" s="34">
        <f t="shared" si="4"/>
      </c>
      <c r="V40" s="35"/>
      <c r="W40" s="35"/>
      <c r="X40" s="35"/>
      <c r="Y40" s="35"/>
      <c r="Z40" s="35"/>
      <c r="AA40" s="35"/>
      <c r="AB40" s="35"/>
      <c r="AC40" s="35"/>
      <c r="AD40" s="35"/>
      <c r="AE40" s="35"/>
      <c r="AF40" s="35"/>
      <c r="AG40" s="35"/>
      <c r="AH40" s="35"/>
      <c r="AI40" s="35"/>
      <c r="AJ40" s="10"/>
      <c r="AK40" s="23">
        <f>IF('入力表・参加種目確認'!AN52="","",'入力表・参加種目確認'!AN52)</f>
      </c>
      <c r="AL40" s="26">
        <f>IF('入力表・参加種目確認'!AO52="","",'入力表・参加種目確認'!AO52)</f>
      </c>
      <c r="AM40" s="26">
        <f>IF(ISERROR(VLOOKUP(IF(AL40="","",'入力表・参加種目確認'!AP52),$BJ$2:$BK$5,2,FALSE)),"",VLOOKUP(IF(AL40="","",'入力表・参加種目確認'!AS52),$BJ$2:$BK$5,2,FALSE))</f>
      </c>
      <c r="AN40" s="26">
        <f>IF('入力表・参加種目確認'!AQ52="","",'入力表・参加種目確認'!AQ52)</f>
      </c>
      <c r="AO40" s="26">
        <f>IF('入力表・参加種目確認'!AR52="","",'入力表・参加種目確認'!AR52)</f>
      </c>
      <c r="AP40" s="26">
        <f>IF(ISERROR(VLOOKUP('入力表・参加種目確認'!AS52,$BJ$2:$BK$5,2,FALSE)),"",VLOOKUP('入力表・参加種目確認'!AS52,$BJ$2:$BK$5,2,FALSE))</f>
      </c>
      <c r="AQ40" s="26">
        <f>IF('入力表・参加種目確認'!AT52="","",'入力表・参加種目確認'!AT52)</f>
      </c>
      <c r="AR40" s="24">
        <f>IF('入力表・参加種目確認'!AU52="","",'入力表・参加種目確認'!AU52)</f>
      </c>
      <c r="AS40" s="23">
        <f>IF('入力表・参加種目確認'!BB52="","",'入力表・参加種目確認'!BB52)</f>
      </c>
      <c r="AT40" s="26">
        <f>IF('入力表・参加種目確認'!BC52="","",'入力表・参加種目確認'!BC52)</f>
      </c>
      <c r="AU40" s="26">
        <f>IF(ISERROR(VLOOKUP(IF(AT40="","",'入力表・参加種目確認'!BD52),$BJ$2:$BK$5,2,FALSE)),"",VLOOKUP(IF(AT40="","",'入力表・参加種目確認'!BD52),$BJ$2:$BK$5,2,FALSE))</f>
      </c>
      <c r="AV40" s="27">
        <f>IF('入力表・参加種目確認'!BE52="","",'入力表・参加種目確認'!BE52)</f>
      </c>
      <c r="AW40" s="27">
        <f>IF('入力表・参加種目確認'!BF52="","",'入力表・参加種目確認'!BF52)</f>
      </c>
      <c r="AX40" s="27">
        <f>IF(ISERROR(VLOOKUP('入力表・参加種目確認'!BG52,$BJ$2:$BK$5,2,FALSE)),"",VLOOKUP('入力表・参加種目確認'!BG52,$BJ$2:$BK$5,2,FALSE))</f>
      </c>
      <c r="AY40" s="27">
        <f>IF('入力表・参加種目確認'!BH52="","",'入力表・参加種目確認'!BH52)</f>
      </c>
      <c r="AZ40" s="25">
        <f>IF('入力表・参加種目確認'!BI52="","",'入力表・参加種目確認'!BI52)</f>
      </c>
      <c r="BA40" s="28">
        <f>IF('入力表・参加種目確認'!BP52="","",'入力表・参加種目確認'!BP52)</f>
      </c>
      <c r="BB40" s="32">
        <f>IF('入力表・参加種目確認'!BQ52="","",'入力表・参加種目確認'!BQ52)</f>
      </c>
      <c r="BC40" s="32">
        <f>IF(ISERROR(VLOOKUP(IF(BB40="","",'入力表・参加種目確認'!BR52),$BJ$2:$BK$5,2,FALSE)),"",VLOOKUP(IF(BB40="","",'入力表・参加種目確認'!BR52),$BJ$2:$BK$5,2,FALSE))</f>
      </c>
      <c r="BD40" s="32">
        <f>IF('入力表・参加種目確認'!BS52="","",'入力表・参加種目確認'!BS52)</f>
      </c>
      <c r="BE40" s="32">
        <f>IF('入力表・参加種目確認'!BT52="","",'入力表・参加種目確認'!BT52)</f>
      </c>
      <c r="BF40" s="32">
        <f>IF(ISERROR(VLOOKUP('入力表・参加種目確認'!BU52,$BJ$2:$BK$5,2,FALSE)),"",VLOOKUP('入力表・参加種目確認'!BU52,$BJ$2:$BK$5,2,FALSE))</f>
      </c>
      <c r="BG40" s="32">
        <f>IF('入力表・参加種目確認'!BV52="","",'入力表・参加種目確認'!BV52)</f>
      </c>
      <c r="BH40" s="30">
        <f>IF('入力表・参加種目確認'!BW52="","",'入力表・参加種目確認'!BW52)</f>
      </c>
    </row>
    <row r="41" spans="1:60" ht="6" customHeight="1">
      <c r="A41" s="9">
        <v>40</v>
      </c>
      <c r="B41" s="34">
        <f>IF('入力表・参加種目確認'!H53=0,"",'入力表・参加種目確認'!H53)</f>
      </c>
      <c r="C41" s="34">
        <f>IF('入力表・参加種目確認'!J53=0,"",'入力表・参加種目確認'!J53)</f>
      </c>
      <c r="D41" s="34">
        <f>IF('入力表・参加種目確認'!N53=0,"",'入力表・参加種目確認'!N53)</f>
      </c>
      <c r="E41" s="34">
        <f>RIGHT('入力表・参加種目確認'!AA53,2)</f>
      </c>
      <c r="F41" s="34">
        <f>IF('入力表・参加種目確認'!U53=0,"",ASC('入力表・参加種目確認'!U53))</f>
      </c>
      <c r="G41" s="34">
        <f>IF(B41="","",'入力表・参加種目確認'!$N$8)</f>
      </c>
      <c r="H41" s="34">
        <f>IF(B41="","",'入力表・参加種目確認'!$L$4)</f>
      </c>
      <c r="I41" s="34">
        <f>IF(B41="","",'入力表・参加種目確認'!AE53)</f>
      </c>
      <c r="J41" s="34">
        <f>IF('入力表・参加種目確認'!AH53="","",'入力表・参加種目確認'!$E$4&amp;'貼付（事務局）'!B41&amp;"子"&amp;'入力表・参加種目確認'!AH53)</f>
      </c>
      <c r="K41" s="34">
        <f t="shared" si="0"/>
      </c>
      <c r="L41" s="34">
        <f>IF('入力表・参加種目確認'!AV53="","",'入力表・参加種目確認'!$E$4&amp;'貼付（事務局）'!B41&amp;"子"&amp;'入力表・参加種目確認'!AV53)</f>
      </c>
      <c r="M41" s="34">
        <f t="shared" si="1"/>
      </c>
      <c r="N41" s="34">
        <f>IF('入力表・参加種目確認'!BJ53="","",'入力表・参加種目確認'!$E$4&amp;'貼付（事務局）'!B41&amp;"子"&amp;'入力表・参加種目確認'!BJ53)</f>
      </c>
      <c r="O41" s="34">
        <f t="shared" si="2"/>
      </c>
      <c r="P41" s="34">
        <f>IF('入力表・参加種目確認'!BX53="","",VLOOKUP('入力表・参加種目確認'!$E$4,$BP$2:$BQ$5,2,FALSE)&amp;'入力表・参加種目確認'!H53&amp;"子"&amp;"4X100mR")</f>
      </c>
      <c r="Q41" s="34">
        <f>IF(P41="","",H41&amp;P41&amp;'入力表・参加種目確認'!BX53)</f>
      </c>
      <c r="R41" s="34">
        <f t="shared" si="3"/>
      </c>
      <c r="S41" s="34">
        <f>IF('入力表・参加種目確認'!CA53="","",VLOOKUP('入力表・参加種目確認'!$E$4,$BP$7:$BQ$10,2,FALSE)&amp;'入力表・参加種目確認'!H53&amp;"子"&amp;"4X400mR")</f>
      </c>
      <c r="T41" s="34">
        <f>IF(S41="","",H41&amp;S41&amp;'入力表・参加種目確認'!CA53)</f>
      </c>
      <c r="U41" s="34">
        <f t="shared" si="4"/>
      </c>
      <c r="V41" s="35"/>
      <c r="W41" s="35"/>
      <c r="X41" s="35"/>
      <c r="Y41" s="35"/>
      <c r="Z41" s="35"/>
      <c r="AA41" s="35"/>
      <c r="AB41" s="35"/>
      <c r="AC41" s="35"/>
      <c r="AD41" s="35"/>
      <c r="AE41" s="35"/>
      <c r="AF41" s="35"/>
      <c r="AG41" s="35"/>
      <c r="AH41" s="35"/>
      <c r="AI41" s="35"/>
      <c r="AJ41" s="10"/>
      <c r="AK41" s="23">
        <f>IF('入力表・参加種目確認'!AN53="","",'入力表・参加種目確認'!AN53)</f>
      </c>
      <c r="AL41" s="26">
        <f>IF('入力表・参加種目確認'!AO53="","",'入力表・参加種目確認'!AO53)</f>
      </c>
      <c r="AM41" s="26">
        <f>IF(ISERROR(VLOOKUP(IF(AL41="","",'入力表・参加種目確認'!AP53),$BJ$2:$BK$5,2,FALSE)),"",VLOOKUP(IF(AL41="","",'入力表・参加種目確認'!AS53),$BJ$2:$BK$5,2,FALSE))</f>
      </c>
      <c r="AN41" s="26">
        <f>IF('入力表・参加種目確認'!AQ53="","",'入力表・参加種目確認'!AQ53)</f>
      </c>
      <c r="AO41" s="26">
        <f>IF('入力表・参加種目確認'!AR53="","",'入力表・参加種目確認'!AR53)</f>
      </c>
      <c r="AP41" s="26">
        <f>IF(ISERROR(VLOOKUP('入力表・参加種目確認'!AS53,$BJ$2:$BK$5,2,FALSE)),"",VLOOKUP('入力表・参加種目確認'!AS53,$BJ$2:$BK$5,2,FALSE))</f>
      </c>
      <c r="AQ41" s="26">
        <f>IF('入力表・参加種目確認'!AT53="","",'入力表・参加種目確認'!AT53)</f>
      </c>
      <c r="AR41" s="24">
        <f>IF('入力表・参加種目確認'!AU53="","",'入力表・参加種目確認'!AU53)</f>
      </c>
      <c r="AS41" s="23">
        <f>IF('入力表・参加種目確認'!BB53="","",'入力表・参加種目確認'!BB53)</f>
      </c>
      <c r="AT41" s="26">
        <f>IF('入力表・参加種目確認'!BC53="","",'入力表・参加種目確認'!BC53)</f>
      </c>
      <c r="AU41" s="26">
        <f>IF(ISERROR(VLOOKUP(IF(AT41="","",'入力表・参加種目確認'!BD53),$BJ$2:$BK$5,2,FALSE)),"",VLOOKUP(IF(AT41="","",'入力表・参加種目確認'!BD53),$BJ$2:$BK$5,2,FALSE))</f>
      </c>
      <c r="AV41" s="27">
        <f>IF('入力表・参加種目確認'!BE53="","",'入力表・参加種目確認'!BE53)</f>
      </c>
      <c r="AW41" s="27">
        <f>IF('入力表・参加種目確認'!BF53="","",'入力表・参加種目確認'!BF53)</f>
      </c>
      <c r="AX41" s="27">
        <f>IF(ISERROR(VLOOKUP('入力表・参加種目確認'!BG53,$BJ$2:$BK$5,2,FALSE)),"",VLOOKUP('入力表・参加種目確認'!BG53,$BJ$2:$BK$5,2,FALSE))</f>
      </c>
      <c r="AY41" s="27">
        <f>IF('入力表・参加種目確認'!BH53="","",'入力表・参加種目確認'!BH53)</f>
      </c>
      <c r="AZ41" s="25">
        <f>IF('入力表・参加種目確認'!BI53="","",'入力表・参加種目確認'!BI53)</f>
      </c>
      <c r="BA41" s="28">
        <f>IF('入力表・参加種目確認'!BP53="","",'入力表・参加種目確認'!BP53)</f>
      </c>
      <c r="BB41" s="32">
        <f>IF('入力表・参加種目確認'!BQ53="","",'入力表・参加種目確認'!BQ53)</f>
      </c>
      <c r="BC41" s="32">
        <f>IF(ISERROR(VLOOKUP(IF(BB41="","",'入力表・参加種目確認'!BR53),$BJ$2:$BK$5,2,FALSE)),"",VLOOKUP(IF(BB41="","",'入力表・参加種目確認'!BR53),$BJ$2:$BK$5,2,FALSE))</f>
      </c>
      <c r="BD41" s="32">
        <f>IF('入力表・参加種目確認'!BS53="","",'入力表・参加種目確認'!BS53)</f>
      </c>
      <c r="BE41" s="32">
        <f>IF('入力表・参加種目確認'!BT53="","",'入力表・参加種目確認'!BT53)</f>
      </c>
      <c r="BF41" s="32">
        <f>IF(ISERROR(VLOOKUP('入力表・参加種目確認'!BU53,$BJ$2:$BK$5,2,FALSE)),"",VLOOKUP('入力表・参加種目確認'!BU53,$BJ$2:$BK$5,2,FALSE))</f>
      </c>
      <c r="BG41" s="32">
        <f>IF('入力表・参加種目確認'!BV53="","",'入力表・参加種目確認'!BV53)</f>
      </c>
      <c r="BH41" s="30">
        <f>IF('入力表・参加種目確認'!BW53="","",'入力表・参加種目確認'!BW53)</f>
      </c>
    </row>
    <row r="42" ht="13.5" customHeight="1"/>
    <row r="43" spans="6:11" ht="12.75" customHeight="1" hidden="1">
      <c r="F43" s="2"/>
      <c r="G43" s="4"/>
      <c r="H43" s="5"/>
      <c r="I43" s="5"/>
      <c r="J43" s="5"/>
      <c r="K43" s="5"/>
    </row>
    <row r="44" spans="6:11" ht="12.75" customHeight="1" hidden="1">
      <c r="F44" s="2"/>
      <c r="G44" s="4"/>
      <c r="H44" s="5"/>
      <c r="I44" s="5"/>
      <c r="J44" s="5"/>
      <c r="K44" s="5"/>
    </row>
    <row r="45" spans="6:11" ht="12.75" hidden="1">
      <c r="F45" s="2"/>
      <c r="G45" s="4"/>
      <c r="H45" s="5"/>
      <c r="I45" s="5"/>
      <c r="J45" s="5"/>
      <c r="K45" s="5"/>
    </row>
    <row r="46" spans="6:11" ht="12.75" hidden="1">
      <c r="F46" s="2"/>
      <c r="G46" s="4"/>
      <c r="H46" s="5"/>
      <c r="I46" s="5"/>
      <c r="J46" s="5"/>
      <c r="K46" s="5"/>
    </row>
    <row r="47" spans="6:11" ht="12.75" hidden="1">
      <c r="F47" s="2"/>
      <c r="G47" s="4"/>
      <c r="H47" s="5"/>
      <c r="I47" s="5"/>
      <c r="J47" s="5"/>
      <c r="K47" s="5"/>
    </row>
    <row r="48" spans="6:11" ht="12.75" hidden="1">
      <c r="F48" s="2"/>
      <c r="G48" s="4"/>
      <c r="H48" s="5"/>
      <c r="I48" s="5"/>
      <c r="J48" s="5"/>
      <c r="K48" s="5"/>
    </row>
    <row r="49" spans="6:11" ht="12.75" hidden="1">
      <c r="F49" s="2"/>
      <c r="G49" s="4"/>
      <c r="H49" s="5"/>
      <c r="I49" s="5"/>
      <c r="J49" s="5"/>
      <c r="K49" s="5"/>
    </row>
    <row r="50" spans="7:11" ht="12.75" hidden="1">
      <c r="G50" s="4"/>
      <c r="H50" s="5"/>
      <c r="I50" s="5"/>
      <c r="J50" s="5"/>
      <c r="K50" s="5"/>
    </row>
    <row r="51" spans="7:11" ht="12.75" hidden="1">
      <c r="G51" s="4"/>
      <c r="H51" s="5"/>
      <c r="I51" s="5"/>
      <c r="J51" s="5"/>
      <c r="K51" s="5"/>
    </row>
    <row r="52" spans="7:11" ht="12.75" hidden="1">
      <c r="G52" s="4"/>
      <c r="H52" s="5"/>
      <c r="I52" s="5"/>
      <c r="J52" s="5"/>
      <c r="K52" s="5"/>
    </row>
    <row r="53" spans="7:11" ht="12.75" hidden="1">
      <c r="G53" s="4"/>
      <c r="H53" s="5"/>
      <c r="I53" s="5"/>
      <c r="J53" s="5"/>
      <c r="K53" s="5"/>
    </row>
    <row r="54" spans="8:11" ht="12.75" hidden="1">
      <c r="H54" s="5"/>
      <c r="I54" s="5"/>
      <c r="J54" s="5"/>
      <c r="K54" s="5"/>
    </row>
    <row r="55" spans="8:11" ht="12.75" hidden="1">
      <c r="H55" s="5"/>
      <c r="I55" s="5"/>
      <c r="J55" s="5"/>
      <c r="K55" s="5"/>
    </row>
    <row r="56" spans="8:11" ht="12.75" hidden="1">
      <c r="H56" s="5"/>
      <c r="I56" s="5"/>
      <c r="J56" s="5"/>
      <c r="K56" s="5"/>
    </row>
    <row r="57" spans="8:11" ht="12.75" hidden="1">
      <c r="H57" s="5"/>
      <c r="I57" s="5"/>
      <c r="J57" s="5"/>
      <c r="K57" s="5"/>
    </row>
    <row r="58" spans="8:11" ht="12.75" hidden="1">
      <c r="H58" s="5"/>
      <c r="I58" s="5"/>
      <c r="J58" s="5"/>
      <c r="K58" s="5"/>
    </row>
    <row r="59" spans="8:11" ht="12.75" hidden="1">
      <c r="H59" s="5"/>
      <c r="I59" s="5"/>
      <c r="J59" s="5"/>
      <c r="K59" s="5"/>
    </row>
  </sheetData>
  <sheetProtection sheet="1" selectLockedCells="1"/>
  <mergeCells count="5">
    <mergeCell ref="AK1:AR1"/>
    <mergeCell ref="AS1:AZ1"/>
    <mergeCell ref="BA1:BH1"/>
    <mergeCell ref="P1:Q1"/>
    <mergeCell ref="S1:T1"/>
  </mergeCells>
  <printOptions horizontalCentered="1" verticalCentered="1"/>
  <pageMargins left="0.4330708661417323" right="0.4330708661417323" top="0.4724409448818898" bottom="0.4724409448818898" header="0.31496062992125984" footer="0.31496062992125984"/>
  <pageSetup horizontalDpi="600" verticalDpi="600" orientation="landscape" paperSize="9"/>
  <legacyDrawing r:id="rId1"/>
</worksheet>
</file>

<file path=xl/worksheets/sheet5.xml><?xml version="1.0" encoding="utf-8"?>
<worksheet xmlns="http://schemas.openxmlformats.org/spreadsheetml/2006/main" xmlns:r="http://schemas.openxmlformats.org/officeDocument/2006/relationships">
  <sheetPr codeName="Sheet5"/>
  <dimension ref="A1:BJ208"/>
  <sheetViews>
    <sheetView showGridLines="0" zoomScale="130" zoomScaleNormal="130" zoomScalePageLayoutView="0" workbookViewId="0" topLeftCell="A1">
      <selection activeCell="E55" sqref="E55"/>
    </sheetView>
  </sheetViews>
  <sheetFormatPr defaultColWidth="0" defaultRowHeight="13.5" zeroHeight="1"/>
  <cols>
    <col min="1" max="39" width="3.125" style="106" customWidth="1"/>
    <col min="40" max="49" width="3.125" style="106" hidden="1" customWidth="1"/>
    <col min="50" max="62" width="4.125" style="106" hidden="1" customWidth="1"/>
    <col min="63" max="16384" width="9.00390625" style="106" hidden="1" customWidth="1"/>
  </cols>
  <sheetData>
    <row r="1" spans="1:38" ht="21" customHeight="1" thickBot="1">
      <c r="A1" s="105">
        <v>1</v>
      </c>
      <c r="B1" s="540" t="s">
        <v>206</v>
      </c>
      <c r="C1" s="541"/>
      <c r="D1" s="541"/>
      <c r="E1" s="541"/>
      <c r="F1" s="541"/>
      <c r="G1" s="541"/>
      <c r="H1" s="541"/>
      <c r="I1" s="541"/>
      <c r="J1" s="541"/>
      <c r="K1" s="542"/>
      <c r="M1" s="537" t="s">
        <v>131</v>
      </c>
      <c r="N1" s="538"/>
      <c r="O1" s="538"/>
      <c r="P1" s="538"/>
      <c r="Q1" s="538"/>
      <c r="R1" s="538"/>
      <c r="S1" s="538"/>
      <c r="T1" s="538"/>
      <c r="U1" s="538"/>
      <c r="V1" s="539"/>
      <c r="W1" s="106" t="s">
        <v>412</v>
      </c>
      <c r="X1" s="536" t="s">
        <v>411</v>
      </c>
      <c r="Y1" s="536"/>
      <c r="Z1" s="536"/>
      <c r="AA1" s="536"/>
      <c r="AB1" s="536"/>
      <c r="AC1" s="536"/>
      <c r="AD1" s="536"/>
      <c r="AE1" s="536"/>
      <c r="AF1" s="536"/>
      <c r="AG1" s="536"/>
      <c r="AH1" s="536"/>
      <c r="AI1" s="536"/>
      <c r="AJ1" s="536"/>
      <c r="AK1" s="536"/>
      <c r="AL1" s="536"/>
    </row>
    <row r="2" ht="15.75" customHeight="1" hidden="1"/>
    <row r="3" spans="2:16" ht="15.75" customHeight="1" hidden="1">
      <c r="B3" s="546" t="s">
        <v>112</v>
      </c>
      <c r="C3" s="546"/>
      <c r="D3" s="546"/>
      <c r="E3" s="546"/>
      <c r="F3" s="546"/>
      <c r="G3" s="546"/>
      <c r="H3" s="546"/>
      <c r="I3" s="546"/>
      <c r="J3" s="546"/>
      <c r="K3" s="546"/>
      <c r="P3" s="107"/>
    </row>
    <row r="4" spans="2:11" ht="15.75" customHeight="1" hidden="1">
      <c r="B4" s="535"/>
      <c r="C4" s="535"/>
      <c r="D4" s="535"/>
      <c r="E4" s="535"/>
      <c r="F4" s="535"/>
      <c r="G4" s="535"/>
      <c r="H4" s="535"/>
      <c r="I4" s="535"/>
      <c r="J4" s="535"/>
      <c r="K4" s="535"/>
    </row>
    <row r="5" spans="2:11" ht="15.75" customHeight="1" hidden="1">
      <c r="B5" s="535" t="s">
        <v>113</v>
      </c>
      <c r="C5" s="535"/>
      <c r="D5" s="535"/>
      <c r="E5" s="535"/>
      <c r="F5" s="535"/>
      <c r="G5" s="535"/>
      <c r="H5" s="535"/>
      <c r="I5" s="535"/>
      <c r="J5" s="535"/>
      <c r="K5" s="535"/>
    </row>
    <row r="6" spans="2:11" ht="15.75" customHeight="1" hidden="1">
      <c r="B6" s="535" t="s">
        <v>114</v>
      </c>
      <c r="C6" s="535"/>
      <c r="D6" s="535"/>
      <c r="E6" s="535"/>
      <c r="F6" s="535"/>
      <c r="G6" s="535"/>
      <c r="H6" s="535"/>
      <c r="I6" s="535"/>
      <c r="J6" s="535"/>
      <c r="K6" s="535"/>
    </row>
    <row r="7" spans="2:15" ht="15.75" customHeight="1" hidden="1">
      <c r="B7" s="535" t="s">
        <v>115</v>
      </c>
      <c r="C7" s="535"/>
      <c r="D7" s="535"/>
      <c r="E7" s="535"/>
      <c r="F7" s="535"/>
      <c r="G7" s="535"/>
      <c r="H7" s="535"/>
      <c r="I7" s="535"/>
      <c r="J7" s="535"/>
      <c r="K7" s="535"/>
      <c r="O7" s="108"/>
    </row>
    <row r="8" spans="2:15" ht="15.75" customHeight="1" hidden="1">
      <c r="B8" s="535" t="s">
        <v>116</v>
      </c>
      <c r="C8" s="535"/>
      <c r="D8" s="535"/>
      <c r="E8" s="535"/>
      <c r="F8" s="535"/>
      <c r="G8" s="535"/>
      <c r="H8" s="535"/>
      <c r="I8" s="535"/>
      <c r="J8" s="535"/>
      <c r="K8" s="535"/>
      <c r="O8" s="108"/>
    </row>
    <row r="9" spans="2:15" ht="15.75" customHeight="1" hidden="1">
      <c r="B9" s="535" t="s">
        <v>408</v>
      </c>
      <c r="C9" s="535"/>
      <c r="D9" s="535"/>
      <c r="E9" s="535"/>
      <c r="F9" s="535"/>
      <c r="G9" s="535"/>
      <c r="H9" s="535"/>
      <c r="I9" s="535"/>
      <c r="J9" s="535"/>
      <c r="K9" s="535"/>
      <c r="O9" s="108"/>
    </row>
    <row r="10" spans="2:15" ht="15.75" customHeight="1" hidden="1">
      <c r="B10" s="535" t="s">
        <v>207</v>
      </c>
      <c r="C10" s="535"/>
      <c r="D10" s="535"/>
      <c r="E10" s="535"/>
      <c r="F10" s="535"/>
      <c r="G10" s="535"/>
      <c r="H10" s="535"/>
      <c r="I10" s="535"/>
      <c r="J10" s="535"/>
      <c r="K10" s="535"/>
      <c r="O10" s="108"/>
    </row>
    <row r="11" spans="2:11" ht="15.75" customHeight="1" hidden="1">
      <c r="B11" s="535" t="s">
        <v>117</v>
      </c>
      <c r="C11" s="535"/>
      <c r="D11" s="535"/>
      <c r="E11" s="535"/>
      <c r="F11" s="535"/>
      <c r="G11" s="535"/>
      <c r="H11" s="535"/>
      <c r="I11" s="535"/>
      <c r="J11" s="535"/>
      <c r="K11" s="535"/>
    </row>
    <row r="12" spans="2:11" ht="15.75" customHeight="1" hidden="1">
      <c r="B12" s="535" t="s">
        <v>131</v>
      </c>
      <c r="C12" s="535"/>
      <c r="D12" s="535"/>
      <c r="E12" s="535"/>
      <c r="F12" s="535"/>
      <c r="G12" s="535"/>
      <c r="H12" s="535"/>
      <c r="I12" s="535"/>
      <c r="J12" s="535"/>
      <c r="K12" s="535"/>
    </row>
    <row r="13" spans="2:11" ht="15.75" customHeight="1" hidden="1">
      <c r="B13" s="535" t="s">
        <v>221</v>
      </c>
      <c r="C13" s="535"/>
      <c r="D13" s="535"/>
      <c r="E13" s="535"/>
      <c r="F13" s="535"/>
      <c r="G13" s="535"/>
      <c r="H13" s="535"/>
      <c r="I13" s="535"/>
      <c r="J13" s="535"/>
      <c r="K13" s="535"/>
    </row>
    <row r="14" spans="2:11" ht="15.75" customHeight="1" hidden="1">
      <c r="B14" s="535" t="s">
        <v>409</v>
      </c>
      <c r="C14" s="535"/>
      <c r="D14" s="535"/>
      <c r="E14" s="535"/>
      <c r="F14" s="535"/>
      <c r="G14" s="535"/>
      <c r="H14" s="535"/>
      <c r="I14" s="535"/>
      <c r="J14" s="535"/>
      <c r="K14" s="535"/>
    </row>
    <row r="15" spans="2:11" ht="15.75" customHeight="1" hidden="1">
      <c r="B15" s="535" t="s">
        <v>410</v>
      </c>
      <c r="C15" s="535"/>
      <c r="D15" s="535"/>
      <c r="E15" s="535"/>
      <c r="F15" s="535"/>
      <c r="G15" s="535"/>
      <c r="H15" s="535"/>
      <c r="I15" s="535"/>
      <c r="J15" s="535"/>
      <c r="K15" s="535"/>
    </row>
    <row r="16" spans="2:11" ht="15.75" customHeight="1" hidden="1">
      <c r="B16" s="535"/>
      <c r="C16" s="535"/>
      <c r="D16" s="535"/>
      <c r="E16" s="535"/>
      <c r="F16" s="535"/>
      <c r="G16" s="535"/>
      <c r="H16" s="535"/>
      <c r="I16" s="535"/>
      <c r="J16" s="535"/>
      <c r="K16" s="535"/>
    </row>
    <row r="17" spans="2:11" ht="15.75" customHeight="1" hidden="1">
      <c r="B17" s="535"/>
      <c r="C17" s="535"/>
      <c r="D17" s="535"/>
      <c r="E17" s="535"/>
      <c r="F17" s="535"/>
      <c r="G17" s="535"/>
      <c r="H17" s="535"/>
      <c r="I17" s="535"/>
      <c r="J17" s="535"/>
      <c r="K17" s="535"/>
    </row>
    <row r="18" spans="2:11" ht="15.75" customHeight="1" hidden="1">
      <c r="B18" s="535"/>
      <c r="C18" s="535"/>
      <c r="D18" s="535"/>
      <c r="E18" s="535"/>
      <c r="F18" s="535"/>
      <c r="G18" s="535"/>
      <c r="H18" s="535"/>
      <c r="I18" s="535"/>
      <c r="J18" s="535"/>
      <c r="K18" s="535"/>
    </row>
    <row r="19" spans="2:11" ht="15.75" customHeight="1" hidden="1">
      <c r="B19" s="535"/>
      <c r="C19" s="535"/>
      <c r="D19" s="535"/>
      <c r="E19" s="535"/>
      <c r="F19" s="535"/>
      <c r="G19" s="535"/>
      <c r="H19" s="535"/>
      <c r="I19" s="535"/>
      <c r="J19" s="535"/>
      <c r="K19" s="535"/>
    </row>
    <row r="20" ht="7.5" customHeight="1" thickBot="1"/>
    <row r="21" spans="1:40" ht="21" customHeight="1" thickBot="1">
      <c r="A21" s="105">
        <v>2</v>
      </c>
      <c r="B21" s="543" t="s">
        <v>209</v>
      </c>
      <c r="C21" s="543"/>
      <c r="D21" s="543"/>
      <c r="E21" s="543"/>
      <c r="F21" s="543"/>
      <c r="G21" s="543"/>
      <c r="H21" s="543"/>
      <c r="I21" s="543"/>
      <c r="J21" s="543"/>
      <c r="K21" s="544"/>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spans="14:47" ht="15.75" customHeight="1" thickBot="1">
      <c r="N22" s="109"/>
      <c r="O22" s="109"/>
      <c r="P22" s="109"/>
      <c r="Q22" s="110">
        <v>1</v>
      </c>
      <c r="R22" s="110">
        <v>2</v>
      </c>
      <c r="S22" s="110">
        <v>3</v>
      </c>
      <c r="T22" s="110">
        <v>4</v>
      </c>
      <c r="U22" s="110">
        <v>5</v>
      </c>
      <c r="V22" s="110">
        <v>6</v>
      </c>
      <c r="W22" s="110">
        <v>7</v>
      </c>
      <c r="X22" s="110">
        <v>8</v>
      </c>
      <c r="Y22" s="110">
        <v>9</v>
      </c>
      <c r="Z22" s="110">
        <v>10</v>
      </c>
      <c r="AA22" s="110">
        <v>11</v>
      </c>
      <c r="AB22" s="110">
        <v>12</v>
      </c>
      <c r="AC22" s="110"/>
      <c r="AD22" s="110"/>
      <c r="AE22" s="110"/>
      <c r="AF22" s="110"/>
      <c r="AG22" s="110"/>
      <c r="AH22" s="110"/>
      <c r="AI22" s="110"/>
      <c r="AJ22" s="110"/>
      <c r="AK22" s="111"/>
      <c r="AL22" s="111"/>
      <c r="AM22" s="111"/>
      <c r="AN22" s="111"/>
      <c r="AO22" s="111"/>
      <c r="AP22" s="111"/>
      <c r="AQ22" s="111"/>
      <c r="AR22" s="111"/>
      <c r="AS22" s="111"/>
      <c r="AT22" s="111"/>
      <c r="AU22" s="111"/>
    </row>
    <row r="23" spans="1:47" ht="15.75" customHeight="1" thickBot="1">
      <c r="A23" s="107"/>
      <c r="B23" s="112">
        <v>6</v>
      </c>
      <c r="C23" s="113" t="s">
        <v>210</v>
      </c>
      <c r="D23" s="112">
        <v>9</v>
      </c>
      <c r="E23" s="113" t="s">
        <v>211</v>
      </c>
      <c r="F23" s="113" t="s">
        <v>212</v>
      </c>
      <c r="G23" s="112" t="s">
        <v>225</v>
      </c>
      <c r="H23" s="113" t="s">
        <v>213</v>
      </c>
      <c r="I23" s="112">
        <v>18</v>
      </c>
      <c r="J23" s="113" t="s">
        <v>214</v>
      </c>
      <c r="K23" s="150" t="s">
        <v>677</v>
      </c>
      <c r="N23" s="109"/>
      <c r="O23" s="109"/>
      <c r="P23" s="109"/>
      <c r="Q23" s="110">
        <v>1</v>
      </c>
      <c r="R23" s="110">
        <v>2</v>
      </c>
      <c r="S23" s="110">
        <v>3</v>
      </c>
      <c r="T23" s="110">
        <v>4</v>
      </c>
      <c r="U23" s="110">
        <v>5</v>
      </c>
      <c r="V23" s="110">
        <v>6</v>
      </c>
      <c r="W23" s="110">
        <v>7</v>
      </c>
      <c r="X23" s="110">
        <v>8</v>
      </c>
      <c r="Y23" s="110">
        <v>9</v>
      </c>
      <c r="Z23" s="110">
        <v>10</v>
      </c>
      <c r="AA23" s="110">
        <v>11</v>
      </c>
      <c r="AB23" s="110">
        <v>12</v>
      </c>
      <c r="AC23" s="110">
        <v>13</v>
      </c>
      <c r="AD23" s="110">
        <v>14</v>
      </c>
      <c r="AE23" s="110">
        <v>15</v>
      </c>
      <c r="AF23" s="110">
        <v>16</v>
      </c>
      <c r="AG23" s="110">
        <v>17</v>
      </c>
      <c r="AH23" s="110">
        <v>18</v>
      </c>
      <c r="AI23" s="110">
        <v>19</v>
      </c>
      <c r="AJ23" s="110">
        <v>20</v>
      </c>
      <c r="AK23" s="110">
        <v>21</v>
      </c>
      <c r="AL23" s="110">
        <v>22</v>
      </c>
      <c r="AM23" s="110">
        <v>23</v>
      </c>
      <c r="AN23" s="110">
        <v>24</v>
      </c>
      <c r="AO23" s="110">
        <v>25</v>
      </c>
      <c r="AP23" s="110">
        <v>26</v>
      </c>
      <c r="AQ23" s="110">
        <v>27</v>
      </c>
      <c r="AR23" s="110">
        <v>28</v>
      </c>
      <c r="AS23" s="110">
        <v>29</v>
      </c>
      <c r="AT23" s="110">
        <v>30</v>
      </c>
      <c r="AU23" s="110">
        <v>31</v>
      </c>
    </row>
    <row r="24" spans="1:47" ht="7.5" customHeight="1" thickBot="1">
      <c r="A24" s="107"/>
      <c r="B24" s="108"/>
      <c r="C24" s="108"/>
      <c r="D24" s="108"/>
      <c r="E24" s="108"/>
      <c r="F24" s="108"/>
      <c r="G24" s="108"/>
      <c r="H24" s="108"/>
      <c r="I24" s="108"/>
      <c r="J24" s="108"/>
      <c r="K24" s="108"/>
      <c r="N24" s="109"/>
      <c r="O24" s="109"/>
      <c r="P24" s="109"/>
      <c r="Q24" s="110" t="s">
        <v>222</v>
      </c>
      <c r="R24" s="110" t="s">
        <v>223</v>
      </c>
      <c r="S24" s="110" t="s">
        <v>224</v>
      </c>
      <c r="T24" s="110" t="s">
        <v>225</v>
      </c>
      <c r="U24" s="110" t="s">
        <v>226</v>
      </c>
      <c r="V24" s="110" t="s">
        <v>227</v>
      </c>
      <c r="W24" s="110" t="s">
        <v>228</v>
      </c>
      <c r="X24" s="110"/>
      <c r="Y24" s="110"/>
      <c r="Z24" s="110"/>
      <c r="AA24" s="110"/>
      <c r="AB24" s="110"/>
      <c r="AC24" s="110"/>
      <c r="AD24" s="110"/>
      <c r="AE24" s="110"/>
      <c r="AF24" s="110"/>
      <c r="AG24" s="110"/>
      <c r="AH24" s="110"/>
      <c r="AI24" s="110"/>
      <c r="AJ24" s="110"/>
      <c r="AK24" s="111"/>
      <c r="AL24" s="111"/>
      <c r="AM24" s="111"/>
      <c r="AN24" s="111"/>
      <c r="AO24" s="111"/>
      <c r="AP24" s="111"/>
      <c r="AQ24" s="111"/>
      <c r="AR24" s="111"/>
      <c r="AS24" s="111"/>
      <c r="AT24" s="111"/>
      <c r="AU24" s="111"/>
    </row>
    <row r="25" spans="1:40" ht="15.75" customHeight="1" hidden="1">
      <c r="A25" s="107"/>
      <c r="B25" s="108"/>
      <c r="C25" s="108"/>
      <c r="D25" s="108"/>
      <c r="E25" s="108"/>
      <c r="F25" s="108"/>
      <c r="G25" s="108"/>
      <c r="H25" s="108"/>
      <c r="I25" s="108"/>
      <c r="J25" s="108"/>
      <c r="K25" s="108"/>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14:40" ht="15.75" customHeight="1" hidden="1">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row>
    <row r="27" spans="1:40" ht="21" customHeight="1" thickBot="1">
      <c r="A27" s="105">
        <v>3</v>
      </c>
      <c r="B27" s="543" t="s">
        <v>140</v>
      </c>
      <c r="C27" s="543"/>
      <c r="D27" s="543"/>
      <c r="E27" s="543"/>
      <c r="F27" s="543"/>
      <c r="G27" s="543"/>
      <c r="H27" s="543"/>
      <c r="I27" s="543"/>
      <c r="J27" s="543"/>
      <c r="K27" s="544"/>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spans="14:40" ht="15.75" customHeight="1" thickBot="1">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spans="2:40" ht="15.75" customHeight="1" thickBot="1">
      <c r="B29" s="532" t="s">
        <v>229</v>
      </c>
      <c r="C29" s="532"/>
      <c r="D29" s="533"/>
      <c r="E29" s="522"/>
      <c r="F29" s="523"/>
      <c r="G29" s="524"/>
      <c r="H29" s="531" t="s">
        <v>232</v>
      </c>
      <c r="I29" s="532"/>
      <c r="J29" s="533"/>
      <c r="K29" s="522"/>
      <c r="L29" s="523"/>
      <c r="M29" s="524"/>
      <c r="N29" s="531" t="s">
        <v>235</v>
      </c>
      <c r="O29" s="532"/>
      <c r="P29" s="533"/>
      <c r="Q29" s="522"/>
      <c r="R29" s="523"/>
      <c r="S29" s="524"/>
      <c r="T29" s="531" t="s">
        <v>238</v>
      </c>
      <c r="U29" s="532"/>
      <c r="V29" s="533"/>
      <c r="W29" s="522"/>
      <c r="X29" s="523"/>
      <c r="Y29" s="524"/>
      <c r="Z29" s="531" t="s">
        <v>241</v>
      </c>
      <c r="AA29" s="532"/>
      <c r="AB29" s="533"/>
      <c r="AC29" s="522"/>
      <c r="AD29" s="523"/>
      <c r="AE29" s="524"/>
      <c r="AF29" s="531" t="s">
        <v>166</v>
      </c>
      <c r="AG29" s="532"/>
      <c r="AH29" s="533"/>
      <c r="AI29" s="522"/>
      <c r="AJ29" s="523"/>
      <c r="AK29" s="524"/>
      <c r="AL29" s="109"/>
      <c r="AM29" s="109"/>
      <c r="AN29" s="109"/>
    </row>
    <row r="30" spans="2:40" ht="15.75" customHeight="1" thickBot="1">
      <c r="B30" s="532" t="s">
        <v>230</v>
      </c>
      <c r="C30" s="532"/>
      <c r="D30" s="533"/>
      <c r="E30" s="522"/>
      <c r="F30" s="523"/>
      <c r="G30" s="524"/>
      <c r="H30" s="531" t="s">
        <v>233</v>
      </c>
      <c r="I30" s="532"/>
      <c r="J30" s="533"/>
      <c r="K30" s="522"/>
      <c r="L30" s="523"/>
      <c r="M30" s="524"/>
      <c r="N30" s="531" t="s">
        <v>236</v>
      </c>
      <c r="O30" s="532"/>
      <c r="P30" s="533"/>
      <c r="Q30" s="522"/>
      <c r="R30" s="523"/>
      <c r="S30" s="524"/>
      <c r="T30" s="531" t="s">
        <v>239</v>
      </c>
      <c r="U30" s="532"/>
      <c r="V30" s="533"/>
      <c r="W30" s="522"/>
      <c r="X30" s="523"/>
      <c r="Y30" s="524"/>
      <c r="Z30" s="531" t="s">
        <v>242</v>
      </c>
      <c r="AA30" s="532"/>
      <c r="AB30" s="533"/>
      <c r="AC30" s="522"/>
      <c r="AD30" s="523"/>
      <c r="AE30" s="524"/>
      <c r="AF30" s="531" t="s">
        <v>155</v>
      </c>
      <c r="AG30" s="532"/>
      <c r="AH30" s="533"/>
      <c r="AI30" s="522"/>
      <c r="AJ30" s="523"/>
      <c r="AK30" s="524"/>
      <c r="AL30" s="109"/>
      <c r="AM30" s="109"/>
      <c r="AN30" s="109"/>
    </row>
    <row r="31" spans="2:40" ht="15.75" customHeight="1" thickBot="1">
      <c r="B31" s="532" t="s">
        <v>231</v>
      </c>
      <c r="C31" s="532"/>
      <c r="D31" s="533"/>
      <c r="E31" s="522"/>
      <c r="F31" s="523"/>
      <c r="G31" s="524"/>
      <c r="H31" s="531" t="s">
        <v>234</v>
      </c>
      <c r="I31" s="532"/>
      <c r="J31" s="533"/>
      <c r="K31" s="522"/>
      <c r="L31" s="523"/>
      <c r="M31" s="524"/>
      <c r="N31" s="531" t="s">
        <v>237</v>
      </c>
      <c r="O31" s="532"/>
      <c r="P31" s="533"/>
      <c r="Q31" s="522"/>
      <c r="R31" s="523"/>
      <c r="S31" s="524"/>
      <c r="T31" s="531" t="s">
        <v>240</v>
      </c>
      <c r="U31" s="532"/>
      <c r="V31" s="533"/>
      <c r="W31" s="522"/>
      <c r="X31" s="523"/>
      <c r="Y31" s="524"/>
      <c r="Z31" s="531" t="s">
        <v>243</v>
      </c>
      <c r="AA31" s="532"/>
      <c r="AB31" s="533"/>
      <c r="AC31" s="522"/>
      <c r="AD31" s="523"/>
      <c r="AE31" s="524"/>
      <c r="AF31" s="531" t="s">
        <v>156</v>
      </c>
      <c r="AG31" s="532"/>
      <c r="AH31" s="533"/>
      <c r="AI31" s="522"/>
      <c r="AJ31" s="523"/>
      <c r="AK31" s="524"/>
      <c r="AL31" s="109"/>
      <c r="AM31" s="109"/>
      <c r="AN31" s="109"/>
    </row>
    <row r="32" spans="2:40" ht="15.75" customHeight="1" thickBot="1">
      <c r="B32" s="547" t="s">
        <v>232</v>
      </c>
      <c r="C32" s="547"/>
      <c r="D32" s="547"/>
      <c r="E32" s="545">
        <f>K29</f>
        <v>0</v>
      </c>
      <c r="F32" s="545"/>
      <c r="G32" s="545"/>
      <c r="H32" s="525" t="s">
        <v>413</v>
      </c>
      <c r="I32" s="525"/>
      <c r="J32" s="525"/>
      <c r="K32" s="526"/>
      <c r="L32" s="526"/>
      <c r="M32" s="526"/>
      <c r="N32" s="525"/>
      <c r="O32" s="525"/>
      <c r="P32" s="525"/>
      <c r="Q32" s="526"/>
      <c r="R32" s="526"/>
      <c r="S32" s="526"/>
      <c r="T32" s="525"/>
      <c r="U32" s="525"/>
      <c r="V32" s="525"/>
      <c r="W32" s="526"/>
      <c r="X32" s="526"/>
      <c r="Y32" s="526"/>
      <c r="Z32" s="525"/>
      <c r="AA32" s="525"/>
      <c r="AB32" s="525"/>
      <c r="AC32" s="526"/>
      <c r="AD32" s="526"/>
      <c r="AE32" s="526"/>
      <c r="AF32" s="532" t="s">
        <v>157</v>
      </c>
      <c r="AG32" s="532"/>
      <c r="AH32" s="533"/>
      <c r="AI32" s="522"/>
      <c r="AJ32" s="523"/>
      <c r="AK32" s="524"/>
      <c r="AL32" s="109"/>
      <c r="AM32" s="109"/>
      <c r="AN32" s="109"/>
    </row>
    <row r="33" spans="2:40" ht="39.75" customHeight="1">
      <c r="B33" s="534" t="s">
        <v>233</v>
      </c>
      <c r="C33" s="534"/>
      <c r="D33" s="534"/>
      <c r="E33" s="534">
        <f>K30</f>
        <v>0</v>
      </c>
      <c r="F33" s="534"/>
      <c r="G33" s="534"/>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row>
    <row r="34" spans="2:7" ht="0.75" customHeight="1" hidden="1">
      <c r="B34" s="534" t="s">
        <v>234</v>
      </c>
      <c r="C34" s="534"/>
      <c r="D34" s="534"/>
      <c r="E34" s="534">
        <f>K31</f>
        <v>0</v>
      </c>
      <c r="F34" s="534"/>
      <c r="G34" s="534"/>
    </row>
    <row r="35" spans="2:7" ht="30" customHeight="1">
      <c r="B35" s="534" t="s">
        <v>235</v>
      </c>
      <c r="C35" s="534"/>
      <c r="D35" s="534"/>
      <c r="E35" s="534">
        <f>Q29</f>
        <v>0</v>
      </c>
      <c r="F35" s="534"/>
      <c r="G35" s="534"/>
    </row>
    <row r="36" spans="2:7" ht="18" customHeight="1">
      <c r="B36" s="534" t="s">
        <v>236</v>
      </c>
      <c r="C36" s="534"/>
      <c r="D36" s="534"/>
      <c r="E36" s="534">
        <f>Q30</f>
        <v>0</v>
      </c>
      <c r="F36" s="534"/>
      <c r="G36" s="534"/>
    </row>
    <row r="37" spans="2:7" ht="21" customHeight="1">
      <c r="B37" s="534" t="s">
        <v>237</v>
      </c>
      <c r="C37" s="534"/>
      <c r="D37" s="534"/>
      <c r="E37" s="534">
        <f>Q31</f>
        <v>0</v>
      </c>
      <c r="F37" s="534"/>
      <c r="G37" s="534"/>
    </row>
    <row r="38" spans="2:7" ht="11.25" customHeight="1">
      <c r="B38" s="534" t="s">
        <v>238</v>
      </c>
      <c r="C38" s="534"/>
      <c r="D38" s="534"/>
      <c r="E38" s="534">
        <f>W29</f>
        <v>0</v>
      </c>
      <c r="F38" s="534"/>
      <c r="G38" s="534"/>
    </row>
    <row r="39" spans="2:7" ht="20.25" customHeight="1">
      <c r="B39" s="534" t="s">
        <v>239</v>
      </c>
      <c r="C39" s="534"/>
      <c r="D39" s="534"/>
      <c r="E39" s="534">
        <f>W30</f>
        <v>0</v>
      </c>
      <c r="F39" s="534"/>
      <c r="G39" s="534"/>
    </row>
    <row r="40" spans="2:7" ht="15.75" customHeight="1">
      <c r="B40" s="534" t="s">
        <v>240</v>
      </c>
      <c r="C40" s="534"/>
      <c r="D40" s="534"/>
      <c r="E40" s="534">
        <f>W31</f>
        <v>0</v>
      </c>
      <c r="F40" s="534"/>
      <c r="G40" s="534"/>
    </row>
    <row r="41" spans="2:7" ht="16.5" customHeight="1">
      <c r="B41" s="534" t="s">
        <v>241</v>
      </c>
      <c r="C41" s="534"/>
      <c r="D41" s="534"/>
      <c r="E41" s="534">
        <f>AC29</f>
        <v>0</v>
      </c>
      <c r="F41" s="534"/>
      <c r="G41" s="534"/>
    </row>
    <row r="42" spans="2:7" ht="10.5" customHeight="1">
      <c r="B42" s="534" t="s">
        <v>242</v>
      </c>
      <c r="C42" s="534"/>
      <c r="D42" s="534"/>
      <c r="E42" s="534">
        <f>AC30</f>
        <v>0</v>
      </c>
      <c r="F42" s="534"/>
      <c r="G42" s="534"/>
    </row>
    <row r="43" spans="2:7" ht="6.75" customHeight="1">
      <c r="B43" s="534" t="s">
        <v>243</v>
      </c>
      <c r="C43" s="534"/>
      <c r="D43" s="534"/>
      <c r="E43" s="534">
        <f>AC31</f>
        <v>0</v>
      </c>
      <c r="F43" s="534"/>
      <c r="G43" s="534"/>
    </row>
    <row r="44" spans="2:7" ht="6" customHeight="1">
      <c r="B44" s="534" t="s">
        <v>166</v>
      </c>
      <c r="C44" s="534"/>
      <c r="D44" s="534"/>
      <c r="E44" s="534">
        <f>AI29</f>
        <v>0</v>
      </c>
      <c r="F44" s="534"/>
      <c r="G44" s="534"/>
    </row>
    <row r="45" spans="2:8" ht="11.25" customHeight="1">
      <c r="B45" s="534" t="s">
        <v>155</v>
      </c>
      <c r="C45" s="534"/>
      <c r="D45" s="534"/>
      <c r="E45" s="534">
        <f>AI30</f>
        <v>0</v>
      </c>
      <c r="F45" s="534"/>
      <c r="G45" s="534"/>
      <c r="H45" s="108"/>
    </row>
    <row r="46" spans="2:8" ht="14.25" customHeight="1">
      <c r="B46" s="534" t="s">
        <v>156</v>
      </c>
      <c r="C46" s="534"/>
      <c r="D46" s="534"/>
      <c r="E46" s="534">
        <f>AI31</f>
        <v>0</v>
      </c>
      <c r="F46" s="534"/>
      <c r="G46" s="534"/>
      <c r="H46" s="108"/>
    </row>
    <row r="47" spans="2:8" ht="9" customHeight="1">
      <c r="B47" s="534" t="s">
        <v>157</v>
      </c>
      <c r="C47" s="534"/>
      <c r="D47" s="534"/>
      <c r="E47" s="534">
        <f>AI32</f>
        <v>0</v>
      </c>
      <c r="F47" s="534"/>
      <c r="G47" s="534"/>
      <c r="H47" s="108"/>
    </row>
    <row r="48" ht="6.75" customHeight="1" thickBot="1"/>
    <row r="49" spans="1:11" ht="21" customHeight="1" thickBot="1">
      <c r="A49" s="105">
        <v>4</v>
      </c>
      <c r="B49" s="543" t="s">
        <v>604</v>
      </c>
      <c r="C49" s="543"/>
      <c r="D49" s="543"/>
      <c r="E49" s="543"/>
      <c r="F49" s="543"/>
      <c r="G49" s="543"/>
      <c r="H49" s="543"/>
      <c r="I49" s="543"/>
      <c r="J49" s="543"/>
      <c r="K49" s="544"/>
    </row>
    <row r="50" spans="1:14" ht="6" customHeight="1">
      <c r="A50" s="108"/>
      <c r="B50" s="108"/>
      <c r="C50" s="108"/>
      <c r="D50" s="108"/>
      <c r="E50" s="108"/>
      <c r="F50" s="108"/>
      <c r="G50" s="108"/>
      <c r="H50" s="108"/>
      <c r="I50" s="108"/>
      <c r="J50" s="108"/>
      <c r="K50" s="108"/>
      <c r="L50" s="114"/>
      <c r="M50" s="114"/>
      <c r="N50" s="114"/>
    </row>
    <row r="51" spans="2:48" ht="15.75" customHeight="1">
      <c r="B51" s="521" t="s">
        <v>418</v>
      </c>
      <c r="C51" s="521"/>
      <c r="D51" s="521"/>
      <c r="E51" s="521"/>
      <c r="F51" s="521"/>
      <c r="G51" s="521"/>
      <c r="H51" s="521"/>
      <c r="I51" s="521"/>
      <c r="J51" s="521"/>
      <c r="K51" s="521"/>
      <c r="L51" s="521"/>
      <c r="M51" s="64"/>
      <c r="N51" s="516" t="s">
        <v>518</v>
      </c>
      <c r="O51" s="516"/>
      <c r="P51" s="516"/>
      <c r="Q51" s="516"/>
      <c r="R51" s="516"/>
      <c r="S51" s="516"/>
      <c r="T51" s="516"/>
      <c r="U51" s="516"/>
      <c r="V51" s="516"/>
      <c r="W51" s="516"/>
      <c r="X51" s="516"/>
      <c r="Y51" s="61"/>
      <c r="Z51" s="75"/>
      <c r="AA51" s="75"/>
      <c r="AB51" s="75"/>
      <c r="AC51" s="75"/>
      <c r="AD51" s="61"/>
      <c r="AE51" s="61"/>
      <c r="AF51" s="61"/>
      <c r="AG51" s="61"/>
      <c r="AH51" s="61"/>
      <c r="AI51" s="62"/>
      <c r="AJ51" s="62"/>
      <c r="AK51" s="62"/>
      <c r="AL51" s="62"/>
      <c r="AM51" s="61"/>
      <c r="AN51" s="61"/>
      <c r="AO51" s="61"/>
      <c r="AP51" s="61"/>
      <c r="AQ51" s="61"/>
      <c r="AR51" s="61"/>
      <c r="AS51" s="61"/>
      <c r="AT51" s="61"/>
      <c r="AU51" s="61"/>
      <c r="AV51" s="61"/>
    </row>
    <row r="52" spans="2:62" ht="15.75" customHeight="1">
      <c r="B52" s="74">
        <f>COUNTIF(B55:B201,1)</f>
        <v>24</v>
      </c>
      <c r="C52" s="74">
        <f>COUNTIF(C55:C201,1)</f>
        <v>0</v>
      </c>
      <c r="D52" s="74">
        <f>COUNTIF(D55:D201,1)</f>
        <v>0</v>
      </c>
      <c r="E52" s="74">
        <f>COUNTIF(E55:E201,1)</f>
        <v>0</v>
      </c>
      <c r="F52" s="508" t="s">
        <v>419</v>
      </c>
      <c r="G52" s="508"/>
      <c r="H52" s="508"/>
      <c r="I52" s="508"/>
      <c r="J52" s="508"/>
      <c r="K52" s="508"/>
      <c r="L52" s="508"/>
      <c r="M52" s="61"/>
      <c r="N52" s="73">
        <f>COUNTIF(N55:N201,1)</f>
        <v>24</v>
      </c>
      <c r="O52" s="73">
        <f>COUNTIF(O55:O201,1)</f>
        <v>0</v>
      </c>
      <c r="P52" s="73">
        <f>COUNTIF(P55:P201,1)</f>
        <v>0</v>
      </c>
      <c r="Q52" s="73">
        <f>COUNTIF(Q55:Q201,1)</f>
        <v>0</v>
      </c>
      <c r="R52" s="509" t="s">
        <v>419</v>
      </c>
      <c r="S52" s="509"/>
      <c r="T52" s="509"/>
      <c r="U52" s="509"/>
      <c r="V52" s="509"/>
      <c r="W52" s="509"/>
      <c r="X52" s="509"/>
      <c r="Y52" s="64"/>
      <c r="Z52" s="120" t="str">
        <f>IF(B52=MAX(Z55:Z201),"○","×")</f>
        <v>○</v>
      </c>
      <c r="AA52" s="120" t="str">
        <f>IF(C52=MAX(AA55:AA201),"○","×")</f>
        <v>○</v>
      </c>
      <c r="AB52" s="120" t="str">
        <f>IF(D52=MAX(AB55:AB201),"○","×")</f>
        <v>○</v>
      </c>
      <c r="AC52" s="120" t="str">
        <f>IF(E52=MAX(AC55:AC201),"○","×")</f>
        <v>○</v>
      </c>
      <c r="AD52" s="120"/>
      <c r="AE52" s="120"/>
      <c r="AF52" s="120"/>
      <c r="AG52" s="120"/>
      <c r="AH52" s="120"/>
      <c r="AI52" s="120"/>
      <c r="AJ52" s="64"/>
      <c r="AK52" s="64"/>
      <c r="AL52" s="120" t="str">
        <f>IF(N52=MAX(AL55:AL201),"○","×")</f>
        <v>○</v>
      </c>
      <c r="AM52" s="120" t="str">
        <f>IF(O52=MAX(AM55:AM201),"○","×")</f>
        <v>○</v>
      </c>
      <c r="AN52" s="120" t="str">
        <f>IF(P52=MAX(AN55:AN201),"○","×")</f>
        <v>○</v>
      </c>
      <c r="AO52" s="120" t="str">
        <f>IF(Q52=MAX(AO55:AO201),"○","×")</f>
        <v>○</v>
      </c>
      <c r="AP52" s="120"/>
      <c r="AQ52" s="120"/>
      <c r="AR52" s="120"/>
      <c r="AS52" s="120"/>
      <c r="AT52" s="120"/>
      <c r="AU52" s="120"/>
      <c r="AV52" s="64"/>
      <c r="AW52" s="115"/>
      <c r="AX52" s="115"/>
      <c r="AY52" s="115"/>
      <c r="AZ52" s="115"/>
      <c r="BA52" s="115"/>
      <c r="BB52" s="115"/>
      <c r="BC52" s="115"/>
      <c r="BD52" s="115"/>
      <c r="BE52" s="115"/>
      <c r="BF52" s="115"/>
      <c r="BG52" s="115"/>
      <c r="BH52" s="115"/>
      <c r="BI52" s="115"/>
      <c r="BJ52" s="115"/>
    </row>
    <row r="53" spans="2:62" ht="15.75" customHeight="1">
      <c r="B53" s="527" t="s">
        <v>414</v>
      </c>
      <c r="C53" s="527" t="s">
        <v>415</v>
      </c>
      <c r="D53" s="527" t="s">
        <v>416</v>
      </c>
      <c r="E53" s="527" t="s">
        <v>417</v>
      </c>
      <c r="F53" s="508"/>
      <c r="G53" s="508"/>
      <c r="H53" s="508"/>
      <c r="I53" s="508"/>
      <c r="J53" s="508"/>
      <c r="K53" s="508"/>
      <c r="L53" s="508"/>
      <c r="M53" s="119"/>
      <c r="N53" s="517" t="s">
        <v>414</v>
      </c>
      <c r="O53" s="517" t="s">
        <v>415</v>
      </c>
      <c r="P53" s="517" t="s">
        <v>416</v>
      </c>
      <c r="Q53" s="517" t="s">
        <v>417</v>
      </c>
      <c r="R53" s="509"/>
      <c r="S53" s="509"/>
      <c r="T53" s="509"/>
      <c r="U53" s="509"/>
      <c r="V53" s="509"/>
      <c r="W53" s="509"/>
      <c r="X53" s="509"/>
      <c r="Y53" s="65"/>
      <c r="Z53" s="501" t="s">
        <v>414</v>
      </c>
      <c r="AA53" s="501" t="s">
        <v>415</v>
      </c>
      <c r="AB53" s="501" t="s">
        <v>416</v>
      </c>
      <c r="AC53" s="501" t="s">
        <v>417</v>
      </c>
      <c r="AD53" s="500" t="s">
        <v>419</v>
      </c>
      <c r="AE53" s="500"/>
      <c r="AF53" s="500"/>
      <c r="AG53" s="500"/>
      <c r="AH53" s="500"/>
      <c r="AI53" s="500"/>
      <c r="AJ53" s="500"/>
      <c r="AK53" s="64"/>
      <c r="AL53" s="501" t="s">
        <v>414</v>
      </c>
      <c r="AM53" s="501" t="s">
        <v>415</v>
      </c>
      <c r="AN53" s="501" t="s">
        <v>416</v>
      </c>
      <c r="AO53" s="501" t="s">
        <v>417</v>
      </c>
      <c r="AP53" s="500" t="s">
        <v>419</v>
      </c>
      <c r="AQ53" s="500"/>
      <c r="AR53" s="500"/>
      <c r="AS53" s="500"/>
      <c r="AT53" s="500"/>
      <c r="AU53" s="500"/>
      <c r="AV53" s="500"/>
      <c r="AW53" s="117"/>
      <c r="AX53" s="117"/>
      <c r="AY53" s="117"/>
      <c r="AZ53" s="117"/>
      <c r="BA53" s="117"/>
      <c r="BB53" s="115"/>
      <c r="BC53" s="115"/>
      <c r="BD53" s="115"/>
      <c r="BE53" s="115"/>
      <c r="BF53" s="115"/>
      <c r="BG53" s="115"/>
      <c r="BH53" s="115"/>
      <c r="BI53" s="115"/>
      <c r="BJ53" s="115"/>
    </row>
    <row r="54" spans="2:62" ht="15.75" customHeight="1">
      <c r="B54" s="527"/>
      <c r="C54" s="527"/>
      <c r="D54" s="527"/>
      <c r="E54" s="527"/>
      <c r="F54" s="508"/>
      <c r="G54" s="508"/>
      <c r="H54" s="508"/>
      <c r="I54" s="508"/>
      <c r="J54" s="508"/>
      <c r="K54" s="508"/>
      <c r="L54" s="508"/>
      <c r="M54" s="119"/>
      <c r="N54" s="517"/>
      <c r="O54" s="517"/>
      <c r="P54" s="517"/>
      <c r="Q54" s="517"/>
      <c r="R54" s="509"/>
      <c r="S54" s="509"/>
      <c r="T54" s="509"/>
      <c r="U54" s="509"/>
      <c r="V54" s="509"/>
      <c r="W54" s="509"/>
      <c r="X54" s="509"/>
      <c r="Y54" s="65"/>
      <c r="Z54" s="501"/>
      <c r="AA54" s="501"/>
      <c r="AB54" s="501"/>
      <c r="AC54" s="501"/>
      <c r="AD54" s="500"/>
      <c r="AE54" s="500"/>
      <c r="AF54" s="500"/>
      <c r="AG54" s="500"/>
      <c r="AH54" s="500"/>
      <c r="AI54" s="500"/>
      <c r="AJ54" s="500"/>
      <c r="AK54" s="64"/>
      <c r="AL54" s="501"/>
      <c r="AM54" s="501"/>
      <c r="AN54" s="501"/>
      <c r="AO54" s="501"/>
      <c r="AP54" s="500"/>
      <c r="AQ54" s="500"/>
      <c r="AR54" s="500"/>
      <c r="AS54" s="500"/>
      <c r="AT54" s="500"/>
      <c r="AU54" s="500"/>
      <c r="AV54" s="500"/>
      <c r="AW54" s="117"/>
      <c r="AX54" s="117"/>
      <c r="AY54" s="117"/>
      <c r="AZ54" s="117"/>
      <c r="BA54" s="117"/>
      <c r="BB54" s="115"/>
      <c r="BC54" s="115"/>
      <c r="BD54" s="115"/>
      <c r="BE54" s="115"/>
      <c r="BF54" s="115"/>
      <c r="BG54" s="115"/>
      <c r="BH54" s="115"/>
      <c r="BI54" s="115"/>
      <c r="BJ54" s="115"/>
    </row>
    <row r="55" spans="2:62" ht="15.75" customHeight="1">
      <c r="B55" s="66"/>
      <c r="C55" s="66"/>
      <c r="D55" s="66"/>
      <c r="E55" s="124"/>
      <c r="F55" s="528" t="s">
        <v>420</v>
      </c>
      <c r="G55" s="529"/>
      <c r="H55" s="529"/>
      <c r="I55" s="529"/>
      <c r="J55" s="529"/>
      <c r="K55" s="529"/>
      <c r="L55" s="530"/>
      <c r="M55" s="65"/>
      <c r="N55" s="69"/>
      <c r="O55" s="69"/>
      <c r="P55" s="71"/>
      <c r="Q55" s="71"/>
      <c r="R55" s="518" t="s">
        <v>519</v>
      </c>
      <c r="S55" s="519"/>
      <c r="T55" s="519"/>
      <c r="U55" s="519"/>
      <c r="V55" s="519"/>
      <c r="W55" s="519"/>
      <c r="X55" s="520"/>
      <c r="Y55" s="65"/>
      <c r="Z55" s="121">
        <f>IF(B55="",0,1)</f>
        <v>0</v>
      </c>
      <c r="AA55" s="121">
        <f>IF(C55="",0,1)</f>
        <v>0</v>
      </c>
      <c r="AB55" s="121">
        <f>IF(D55="",0,1)</f>
        <v>0</v>
      </c>
      <c r="AC55" s="121">
        <f>IF(E55="",0,1)</f>
        <v>0</v>
      </c>
      <c r="AD55" s="500" t="str">
        <f>F55</f>
        <v>共通男子100m</v>
      </c>
      <c r="AE55" s="500"/>
      <c r="AF55" s="500"/>
      <c r="AG55" s="500"/>
      <c r="AH55" s="500"/>
      <c r="AI55" s="500"/>
      <c r="AJ55" s="500"/>
      <c r="AK55" s="64"/>
      <c r="AL55" s="121">
        <f>IF(N55="",0,1)</f>
        <v>0</v>
      </c>
      <c r="AM55" s="121">
        <f>IF(O55="",0,1)</f>
        <v>0</v>
      </c>
      <c r="AN55" s="121">
        <f>IF(P55="",0,1)</f>
        <v>0</v>
      </c>
      <c r="AO55" s="121">
        <f>IF(Q55="",0,1)</f>
        <v>0</v>
      </c>
      <c r="AP55" s="500" t="str">
        <f>R55</f>
        <v>共通女子100m</v>
      </c>
      <c r="AQ55" s="500"/>
      <c r="AR55" s="500"/>
      <c r="AS55" s="500"/>
      <c r="AT55" s="500"/>
      <c r="AU55" s="500"/>
      <c r="AV55" s="500"/>
      <c r="AW55" s="118"/>
      <c r="AX55" s="118"/>
      <c r="AY55" s="118"/>
      <c r="AZ55" s="118"/>
      <c r="BA55" s="118"/>
      <c r="BB55" s="118"/>
      <c r="BC55" s="118"/>
      <c r="BD55" s="118"/>
      <c r="BE55" s="118"/>
      <c r="BF55" s="118"/>
      <c r="BG55" s="118"/>
      <c r="BH55" s="118"/>
      <c r="BI55" s="118"/>
      <c r="BJ55" s="118"/>
    </row>
    <row r="56" spans="2:62" ht="15.75" customHeight="1">
      <c r="B56" s="67"/>
      <c r="C56" s="67"/>
      <c r="D56" s="67"/>
      <c r="E56" s="68"/>
      <c r="F56" s="510" t="s">
        <v>421</v>
      </c>
      <c r="G56" s="511"/>
      <c r="H56" s="511"/>
      <c r="I56" s="511"/>
      <c r="J56" s="511"/>
      <c r="K56" s="511"/>
      <c r="L56" s="512"/>
      <c r="M56" s="65"/>
      <c r="N56" s="70"/>
      <c r="O56" s="70"/>
      <c r="P56" s="72"/>
      <c r="Q56" s="72"/>
      <c r="R56" s="502" t="s">
        <v>520</v>
      </c>
      <c r="S56" s="503"/>
      <c r="T56" s="503"/>
      <c r="U56" s="503"/>
      <c r="V56" s="503"/>
      <c r="W56" s="503"/>
      <c r="X56" s="504"/>
      <c r="Y56" s="65"/>
      <c r="Z56" s="121">
        <f>IF(B56="",Z55,Z55+1)</f>
        <v>0</v>
      </c>
      <c r="AA56" s="121">
        <f aca="true" t="shared" si="0" ref="AA56:AC71">IF(C56="",AA55,AA55+1)</f>
        <v>0</v>
      </c>
      <c r="AB56" s="121">
        <f t="shared" si="0"/>
        <v>0</v>
      </c>
      <c r="AC56" s="121">
        <f t="shared" si="0"/>
        <v>0</v>
      </c>
      <c r="AD56" s="500" t="str">
        <f aca="true" t="shared" si="1" ref="AD56:AD119">F56</f>
        <v>共通男子200m</v>
      </c>
      <c r="AE56" s="500"/>
      <c r="AF56" s="500"/>
      <c r="AG56" s="500"/>
      <c r="AH56" s="500"/>
      <c r="AI56" s="500"/>
      <c r="AJ56" s="500"/>
      <c r="AK56" s="64"/>
      <c r="AL56" s="121">
        <f>IF(N56="",AL55,AL55+1)</f>
        <v>0</v>
      </c>
      <c r="AM56" s="121">
        <f aca="true" t="shared" si="2" ref="AM56:AM119">IF(O56="",AM55,AM55+1)</f>
        <v>0</v>
      </c>
      <c r="AN56" s="121">
        <f aca="true" t="shared" si="3" ref="AN56:AN119">IF(P56="",AN55,AN55+1)</f>
        <v>0</v>
      </c>
      <c r="AO56" s="121">
        <f aca="true" t="shared" si="4" ref="AO56:AO119">IF(Q56="",AO55,AO55+1)</f>
        <v>0</v>
      </c>
      <c r="AP56" s="500" t="str">
        <f aca="true" t="shared" si="5" ref="AP56:AP119">R56</f>
        <v>共通女子200m</v>
      </c>
      <c r="AQ56" s="500"/>
      <c r="AR56" s="500"/>
      <c r="AS56" s="500"/>
      <c r="AT56" s="500"/>
      <c r="AU56" s="500"/>
      <c r="AV56" s="500"/>
      <c r="AW56" s="118"/>
      <c r="AX56" s="118"/>
      <c r="AY56" s="118"/>
      <c r="AZ56" s="118"/>
      <c r="BA56" s="118"/>
      <c r="BB56" s="118"/>
      <c r="BC56" s="118"/>
      <c r="BD56" s="118"/>
      <c r="BE56" s="118"/>
      <c r="BF56" s="118"/>
      <c r="BG56" s="118"/>
      <c r="BH56" s="118"/>
      <c r="BI56" s="118"/>
      <c r="BJ56" s="118"/>
    </row>
    <row r="57" spans="2:62" ht="15.75" customHeight="1">
      <c r="B57" s="67"/>
      <c r="C57" s="67"/>
      <c r="D57" s="67"/>
      <c r="E57" s="68"/>
      <c r="F57" s="510" t="s">
        <v>422</v>
      </c>
      <c r="G57" s="511"/>
      <c r="H57" s="511"/>
      <c r="I57" s="511"/>
      <c r="J57" s="511"/>
      <c r="K57" s="511"/>
      <c r="L57" s="512"/>
      <c r="M57" s="65"/>
      <c r="N57" s="70"/>
      <c r="O57" s="70"/>
      <c r="P57" s="72"/>
      <c r="Q57" s="72"/>
      <c r="R57" s="502" t="s">
        <v>521</v>
      </c>
      <c r="S57" s="503"/>
      <c r="T57" s="503"/>
      <c r="U57" s="503"/>
      <c r="V57" s="503"/>
      <c r="W57" s="503"/>
      <c r="X57" s="504"/>
      <c r="Y57" s="65"/>
      <c r="Z57" s="121">
        <f aca="true" t="shared" si="6" ref="Z57:Z120">IF(B57="",Z56,Z56+1)</f>
        <v>0</v>
      </c>
      <c r="AA57" s="121">
        <f t="shared" si="0"/>
        <v>0</v>
      </c>
      <c r="AB57" s="121">
        <f t="shared" si="0"/>
        <v>0</v>
      </c>
      <c r="AC57" s="121">
        <f t="shared" si="0"/>
        <v>0</v>
      </c>
      <c r="AD57" s="500" t="str">
        <f t="shared" si="1"/>
        <v>共通男子300m</v>
      </c>
      <c r="AE57" s="500"/>
      <c r="AF57" s="500"/>
      <c r="AG57" s="500"/>
      <c r="AH57" s="500"/>
      <c r="AI57" s="500"/>
      <c r="AJ57" s="500"/>
      <c r="AK57" s="64"/>
      <c r="AL57" s="121">
        <f aca="true" t="shared" si="7" ref="AL57:AL120">IF(N57="",AL56,AL56+1)</f>
        <v>0</v>
      </c>
      <c r="AM57" s="121">
        <f t="shared" si="2"/>
        <v>0</v>
      </c>
      <c r="AN57" s="121">
        <f t="shared" si="3"/>
        <v>0</v>
      </c>
      <c r="AO57" s="121">
        <f t="shared" si="4"/>
        <v>0</v>
      </c>
      <c r="AP57" s="500" t="str">
        <f t="shared" si="5"/>
        <v>共通女子300m</v>
      </c>
      <c r="AQ57" s="500"/>
      <c r="AR57" s="500"/>
      <c r="AS57" s="500"/>
      <c r="AT57" s="500"/>
      <c r="AU57" s="500"/>
      <c r="AV57" s="500"/>
      <c r="AW57" s="118"/>
      <c r="AX57" s="118"/>
      <c r="AY57" s="118"/>
      <c r="AZ57" s="118"/>
      <c r="BA57" s="118"/>
      <c r="BB57" s="118"/>
      <c r="BC57" s="118"/>
      <c r="BD57" s="118"/>
      <c r="BE57" s="118"/>
      <c r="BF57" s="118"/>
      <c r="BG57" s="118"/>
      <c r="BH57" s="118"/>
      <c r="BI57" s="118"/>
      <c r="BJ57" s="118"/>
    </row>
    <row r="58" spans="2:62" ht="15.75" customHeight="1">
      <c r="B58" s="67"/>
      <c r="C58" s="67"/>
      <c r="D58" s="67"/>
      <c r="E58" s="68"/>
      <c r="F58" s="510" t="s">
        <v>423</v>
      </c>
      <c r="G58" s="511"/>
      <c r="H58" s="511"/>
      <c r="I58" s="511"/>
      <c r="J58" s="511"/>
      <c r="K58" s="511"/>
      <c r="L58" s="512"/>
      <c r="M58" s="65"/>
      <c r="N58" s="70"/>
      <c r="O58" s="70"/>
      <c r="P58" s="72"/>
      <c r="Q58" s="72"/>
      <c r="R58" s="502" t="s">
        <v>522</v>
      </c>
      <c r="S58" s="503"/>
      <c r="T58" s="503"/>
      <c r="U58" s="503"/>
      <c r="V58" s="503"/>
      <c r="W58" s="503"/>
      <c r="X58" s="504"/>
      <c r="Y58" s="65"/>
      <c r="Z58" s="121">
        <f t="shared" si="6"/>
        <v>0</v>
      </c>
      <c r="AA58" s="121">
        <f t="shared" si="0"/>
        <v>0</v>
      </c>
      <c r="AB58" s="121">
        <f t="shared" si="0"/>
        <v>0</v>
      </c>
      <c r="AC58" s="121">
        <f t="shared" si="0"/>
        <v>0</v>
      </c>
      <c r="AD58" s="500" t="str">
        <f t="shared" si="1"/>
        <v>共通男子400m</v>
      </c>
      <c r="AE58" s="500"/>
      <c r="AF58" s="500"/>
      <c r="AG58" s="500"/>
      <c r="AH58" s="500"/>
      <c r="AI58" s="500"/>
      <c r="AJ58" s="500"/>
      <c r="AK58" s="64"/>
      <c r="AL58" s="121">
        <f t="shared" si="7"/>
        <v>0</v>
      </c>
      <c r="AM58" s="121">
        <f t="shared" si="2"/>
        <v>0</v>
      </c>
      <c r="AN58" s="121">
        <f t="shared" si="3"/>
        <v>0</v>
      </c>
      <c r="AO58" s="121">
        <f t="shared" si="4"/>
        <v>0</v>
      </c>
      <c r="AP58" s="500" t="str">
        <f t="shared" si="5"/>
        <v>共通女子400m</v>
      </c>
      <c r="AQ58" s="500"/>
      <c r="AR58" s="500"/>
      <c r="AS58" s="500"/>
      <c r="AT58" s="500"/>
      <c r="AU58" s="500"/>
      <c r="AV58" s="500"/>
      <c r="AW58" s="118"/>
      <c r="AX58" s="118"/>
      <c r="AY58" s="118"/>
      <c r="AZ58" s="118"/>
      <c r="BA58" s="118"/>
      <c r="BB58" s="118"/>
      <c r="BC58" s="118"/>
      <c r="BD58" s="118"/>
      <c r="BE58" s="118"/>
      <c r="BF58" s="118"/>
      <c r="BG58" s="118"/>
      <c r="BH58" s="118"/>
      <c r="BI58" s="118"/>
      <c r="BJ58" s="118"/>
    </row>
    <row r="59" spans="2:62" ht="15.75" customHeight="1">
      <c r="B59" s="67"/>
      <c r="C59" s="67"/>
      <c r="D59" s="67"/>
      <c r="E59" s="68"/>
      <c r="F59" s="510" t="s">
        <v>424</v>
      </c>
      <c r="G59" s="511"/>
      <c r="H59" s="511"/>
      <c r="I59" s="511"/>
      <c r="J59" s="511"/>
      <c r="K59" s="511"/>
      <c r="L59" s="512"/>
      <c r="M59" s="65"/>
      <c r="N59" s="70"/>
      <c r="O59" s="70"/>
      <c r="P59" s="72"/>
      <c r="Q59" s="72"/>
      <c r="R59" s="502" t="s">
        <v>523</v>
      </c>
      <c r="S59" s="503"/>
      <c r="T59" s="503"/>
      <c r="U59" s="503"/>
      <c r="V59" s="503"/>
      <c r="W59" s="503"/>
      <c r="X59" s="504"/>
      <c r="Y59" s="65"/>
      <c r="Z59" s="121">
        <f t="shared" si="6"/>
        <v>0</v>
      </c>
      <c r="AA59" s="121">
        <f t="shared" si="0"/>
        <v>0</v>
      </c>
      <c r="AB59" s="121">
        <f t="shared" si="0"/>
        <v>0</v>
      </c>
      <c r="AC59" s="121">
        <f t="shared" si="0"/>
        <v>0</v>
      </c>
      <c r="AD59" s="500" t="str">
        <f t="shared" si="1"/>
        <v>共通男子800m</v>
      </c>
      <c r="AE59" s="500"/>
      <c r="AF59" s="500"/>
      <c r="AG59" s="500"/>
      <c r="AH59" s="500"/>
      <c r="AI59" s="500"/>
      <c r="AJ59" s="500"/>
      <c r="AK59" s="64"/>
      <c r="AL59" s="121">
        <f t="shared" si="7"/>
        <v>0</v>
      </c>
      <c r="AM59" s="121">
        <f t="shared" si="2"/>
        <v>0</v>
      </c>
      <c r="AN59" s="121">
        <f t="shared" si="3"/>
        <v>0</v>
      </c>
      <c r="AO59" s="121">
        <f t="shared" si="4"/>
        <v>0</v>
      </c>
      <c r="AP59" s="500" t="str">
        <f t="shared" si="5"/>
        <v>共通女子800m</v>
      </c>
      <c r="AQ59" s="500"/>
      <c r="AR59" s="500"/>
      <c r="AS59" s="500"/>
      <c r="AT59" s="500"/>
      <c r="AU59" s="500"/>
      <c r="AV59" s="500"/>
      <c r="AW59" s="118"/>
      <c r="AX59" s="118"/>
      <c r="AY59" s="118"/>
      <c r="AZ59" s="118"/>
      <c r="BA59" s="118"/>
      <c r="BB59" s="118"/>
      <c r="BC59" s="118"/>
      <c r="BD59" s="118"/>
      <c r="BE59" s="118"/>
      <c r="BF59" s="118"/>
      <c r="BG59" s="118"/>
      <c r="BH59" s="118"/>
      <c r="BI59" s="118"/>
      <c r="BJ59" s="118"/>
    </row>
    <row r="60" spans="2:62" ht="15.75" customHeight="1">
      <c r="B60" s="67"/>
      <c r="C60" s="67"/>
      <c r="D60" s="67"/>
      <c r="E60" s="68"/>
      <c r="F60" s="510" t="s">
        <v>425</v>
      </c>
      <c r="G60" s="511"/>
      <c r="H60" s="511"/>
      <c r="I60" s="511"/>
      <c r="J60" s="511"/>
      <c r="K60" s="511"/>
      <c r="L60" s="512"/>
      <c r="M60" s="65"/>
      <c r="N60" s="70"/>
      <c r="O60" s="70"/>
      <c r="P60" s="72"/>
      <c r="Q60" s="72"/>
      <c r="R60" s="502" t="s">
        <v>524</v>
      </c>
      <c r="S60" s="503"/>
      <c r="T60" s="503"/>
      <c r="U60" s="503"/>
      <c r="V60" s="503"/>
      <c r="W60" s="503"/>
      <c r="X60" s="504"/>
      <c r="Y60" s="65"/>
      <c r="Z60" s="121">
        <f t="shared" si="6"/>
        <v>0</v>
      </c>
      <c r="AA60" s="121">
        <f t="shared" si="0"/>
        <v>0</v>
      </c>
      <c r="AB60" s="121">
        <f t="shared" si="0"/>
        <v>0</v>
      </c>
      <c r="AC60" s="121">
        <f t="shared" si="0"/>
        <v>0</v>
      </c>
      <c r="AD60" s="500" t="str">
        <f t="shared" si="1"/>
        <v>共通男子1000m</v>
      </c>
      <c r="AE60" s="500"/>
      <c r="AF60" s="500"/>
      <c r="AG60" s="500"/>
      <c r="AH60" s="500"/>
      <c r="AI60" s="500"/>
      <c r="AJ60" s="500"/>
      <c r="AK60" s="64"/>
      <c r="AL60" s="121">
        <f t="shared" si="7"/>
        <v>0</v>
      </c>
      <c r="AM60" s="121">
        <f t="shared" si="2"/>
        <v>0</v>
      </c>
      <c r="AN60" s="121">
        <f t="shared" si="3"/>
        <v>0</v>
      </c>
      <c r="AO60" s="121">
        <f t="shared" si="4"/>
        <v>0</v>
      </c>
      <c r="AP60" s="500" t="str">
        <f t="shared" si="5"/>
        <v>共通女子1000m</v>
      </c>
      <c r="AQ60" s="500"/>
      <c r="AR60" s="500"/>
      <c r="AS60" s="500"/>
      <c r="AT60" s="500"/>
      <c r="AU60" s="500"/>
      <c r="AV60" s="500"/>
      <c r="AW60" s="118"/>
      <c r="AX60" s="118"/>
      <c r="AY60" s="118"/>
      <c r="AZ60" s="118"/>
      <c r="BA60" s="118"/>
      <c r="BB60" s="118"/>
      <c r="BC60" s="118"/>
      <c r="BD60" s="118"/>
      <c r="BE60" s="118"/>
      <c r="BF60" s="118"/>
      <c r="BG60" s="118"/>
      <c r="BH60" s="118"/>
      <c r="BI60" s="118"/>
      <c r="BJ60" s="118"/>
    </row>
    <row r="61" spans="2:62" ht="15.75" customHeight="1">
      <c r="B61" s="67"/>
      <c r="C61" s="67"/>
      <c r="D61" s="67"/>
      <c r="E61" s="68"/>
      <c r="F61" s="510" t="s">
        <v>426</v>
      </c>
      <c r="G61" s="511"/>
      <c r="H61" s="511"/>
      <c r="I61" s="511"/>
      <c r="J61" s="511"/>
      <c r="K61" s="511"/>
      <c r="L61" s="512"/>
      <c r="M61" s="65"/>
      <c r="N61" s="70"/>
      <c r="O61" s="70"/>
      <c r="P61" s="72"/>
      <c r="Q61" s="72"/>
      <c r="R61" s="502" t="s">
        <v>525</v>
      </c>
      <c r="S61" s="503"/>
      <c r="T61" s="503"/>
      <c r="U61" s="503"/>
      <c r="V61" s="503"/>
      <c r="W61" s="503"/>
      <c r="X61" s="504"/>
      <c r="Y61" s="65"/>
      <c r="Z61" s="121">
        <f t="shared" si="6"/>
        <v>0</v>
      </c>
      <c r="AA61" s="121">
        <f t="shared" si="0"/>
        <v>0</v>
      </c>
      <c r="AB61" s="121">
        <f t="shared" si="0"/>
        <v>0</v>
      </c>
      <c r="AC61" s="121">
        <f t="shared" si="0"/>
        <v>0</v>
      </c>
      <c r="AD61" s="500" t="str">
        <f t="shared" si="1"/>
        <v>共通男子1500m</v>
      </c>
      <c r="AE61" s="500"/>
      <c r="AF61" s="500"/>
      <c r="AG61" s="500"/>
      <c r="AH61" s="500"/>
      <c r="AI61" s="500"/>
      <c r="AJ61" s="500"/>
      <c r="AK61" s="64"/>
      <c r="AL61" s="121">
        <f t="shared" si="7"/>
        <v>0</v>
      </c>
      <c r="AM61" s="121">
        <f t="shared" si="2"/>
        <v>0</v>
      </c>
      <c r="AN61" s="121">
        <f t="shared" si="3"/>
        <v>0</v>
      </c>
      <c r="AO61" s="121">
        <f t="shared" si="4"/>
        <v>0</v>
      </c>
      <c r="AP61" s="500" t="str">
        <f t="shared" si="5"/>
        <v>共通女子1500m</v>
      </c>
      <c r="AQ61" s="500"/>
      <c r="AR61" s="500"/>
      <c r="AS61" s="500"/>
      <c r="AT61" s="500"/>
      <c r="AU61" s="500"/>
      <c r="AV61" s="500"/>
      <c r="AW61" s="118"/>
      <c r="AX61" s="118"/>
      <c r="AY61" s="118"/>
      <c r="AZ61" s="118"/>
      <c r="BA61" s="118"/>
      <c r="BB61" s="118"/>
      <c r="BC61" s="118"/>
      <c r="BD61" s="118"/>
      <c r="BE61" s="118"/>
      <c r="BF61" s="118"/>
      <c r="BG61" s="118"/>
      <c r="BH61" s="118"/>
      <c r="BI61" s="118"/>
      <c r="BJ61" s="118"/>
    </row>
    <row r="62" spans="2:62" ht="15.75" customHeight="1">
      <c r="B62" s="67"/>
      <c r="C62" s="67"/>
      <c r="D62" s="67"/>
      <c r="E62" s="68"/>
      <c r="F62" s="510" t="s">
        <v>427</v>
      </c>
      <c r="G62" s="511"/>
      <c r="H62" s="511"/>
      <c r="I62" s="511"/>
      <c r="J62" s="511"/>
      <c r="K62" s="511"/>
      <c r="L62" s="512"/>
      <c r="M62" s="65"/>
      <c r="N62" s="70"/>
      <c r="O62" s="70"/>
      <c r="P62" s="72"/>
      <c r="Q62" s="72"/>
      <c r="R62" s="502" t="s">
        <v>526</v>
      </c>
      <c r="S62" s="503"/>
      <c r="T62" s="503"/>
      <c r="U62" s="503"/>
      <c r="V62" s="503"/>
      <c r="W62" s="503"/>
      <c r="X62" s="504"/>
      <c r="Y62" s="65"/>
      <c r="Z62" s="121">
        <f t="shared" si="6"/>
        <v>0</v>
      </c>
      <c r="AA62" s="121">
        <f t="shared" si="0"/>
        <v>0</v>
      </c>
      <c r="AB62" s="121">
        <f t="shared" si="0"/>
        <v>0</v>
      </c>
      <c r="AC62" s="121">
        <f t="shared" si="0"/>
        <v>0</v>
      </c>
      <c r="AD62" s="500" t="str">
        <f t="shared" si="1"/>
        <v>共通男子3000m</v>
      </c>
      <c r="AE62" s="500"/>
      <c r="AF62" s="500"/>
      <c r="AG62" s="500"/>
      <c r="AH62" s="500"/>
      <c r="AI62" s="500"/>
      <c r="AJ62" s="500"/>
      <c r="AK62" s="64"/>
      <c r="AL62" s="121">
        <f t="shared" si="7"/>
        <v>0</v>
      </c>
      <c r="AM62" s="121">
        <f t="shared" si="2"/>
        <v>0</v>
      </c>
      <c r="AN62" s="121">
        <f t="shared" si="3"/>
        <v>0</v>
      </c>
      <c r="AO62" s="121">
        <f t="shared" si="4"/>
        <v>0</v>
      </c>
      <c r="AP62" s="500" t="str">
        <f t="shared" si="5"/>
        <v>共通女子3000m</v>
      </c>
      <c r="AQ62" s="500"/>
      <c r="AR62" s="500"/>
      <c r="AS62" s="500"/>
      <c r="AT62" s="500"/>
      <c r="AU62" s="500"/>
      <c r="AV62" s="500"/>
      <c r="AW62" s="118"/>
      <c r="AX62" s="118"/>
      <c r="AY62" s="118"/>
      <c r="AZ62" s="118"/>
      <c r="BA62" s="118"/>
      <c r="BB62" s="118"/>
      <c r="BC62" s="118"/>
      <c r="BD62" s="118"/>
      <c r="BE62" s="118"/>
      <c r="BF62" s="118"/>
      <c r="BG62" s="118"/>
      <c r="BH62" s="118"/>
      <c r="BI62" s="118"/>
      <c r="BJ62" s="118"/>
    </row>
    <row r="63" spans="2:62" ht="15.75" customHeight="1">
      <c r="B63" s="67"/>
      <c r="C63" s="67"/>
      <c r="D63" s="67"/>
      <c r="E63" s="68"/>
      <c r="F63" s="510" t="s">
        <v>428</v>
      </c>
      <c r="G63" s="511"/>
      <c r="H63" s="511"/>
      <c r="I63" s="511"/>
      <c r="J63" s="511"/>
      <c r="K63" s="511"/>
      <c r="L63" s="512"/>
      <c r="M63" s="65"/>
      <c r="N63" s="70"/>
      <c r="O63" s="70"/>
      <c r="P63" s="72"/>
      <c r="Q63" s="72"/>
      <c r="R63" s="502" t="s">
        <v>527</v>
      </c>
      <c r="S63" s="503"/>
      <c r="T63" s="503"/>
      <c r="U63" s="503"/>
      <c r="V63" s="503"/>
      <c r="W63" s="503"/>
      <c r="X63" s="504"/>
      <c r="Y63" s="65"/>
      <c r="Z63" s="121">
        <f t="shared" si="6"/>
        <v>0</v>
      </c>
      <c r="AA63" s="121">
        <f t="shared" si="0"/>
        <v>0</v>
      </c>
      <c r="AB63" s="121">
        <f t="shared" si="0"/>
        <v>0</v>
      </c>
      <c r="AC63" s="121">
        <f t="shared" si="0"/>
        <v>0</v>
      </c>
      <c r="AD63" s="500" t="str">
        <f t="shared" si="1"/>
        <v>共通男子5000m</v>
      </c>
      <c r="AE63" s="500"/>
      <c r="AF63" s="500"/>
      <c r="AG63" s="500"/>
      <c r="AH63" s="500"/>
      <c r="AI63" s="500"/>
      <c r="AJ63" s="500"/>
      <c r="AK63" s="64"/>
      <c r="AL63" s="121">
        <f t="shared" si="7"/>
        <v>0</v>
      </c>
      <c r="AM63" s="121">
        <f t="shared" si="2"/>
        <v>0</v>
      </c>
      <c r="AN63" s="121">
        <f t="shared" si="3"/>
        <v>0</v>
      </c>
      <c r="AO63" s="121">
        <f t="shared" si="4"/>
        <v>0</v>
      </c>
      <c r="AP63" s="500" t="str">
        <f t="shared" si="5"/>
        <v>共通女子100mYH</v>
      </c>
      <c r="AQ63" s="500"/>
      <c r="AR63" s="500"/>
      <c r="AS63" s="500"/>
      <c r="AT63" s="500"/>
      <c r="AU63" s="500"/>
      <c r="AV63" s="500"/>
      <c r="AW63" s="118"/>
      <c r="AX63" s="118"/>
      <c r="AY63" s="118"/>
      <c r="AZ63" s="118"/>
      <c r="BA63" s="118"/>
      <c r="BB63" s="118"/>
      <c r="BC63" s="118"/>
      <c r="BD63" s="118"/>
      <c r="BE63" s="118"/>
      <c r="BF63" s="118"/>
      <c r="BG63" s="118"/>
      <c r="BH63" s="118"/>
      <c r="BI63" s="118"/>
      <c r="BJ63" s="118"/>
    </row>
    <row r="64" spans="2:62" ht="15.75" customHeight="1">
      <c r="B64" s="67"/>
      <c r="C64" s="67"/>
      <c r="D64" s="67"/>
      <c r="E64" s="68"/>
      <c r="F64" s="510" t="s">
        <v>429</v>
      </c>
      <c r="G64" s="511"/>
      <c r="H64" s="511"/>
      <c r="I64" s="511"/>
      <c r="J64" s="511"/>
      <c r="K64" s="511"/>
      <c r="L64" s="512"/>
      <c r="M64" s="65"/>
      <c r="N64" s="70"/>
      <c r="O64" s="70"/>
      <c r="P64" s="72"/>
      <c r="Q64" s="72"/>
      <c r="R64" s="502" t="s">
        <v>528</v>
      </c>
      <c r="S64" s="503"/>
      <c r="T64" s="503"/>
      <c r="U64" s="503"/>
      <c r="V64" s="503"/>
      <c r="W64" s="503"/>
      <c r="X64" s="504"/>
      <c r="Y64" s="65"/>
      <c r="Z64" s="121">
        <f t="shared" si="6"/>
        <v>0</v>
      </c>
      <c r="AA64" s="121">
        <f t="shared" si="0"/>
        <v>0</v>
      </c>
      <c r="AB64" s="121">
        <f t="shared" si="0"/>
        <v>0</v>
      </c>
      <c r="AC64" s="121">
        <f t="shared" si="0"/>
        <v>0</v>
      </c>
      <c r="AD64" s="500" t="str">
        <f t="shared" si="1"/>
        <v>共通男子110mJH</v>
      </c>
      <c r="AE64" s="500"/>
      <c r="AF64" s="500"/>
      <c r="AG64" s="500"/>
      <c r="AH64" s="500"/>
      <c r="AI64" s="500"/>
      <c r="AJ64" s="500"/>
      <c r="AK64" s="64"/>
      <c r="AL64" s="121">
        <f t="shared" si="7"/>
        <v>0</v>
      </c>
      <c r="AM64" s="121">
        <f t="shared" si="2"/>
        <v>0</v>
      </c>
      <c r="AN64" s="121">
        <f t="shared" si="3"/>
        <v>0</v>
      </c>
      <c r="AO64" s="121">
        <f t="shared" si="4"/>
        <v>0</v>
      </c>
      <c r="AP64" s="500" t="str">
        <f t="shared" si="5"/>
        <v>共通女子100mH(0.838m)</v>
      </c>
      <c r="AQ64" s="500"/>
      <c r="AR64" s="500"/>
      <c r="AS64" s="500"/>
      <c r="AT64" s="500"/>
      <c r="AU64" s="500"/>
      <c r="AV64" s="500"/>
      <c r="AW64" s="118"/>
      <c r="AX64" s="118"/>
      <c r="AY64" s="118"/>
      <c r="AZ64" s="118"/>
      <c r="BA64" s="118"/>
      <c r="BB64" s="118"/>
      <c r="BC64" s="118"/>
      <c r="BD64" s="118"/>
      <c r="BE64" s="118"/>
      <c r="BF64" s="118"/>
      <c r="BG64" s="118"/>
      <c r="BH64" s="118"/>
      <c r="BI64" s="118"/>
      <c r="BJ64" s="118"/>
    </row>
    <row r="65" spans="2:62" ht="15.75" customHeight="1">
      <c r="B65" s="67"/>
      <c r="C65" s="67"/>
      <c r="D65" s="67"/>
      <c r="E65" s="68"/>
      <c r="F65" s="510" t="s">
        <v>430</v>
      </c>
      <c r="G65" s="511"/>
      <c r="H65" s="511"/>
      <c r="I65" s="511"/>
      <c r="J65" s="511"/>
      <c r="K65" s="511"/>
      <c r="L65" s="512"/>
      <c r="M65" s="65"/>
      <c r="N65" s="70"/>
      <c r="O65" s="70"/>
      <c r="P65" s="72"/>
      <c r="Q65" s="72"/>
      <c r="R65" s="502" t="s">
        <v>529</v>
      </c>
      <c r="S65" s="503"/>
      <c r="T65" s="503"/>
      <c r="U65" s="503"/>
      <c r="V65" s="503"/>
      <c r="W65" s="503"/>
      <c r="X65" s="504"/>
      <c r="Y65" s="65"/>
      <c r="Z65" s="121">
        <f t="shared" si="6"/>
        <v>0</v>
      </c>
      <c r="AA65" s="121">
        <f t="shared" si="0"/>
        <v>0</v>
      </c>
      <c r="AB65" s="121">
        <f t="shared" si="0"/>
        <v>0</v>
      </c>
      <c r="AC65" s="121">
        <f t="shared" si="0"/>
        <v>0</v>
      </c>
      <c r="AD65" s="500" t="str">
        <f t="shared" si="1"/>
        <v>共通男子110mH(1.067m)</v>
      </c>
      <c r="AE65" s="500"/>
      <c r="AF65" s="500"/>
      <c r="AG65" s="500"/>
      <c r="AH65" s="500"/>
      <c r="AI65" s="500"/>
      <c r="AJ65" s="500"/>
      <c r="AK65" s="64"/>
      <c r="AL65" s="121">
        <f t="shared" si="7"/>
        <v>0</v>
      </c>
      <c r="AM65" s="121">
        <f t="shared" si="2"/>
        <v>0</v>
      </c>
      <c r="AN65" s="121">
        <f t="shared" si="3"/>
        <v>0</v>
      </c>
      <c r="AO65" s="121">
        <f t="shared" si="4"/>
        <v>0</v>
      </c>
      <c r="AP65" s="500" t="str">
        <f t="shared" si="5"/>
        <v>共通女子400mH(0.762m)</v>
      </c>
      <c r="AQ65" s="500"/>
      <c r="AR65" s="500"/>
      <c r="AS65" s="500"/>
      <c r="AT65" s="500"/>
      <c r="AU65" s="500"/>
      <c r="AV65" s="500"/>
      <c r="AW65" s="118"/>
      <c r="AX65" s="118"/>
      <c r="AY65" s="118"/>
      <c r="AZ65" s="118"/>
      <c r="BA65" s="118"/>
      <c r="BB65" s="118"/>
      <c r="BC65" s="118"/>
      <c r="BD65" s="118"/>
      <c r="BE65" s="118"/>
      <c r="BF65" s="118"/>
      <c r="BG65" s="118"/>
      <c r="BH65" s="118"/>
      <c r="BI65" s="118"/>
      <c r="BJ65" s="118"/>
    </row>
    <row r="66" spans="2:62" ht="15.75" customHeight="1">
      <c r="B66" s="67"/>
      <c r="C66" s="67"/>
      <c r="D66" s="67"/>
      <c r="E66" s="68"/>
      <c r="F66" s="510" t="s">
        <v>431</v>
      </c>
      <c r="G66" s="511"/>
      <c r="H66" s="511"/>
      <c r="I66" s="511"/>
      <c r="J66" s="511"/>
      <c r="K66" s="511"/>
      <c r="L66" s="512"/>
      <c r="M66" s="65"/>
      <c r="N66" s="70"/>
      <c r="O66" s="70"/>
      <c r="P66" s="72"/>
      <c r="Q66" s="72"/>
      <c r="R66" s="502" t="s">
        <v>530</v>
      </c>
      <c r="S66" s="503"/>
      <c r="T66" s="503"/>
      <c r="U66" s="503"/>
      <c r="V66" s="503"/>
      <c r="W66" s="503"/>
      <c r="X66" s="504"/>
      <c r="Y66" s="65"/>
      <c r="Z66" s="121">
        <f t="shared" si="6"/>
        <v>0</v>
      </c>
      <c r="AA66" s="121">
        <f t="shared" si="0"/>
        <v>0</v>
      </c>
      <c r="AB66" s="121">
        <f t="shared" si="0"/>
        <v>0</v>
      </c>
      <c r="AC66" s="121">
        <f t="shared" si="0"/>
        <v>0</v>
      </c>
      <c r="AD66" s="500" t="str">
        <f t="shared" si="1"/>
        <v>共通男子400mH(0.914m)</v>
      </c>
      <c r="AE66" s="500"/>
      <c r="AF66" s="500"/>
      <c r="AG66" s="500"/>
      <c r="AH66" s="500"/>
      <c r="AI66" s="500"/>
      <c r="AJ66" s="500"/>
      <c r="AK66" s="64"/>
      <c r="AL66" s="121">
        <f t="shared" si="7"/>
        <v>0</v>
      </c>
      <c r="AM66" s="121">
        <f t="shared" si="2"/>
        <v>0</v>
      </c>
      <c r="AN66" s="121">
        <f t="shared" si="3"/>
        <v>0</v>
      </c>
      <c r="AO66" s="121">
        <f t="shared" si="4"/>
        <v>0</v>
      </c>
      <c r="AP66" s="500" t="str">
        <f t="shared" si="5"/>
        <v>共通女子5000mW</v>
      </c>
      <c r="AQ66" s="500"/>
      <c r="AR66" s="500"/>
      <c r="AS66" s="500"/>
      <c r="AT66" s="500"/>
      <c r="AU66" s="500"/>
      <c r="AV66" s="500"/>
      <c r="AW66" s="118"/>
      <c r="AX66" s="118"/>
      <c r="AY66" s="118"/>
      <c r="AZ66" s="118"/>
      <c r="BA66" s="118"/>
      <c r="BB66" s="118"/>
      <c r="BC66" s="118"/>
      <c r="BD66" s="118"/>
      <c r="BE66" s="118"/>
      <c r="BF66" s="118"/>
      <c r="BG66" s="118"/>
      <c r="BH66" s="118"/>
      <c r="BI66" s="118"/>
      <c r="BJ66" s="118"/>
    </row>
    <row r="67" spans="2:62" ht="15.75" customHeight="1">
      <c r="B67" s="67"/>
      <c r="C67" s="67"/>
      <c r="D67" s="67"/>
      <c r="E67" s="68"/>
      <c r="F67" s="510" t="s">
        <v>432</v>
      </c>
      <c r="G67" s="511"/>
      <c r="H67" s="511"/>
      <c r="I67" s="511"/>
      <c r="J67" s="511"/>
      <c r="K67" s="511"/>
      <c r="L67" s="512"/>
      <c r="M67" s="65"/>
      <c r="N67" s="70"/>
      <c r="O67" s="70"/>
      <c r="P67" s="72"/>
      <c r="Q67" s="72"/>
      <c r="R67" s="502" t="s">
        <v>531</v>
      </c>
      <c r="S67" s="503"/>
      <c r="T67" s="503"/>
      <c r="U67" s="503"/>
      <c r="V67" s="503"/>
      <c r="W67" s="503"/>
      <c r="X67" s="504"/>
      <c r="Y67" s="65"/>
      <c r="Z67" s="121">
        <f t="shared" si="6"/>
        <v>0</v>
      </c>
      <c r="AA67" s="121">
        <f t="shared" si="0"/>
        <v>0</v>
      </c>
      <c r="AB67" s="121">
        <f t="shared" si="0"/>
        <v>0</v>
      </c>
      <c r="AC67" s="121">
        <f t="shared" si="0"/>
        <v>0</v>
      </c>
      <c r="AD67" s="500" t="str">
        <f t="shared" si="1"/>
        <v>共通男子3000mSC(0.914m)</v>
      </c>
      <c r="AE67" s="500"/>
      <c r="AF67" s="500"/>
      <c r="AG67" s="500"/>
      <c r="AH67" s="500"/>
      <c r="AI67" s="500"/>
      <c r="AJ67" s="500"/>
      <c r="AK67" s="64"/>
      <c r="AL67" s="121">
        <f t="shared" si="7"/>
        <v>0</v>
      </c>
      <c r="AM67" s="121">
        <f t="shared" si="2"/>
        <v>0</v>
      </c>
      <c r="AN67" s="121">
        <f t="shared" si="3"/>
        <v>0</v>
      </c>
      <c r="AO67" s="121">
        <f t="shared" si="4"/>
        <v>0</v>
      </c>
      <c r="AP67" s="500" t="str">
        <f t="shared" si="5"/>
        <v>共通女子4X100mR</v>
      </c>
      <c r="AQ67" s="500"/>
      <c r="AR67" s="500"/>
      <c r="AS67" s="500"/>
      <c r="AT67" s="500"/>
      <c r="AU67" s="500"/>
      <c r="AV67" s="500"/>
      <c r="AW67" s="118"/>
      <c r="AX67" s="118"/>
      <c r="AY67" s="118"/>
      <c r="AZ67" s="118"/>
      <c r="BA67" s="118"/>
      <c r="BB67" s="118"/>
      <c r="BC67" s="118"/>
      <c r="BD67" s="118"/>
      <c r="BE67" s="118"/>
      <c r="BF67" s="118"/>
      <c r="BG67" s="118"/>
      <c r="BH67" s="118"/>
      <c r="BI67" s="118"/>
      <c r="BJ67" s="118"/>
    </row>
    <row r="68" spans="2:62" ht="15.75" customHeight="1">
      <c r="B68" s="67"/>
      <c r="C68" s="67"/>
      <c r="D68" s="67"/>
      <c r="E68" s="68"/>
      <c r="F68" s="510" t="s">
        <v>433</v>
      </c>
      <c r="G68" s="511"/>
      <c r="H68" s="511"/>
      <c r="I68" s="511"/>
      <c r="J68" s="511"/>
      <c r="K68" s="511"/>
      <c r="L68" s="512"/>
      <c r="M68" s="65"/>
      <c r="N68" s="70"/>
      <c r="O68" s="70"/>
      <c r="P68" s="72"/>
      <c r="Q68" s="72"/>
      <c r="R68" s="502" t="s">
        <v>532</v>
      </c>
      <c r="S68" s="503"/>
      <c r="T68" s="503"/>
      <c r="U68" s="503"/>
      <c r="V68" s="503"/>
      <c r="W68" s="503"/>
      <c r="X68" s="504"/>
      <c r="Y68" s="65"/>
      <c r="Z68" s="121">
        <f t="shared" si="6"/>
        <v>0</v>
      </c>
      <c r="AA68" s="121">
        <f t="shared" si="0"/>
        <v>0</v>
      </c>
      <c r="AB68" s="121">
        <f t="shared" si="0"/>
        <v>0</v>
      </c>
      <c r="AC68" s="121">
        <f t="shared" si="0"/>
        <v>0</v>
      </c>
      <c r="AD68" s="500" t="str">
        <f t="shared" si="1"/>
        <v>共通男子5000mW</v>
      </c>
      <c r="AE68" s="500"/>
      <c r="AF68" s="500"/>
      <c r="AG68" s="500"/>
      <c r="AH68" s="500"/>
      <c r="AI68" s="500"/>
      <c r="AJ68" s="500"/>
      <c r="AK68" s="64"/>
      <c r="AL68" s="121">
        <f t="shared" si="7"/>
        <v>0</v>
      </c>
      <c r="AM68" s="121">
        <f t="shared" si="2"/>
        <v>0</v>
      </c>
      <c r="AN68" s="121">
        <f t="shared" si="3"/>
        <v>0</v>
      </c>
      <c r="AO68" s="121">
        <f t="shared" si="4"/>
        <v>0</v>
      </c>
      <c r="AP68" s="500" t="str">
        <f t="shared" si="5"/>
        <v>共通女子4X200mR</v>
      </c>
      <c r="AQ68" s="500"/>
      <c r="AR68" s="500"/>
      <c r="AS68" s="500"/>
      <c r="AT68" s="500"/>
      <c r="AU68" s="500"/>
      <c r="AV68" s="500"/>
      <c r="AW68" s="118"/>
      <c r="AX68" s="118"/>
      <c r="AY68" s="118"/>
      <c r="AZ68" s="118"/>
      <c r="BA68" s="118"/>
      <c r="BB68" s="118"/>
      <c r="BC68" s="118"/>
      <c r="BD68" s="118"/>
      <c r="BE68" s="118"/>
      <c r="BF68" s="118"/>
      <c r="BG68" s="118"/>
      <c r="BH68" s="118"/>
      <c r="BI68" s="118"/>
      <c r="BJ68" s="118"/>
    </row>
    <row r="69" spans="2:62" ht="15.75" customHeight="1">
      <c r="B69" s="67"/>
      <c r="C69" s="67"/>
      <c r="D69" s="67"/>
      <c r="E69" s="68"/>
      <c r="F69" s="510" t="s">
        <v>434</v>
      </c>
      <c r="G69" s="511"/>
      <c r="H69" s="511"/>
      <c r="I69" s="511"/>
      <c r="J69" s="511"/>
      <c r="K69" s="511"/>
      <c r="L69" s="512"/>
      <c r="M69" s="65"/>
      <c r="N69" s="70"/>
      <c r="O69" s="70"/>
      <c r="P69" s="72"/>
      <c r="Q69" s="72"/>
      <c r="R69" s="502" t="s">
        <v>533</v>
      </c>
      <c r="S69" s="503"/>
      <c r="T69" s="503"/>
      <c r="U69" s="503"/>
      <c r="V69" s="503"/>
      <c r="W69" s="503"/>
      <c r="X69" s="504"/>
      <c r="Y69" s="65"/>
      <c r="Z69" s="121">
        <f t="shared" si="6"/>
        <v>0</v>
      </c>
      <c r="AA69" s="121">
        <f t="shared" si="0"/>
        <v>0</v>
      </c>
      <c r="AB69" s="121">
        <f t="shared" si="0"/>
        <v>0</v>
      </c>
      <c r="AC69" s="121">
        <f t="shared" si="0"/>
        <v>0</v>
      </c>
      <c r="AD69" s="500" t="str">
        <f t="shared" si="1"/>
        <v>共通男子4X100mR</v>
      </c>
      <c r="AE69" s="500"/>
      <c r="AF69" s="500"/>
      <c r="AG69" s="500"/>
      <c r="AH69" s="500"/>
      <c r="AI69" s="500"/>
      <c r="AJ69" s="500"/>
      <c r="AK69" s="64"/>
      <c r="AL69" s="121">
        <f t="shared" si="7"/>
        <v>0</v>
      </c>
      <c r="AM69" s="121">
        <f t="shared" si="2"/>
        <v>0</v>
      </c>
      <c r="AN69" s="121">
        <f t="shared" si="3"/>
        <v>0</v>
      </c>
      <c r="AO69" s="121">
        <f t="shared" si="4"/>
        <v>0</v>
      </c>
      <c r="AP69" s="500" t="str">
        <f t="shared" si="5"/>
        <v>共通女子4X400mR</v>
      </c>
      <c r="AQ69" s="500"/>
      <c r="AR69" s="500"/>
      <c r="AS69" s="500"/>
      <c r="AT69" s="500"/>
      <c r="AU69" s="500"/>
      <c r="AV69" s="500"/>
      <c r="AW69" s="118"/>
      <c r="AX69" s="118"/>
      <c r="AY69" s="118"/>
      <c r="AZ69" s="118"/>
      <c r="BA69" s="118"/>
      <c r="BB69" s="118"/>
      <c r="BC69" s="118"/>
      <c r="BD69" s="118"/>
      <c r="BE69" s="118"/>
      <c r="BF69" s="118"/>
      <c r="BG69" s="118"/>
      <c r="BH69" s="118"/>
      <c r="BI69" s="118"/>
      <c r="BJ69" s="118"/>
    </row>
    <row r="70" spans="2:62" ht="15.75" customHeight="1">
      <c r="B70" s="67"/>
      <c r="C70" s="67"/>
      <c r="D70" s="67"/>
      <c r="E70" s="68"/>
      <c r="F70" s="510" t="s">
        <v>435</v>
      </c>
      <c r="G70" s="511"/>
      <c r="H70" s="511"/>
      <c r="I70" s="511"/>
      <c r="J70" s="511"/>
      <c r="K70" s="511"/>
      <c r="L70" s="512"/>
      <c r="M70" s="65"/>
      <c r="N70" s="70"/>
      <c r="O70" s="70"/>
      <c r="P70" s="72"/>
      <c r="Q70" s="72"/>
      <c r="R70" s="502" t="s">
        <v>534</v>
      </c>
      <c r="S70" s="503"/>
      <c r="T70" s="503"/>
      <c r="U70" s="503"/>
      <c r="V70" s="503"/>
      <c r="W70" s="503"/>
      <c r="X70" s="504"/>
      <c r="Y70" s="65"/>
      <c r="Z70" s="121">
        <f t="shared" si="6"/>
        <v>0</v>
      </c>
      <c r="AA70" s="121">
        <f t="shared" si="0"/>
        <v>0</v>
      </c>
      <c r="AB70" s="121">
        <f t="shared" si="0"/>
        <v>0</v>
      </c>
      <c r="AC70" s="121">
        <f t="shared" si="0"/>
        <v>0</v>
      </c>
      <c r="AD70" s="500" t="str">
        <f t="shared" si="1"/>
        <v>共通男子4X200mR</v>
      </c>
      <c r="AE70" s="500"/>
      <c r="AF70" s="500"/>
      <c r="AG70" s="500"/>
      <c r="AH70" s="500"/>
      <c r="AI70" s="500"/>
      <c r="AJ70" s="500"/>
      <c r="AK70" s="64"/>
      <c r="AL70" s="121">
        <f t="shared" si="7"/>
        <v>0</v>
      </c>
      <c r="AM70" s="121">
        <f t="shared" si="2"/>
        <v>0</v>
      </c>
      <c r="AN70" s="121">
        <f t="shared" si="3"/>
        <v>0</v>
      </c>
      <c r="AO70" s="121">
        <f t="shared" si="4"/>
        <v>0</v>
      </c>
      <c r="AP70" s="500" t="str">
        <f t="shared" si="5"/>
        <v>共通女子走高跳</v>
      </c>
      <c r="AQ70" s="500"/>
      <c r="AR70" s="500"/>
      <c r="AS70" s="500"/>
      <c r="AT70" s="500"/>
      <c r="AU70" s="500"/>
      <c r="AV70" s="500"/>
      <c r="AW70" s="118"/>
      <c r="AX70" s="118"/>
      <c r="AY70" s="118"/>
      <c r="AZ70" s="118"/>
      <c r="BA70" s="118"/>
      <c r="BB70" s="118"/>
      <c r="BC70" s="118"/>
      <c r="BD70" s="118"/>
      <c r="BE70" s="118"/>
      <c r="BF70" s="118"/>
      <c r="BG70" s="118"/>
      <c r="BH70" s="118"/>
      <c r="BI70" s="118"/>
      <c r="BJ70" s="118"/>
    </row>
    <row r="71" spans="2:62" ht="15.75" customHeight="1">
      <c r="B71" s="67"/>
      <c r="C71" s="67"/>
      <c r="D71" s="67"/>
      <c r="E71" s="68"/>
      <c r="F71" s="510" t="s">
        <v>436</v>
      </c>
      <c r="G71" s="511"/>
      <c r="H71" s="511"/>
      <c r="I71" s="511"/>
      <c r="J71" s="511"/>
      <c r="K71" s="511"/>
      <c r="L71" s="512"/>
      <c r="M71" s="65"/>
      <c r="N71" s="70"/>
      <c r="O71" s="70"/>
      <c r="P71" s="72"/>
      <c r="Q71" s="72"/>
      <c r="R71" s="502" t="s">
        <v>535</v>
      </c>
      <c r="S71" s="503"/>
      <c r="T71" s="503"/>
      <c r="U71" s="503"/>
      <c r="V71" s="503"/>
      <c r="W71" s="503"/>
      <c r="X71" s="504"/>
      <c r="Y71" s="65"/>
      <c r="Z71" s="121">
        <f t="shared" si="6"/>
        <v>0</v>
      </c>
      <c r="AA71" s="121">
        <f t="shared" si="0"/>
        <v>0</v>
      </c>
      <c r="AB71" s="121">
        <f t="shared" si="0"/>
        <v>0</v>
      </c>
      <c r="AC71" s="121">
        <f t="shared" si="0"/>
        <v>0</v>
      </c>
      <c r="AD71" s="500" t="str">
        <f t="shared" si="1"/>
        <v>共通男子4X400mR</v>
      </c>
      <c r="AE71" s="500"/>
      <c r="AF71" s="500"/>
      <c r="AG71" s="500"/>
      <c r="AH71" s="500"/>
      <c r="AI71" s="500"/>
      <c r="AJ71" s="500"/>
      <c r="AK71" s="64"/>
      <c r="AL71" s="121">
        <f t="shared" si="7"/>
        <v>0</v>
      </c>
      <c r="AM71" s="121">
        <f t="shared" si="2"/>
        <v>0</v>
      </c>
      <c r="AN71" s="121">
        <f t="shared" si="3"/>
        <v>0</v>
      </c>
      <c r="AO71" s="121">
        <f t="shared" si="4"/>
        <v>0</v>
      </c>
      <c r="AP71" s="500" t="str">
        <f t="shared" si="5"/>
        <v>共通女子棒高跳</v>
      </c>
      <c r="AQ71" s="500"/>
      <c r="AR71" s="500"/>
      <c r="AS71" s="500"/>
      <c r="AT71" s="500"/>
      <c r="AU71" s="500"/>
      <c r="AV71" s="500"/>
      <c r="AW71" s="118"/>
      <c r="AX71" s="118"/>
      <c r="AY71" s="118"/>
      <c r="AZ71" s="118"/>
      <c r="BA71" s="118"/>
      <c r="BB71" s="118"/>
      <c r="BC71" s="118"/>
      <c r="BD71" s="118"/>
      <c r="BE71" s="118"/>
      <c r="BF71" s="118"/>
      <c r="BG71" s="118"/>
      <c r="BH71" s="118"/>
      <c r="BI71" s="118"/>
      <c r="BJ71" s="118"/>
    </row>
    <row r="72" spans="2:62" ht="15.75" customHeight="1">
      <c r="B72" s="67"/>
      <c r="C72" s="67"/>
      <c r="D72" s="67"/>
      <c r="E72" s="68"/>
      <c r="F72" s="510" t="s">
        <v>437</v>
      </c>
      <c r="G72" s="511"/>
      <c r="H72" s="511"/>
      <c r="I72" s="511"/>
      <c r="J72" s="511"/>
      <c r="K72" s="511"/>
      <c r="L72" s="512"/>
      <c r="M72" s="65"/>
      <c r="N72" s="70"/>
      <c r="O72" s="70"/>
      <c r="P72" s="72"/>
      <c r="Q72" s="72"/>
      <c r="R72" s="502" t="s">
        <v>536</v>
      </c>
      <c r="S72" s="503"/>
      <c r="T72" s="503"/>
      <c r="U72" s="503"/>
      <c r="V72" s="503"/>
      <c r="W72" s="503"/>
      <c r="X72" s="504"/>
      <c r="Y72" s="65"/>
      <c r="Z72" s="121">
        <f t="shared" si="6"/>
        <v>0</v>
      </c>
      <c r="AA72" s="121">
        <f aca="true" t="shared" si="8" ref="AA72:AA135">IF(C72="",AA71,AA71+1)</f>
        <v>0</v>
      </c>
      <c r="AB72" s="121">
        <f aca="true" t="shared" si="9" ref="AB72:AB135">IF(D72="",AB71,AB71+1)</f>
        <v>0</v>
      </c>
      <c r="AC72" s="121">
        <f aca="true" t="shared" si="10" ref="AC72:AC135">IF(E72="",AC71,AC71+1)</f>
        <v>0</v>
      </c>
      <c r="AD72" s="500" t="str">
        <f t="shared" si="1"/>
        <v>共通男子走高跳</v>
      </c>
      <c r="AE72" s="500"/>
      <c r="AF72" s="500"/>
      <c r="AG72" s="500"/>
      <c r="AH72" s="500"/>
      <c r="AI72" s="500"/>
      <c r="AJ72" s="500"/>
      <c r="AK72" s="64"/>
      <c r="AL72" s="121">
        <f t="shared" si="7"/>
        <v>0</v>
      </c>
      <c r="AM72" s="121">
        <f t="shared" si="2"/>
        <v>0</v>
      </c>
      <c r="AN72" s="121">
        <f t="shared" si="3"/>
        <v>0</v>
      </c>
      <c r="AO72" s="121">
        <f t="shared" si="4"/>
        <v>0</v>
      </c>
      <c r="AP72" s="500" t="str">
        <f t="shared" si="5"/>
        <v>共通女子走幅跳</v>
      </c>
      <c r="AQ72" s="500"/>
      <c r="AR72" s="500"/>
      <c r="AS72" s="500"/>
      <c r="AT72" s="500"/>
      <c r="AU72" s="500"/>
      <c r="AV72" s="500"/>
      <c r="AW72" s="118"/>
      <c r="AX72" s="118"/>
      <c r="AY72" s="118"/>
      <c r="AZ72" s="118"/>
      <c r="BA72" s="118"/>
      <c r="BB72" s="118"/>
      <c r="BC72" s="118"/>
      <c r="BD72" s="118"/>
      <c r="BE72" s="118"/>
      <c r="BF72" s="118"/>
      <c r="BG72" s="118"/>
      <c r="BH72" s="118"/>
      <c r="BI72" s="118"/>
      <c r="BJ72" s="118"/>
    </row>
    <row r="73" spans="2:62" ht="15.75" customHeight="1">
      <c r="B73" s="67"/>
      <c r="C73" s="67"/>
      <c r="D73" s="67"/>
      <c r="E73" s="68"/>
      <c r="F73" s="510" t="s">
        <v>438</v>
      </c>
      <c r="G73" s="511"/>
      <c r="H73" s="511"/>
      <c r="I73" s="511"/>
      <c r="J73" s="511"/>
      <c r="K73" s="511"/>
      <c r="L73" s="512"/>
      <c r="M73" s="65"/>
      <c r="N73" s="70"/>
      <c r="O73" s="70"/>
      <c r="P73" s="72"/>
      <c r="Q73" s="72"/>
      <c r="R73" s="502" t="s">
        <v>537</v>
      </c>
      <c r="S73" s="503"/>
      <c r="T73" s="503"/>
      <c r="U73" s="503"/>
      <c r="V73" s="503"/>
      <c r="W73" s="503"/>
      <c r="X73" s="504"/>
      <c r="Y73" s="65"/>
      <c r="Z73" s="121">
        <f t="shared" si="6"/>
        <v>0</v>
      </c>
      <c r="AA73" s="121">
        <f t="shared" si="8"/>
        <v>0</v>
      </c>
      <c r="AB73" s="121">
        <f t="shared" si="9"/>
        <v>0</v>
      </c>
      <c r="AC73" s="121">
        <f t="shared" si="10"/>
        <v>0</v>
      </c>
      <c r="AD73" s="500" t="str">
        <f t="shared" si="1"/>
        <v>共通男子棒高跳</v>
      </c>
      <c r="AE73" s="500"/>
      <c r="AF73" s="500"/>
      <c r="AG73" s="500"/>
      <c r="AH73" s="500"/>
      <c r="AI73" s="500"/>
      <c r="AJ73" s="500"/>
      <c r="AK73" s="64"/>
      <c r="AL73" s="121">
        <f t="shared" si="7"/>
        <v>0</v>
      </c>
      <c r="AM73" s="121">
        <f t="shared" si="2"/>
        <v>0</v>
      </c>
      <c r="AN73" s="121">
        <f t="shared" si="3"/>
        <v>0</v>
      </c>
      <c r="AO73" s="121">
        <f t="shared" si="4"/>
        <v>0</v>
      </c>
      <c r="AP73" s="500" t="str">
        <f t="shared" si="5"/>
        <v>共通女子三段跳</v>
      </c>
      <c r="AQ73" s="500"/>
      <c r="AR73" s="500"/>
      <c r="AS73" s="500"/>
      <c r="AT73" s="500"/>
      <c r="AU73" s="500"/>
      <c r="AV73" s="500"/>
      <c r="AW73" s="118"/>
      <c r="AX73" s="118"/>
      <c r="AY73" s="118"/>
      <c r="AZ73" s="118"/>
      <c r="BA73" s="118"/>
      <c r="BB73" s="118"/>
      <c r="BC73" s="118"/>
      <c r="BD73" s="118"/>
      <c r="BE73" s="118"/>
      <c r="BF73" s="118"/>
      <c r="BG73" s="118"/>
      <c r="BH73" s="118"/>
      <c r="BI73" s="118"/>
      <c r="BJ73" s="118"/>
    </row>
    <row r="74" spans="2:62" ht="15.75" customHeight="1">
      <c r="B74" s="67"/>
      <c r="C74" s="67"/>
      <c r="D74" s="67"/>
      <c r="E74" s="68"/>
      <c r="F74" s="510" t="s">
        <v>439</v>
      </c>
      <c r="G74" s="511"/>
      <c r="H74" s="511"/>
      <c r="I74" s="511"/>
      <c r="J74" s="511"/>
      <c r="K74" s="511"/>
      <c r="L74" s="512"/>
      <c r="M74" s="65"/>
      <c r="N74" s="70"/>
      <c r="O74" s="70"/>
      <c r="P74" s="72"/>
      <c r="Q74" s="72"/>
      <c r="R74" s="502" t="s">
        <v>538</v>
      </c>
      <c r="S74" s="503"/>
      <c r="T74" s="503"/>
      <c r="U74" s="503"/>
      <c r="V74" s="503"/>
      <c r="W74" s="503"/>
      <c r="X74" s="504"/>
      <c r="Y74" s="65"/>
      <c r="Z74" s="121">
        <f t="shared" si="6"/>
        <v>0</v>
      </c>
      <c r="AA74" s="121">
        <f t="shared" si="8"/>
        <v>0</v>
      </c>
      <c r="AB74" s="121">
        <f t="shared" si="9"/>
        <v>0</v>
      </c>
      <c r="AC74" s="121">
        <f t="shared" si="10"/>
        <v>0</v>
      </c>
      <c r="AD74" s="500" t="str">
        <f t="shared" si="1"/>
        <v>共通男子走幅跳</v>
      </c>
      <c r="AE74" s="500"/>
      <c r="AF74" s="500"/>
      <c r="AG74" s="500"/>
      <c r="AH74" s="500"/>
      <c r="AI74" s="500"/>
      <c r="AJ74" s="500"/>
      <c r="AK74" s="64"/>
      <c r="AL74" s="121">
        <f t="shared" si="7"/>
        <v>0</v>
      </c>
      <c r="AM74" s="121">
        <f t="shared" si="2"/>
        <v>0</v>
      </c>
      <c r="AN74" s="121">
        <f t="shared" si="3"/>
        <v>0</v>
      </c>
      <c r="AO74" s="121">
        <f t="shared" si="4"/>
        <v>0</v>
      </c>
      <c r="AP74" s="500" t="str">
        <f t="shared" si="5"/>
        <v>共通女子砲丸投(4.000kg)</v>
      </c>
      <c r="AQ74" s="500"/>
      <c r="AR74" s="500"/>
      <c r="AS74" s="500"/>
      <c r="AT74" s="500"/>
      <c r="AU74" s="500"/>
      <c r="AV74" s="500"/>
      <c r="AW74" s="118"/>
      <c r="AX74" s="118"/>
      <c r="AY74" s="118"/>
      <c r="AZ74" s="118"/>
      <c r="BA74" s="118"/>
      <c r="BB74" s="118"/>
      <c r="BC74" s="118"/>
      <c r="BD74" s="118"/>
      <c r="BE74" s="118"/>
      <c r="BF74" s="118"/>
      <c r="BG74" s="118"/>
      <c r="BH74" s="118"/>
      <c r="BI74" s="118"/>
      <c r="BJ74" s="118"/>
    </row>
    <row r="75" spans="2:62" ht="15.75">
      <c r="B75" s="67"/>
      <c r="C75" s="67"/>
      <c r="D75" s="67"/>
      <c r="E75" s="68"/>
      <c r="F75" s="510" t="s">
        <v>440</v>
      </c>
      <c r="G75" s="511"/>
      <c r="H75" s="511"/>
      <c r="I75" s="511"/>
      <c r="J75" s="511"/>
      <c r="K75" s="511"/>
      <c r="L75" s="512"/>
      <c r="M75" s="65"/>
      <c r="N75" s="70"/>
      <c r="O75" s="70"/>
      <c r="P75" s="72"/>
      <c r="Q75" s="72"/>
      <c r="R75" s="502" t="s">
        <v>539</v>
      </c>
      <c r="S75" s="503"/>
      <c r="T75" s="503"/>
      <c r="U75" s="503"/>
      <c r="V75" s="503"/>
      <c r="W75" s="503"/>
      <c r="X75" s="504"/>
      <c r="Y75" s="65"/>
      <c r="Z75" s="121">
        <f t="shared" si="6"/>
        <v>0</v>
      </c>
      <c r="AA75" s="121">
        <f t="shared" si="8"/>
        <v>0</v>
      </c>
      <c r="AB75" s="121">
        <f t="shared" si="9"/>
        <v>0</v>
      </c>
      <c r="AC75" s="121">
        <f t="shared" si="10"/>
        <v>0</v>
      </c>
      <c r="AD75" s="500" t="str">
        <f t="shared" si="1"/>
        <v>共通男子やり投(800g)</v>
      </c>
      <c r="AE75" s="500"/>
      <c r="AF75" s="500"/>
      <c r="AG75" s="500"/>
      <c r="AH75" s="500"/>
      <c r="AI75" s="500"/>
      <c r="AJ75" s="500"/>
      <c r="AK75" s="64"/>
      <c r="AL75" s="121">
        <f t="shared" si="7"/>
        <v>0</v>
      </c>
      <c r="AM75" s="121">
        <f t="shared" si="2"/>
        <v>0</v>
      </c>
      <c r="AN75" s="121">
        <f t="shared" si="3"/>
        <v>0</v>
      </c>
      <c r="AO75" s="121">
        <f t="shared" si="4"/>
        <v>0</v>
      </c>
      <c r="AP75" s="500" t="str">
        <f t="shared" si="5"/>
        <v>共通女子円盤投(1.000kg)</v>
      </c>
      <c r="AQ75" s="500"/>
      <c r="AR75" s="500"/>
      <c r="AS75" s="500"/>
      <c r="AT75" s="500"/>
      <c r="AU75" s="500"/>
      <c r="AV75" s="500"/>
      <c r="AW75" s="118"/>
      <c r="AX75" s="118"/>
      <c r="AY75" s="118"/>
      <c r="AZ75" s="118"/>
      <c r="BA75" s="118"/>
      <c r="BB75" s="118"/>
      <c r="BC75" s="118"/>
      <c r="BD75" s="118"/>
      <c r="BE75" s="118"/>
      <c r="BF75" s="118"/>
      <c r="BG75" s="118"/>
      <c r="BH75" s="118"/>
      <c r="BI75" s="118"/>
      <c r="BJ75" s="118"/>
    </row>
    <row r="76" spans="2:62" ht="15.75">
      <c r="B76" s="67"/>
      <c r="C76" s="67"/>
      <c r="D76" s="67"/>
      <c r="E76" s="68"/>
      <c r="F76" s="510" t="s">
        <v>441</v>
      </c>
      <c r="G76" s="511"/>
      <c r="H76" s="511"/>
      <c r="I76" s="511"/>
      <c r="J76" s="511"/>
      <c r="K76" s="511"/>
      <c r="L76" s="512"/>
      <c r="M76" s="65"/>
      <c r="N76" s="70"/>
      <c r="O76" s="70"/>
      <c r="P76" s="72"/>
      <c r="Q76" s="72"/>
      <c r="R76" s="502" t="s">
        <v>540</v>
      </c>
      <c r="S76" s="503"/>
      <c r="T76" s="503"/>
      <c r="U76" s="503"/>
      <c r="V76" s="503"/>
      <c r="W76" s="503"/>
      <c r="X76" s="504"/>
      <c r="Y76" s="65"/>
      <c r="Z76" s="121">
        <f t="shared" si="6"/>
        <v>0</v>
      </c>
      <c r="AA76" s="121">
        <f t="shared" si="8"/>
        <v>0</v>
      </c>
      <c r="AB76" s="121">
        <f t="shared" si="9"/>
        <v>0</v>
      </c>
      <c r="AC76" s="121">
        <f t="shared" si="10"/>
        <v>0</v>
      </c>
      <c r="AD76" s="500" t="str">
        <f t="shared" si="1"/>
        <v>共通男子4X800mR</v>
      </c>
      <c r="AE76" s="500"/>
      <c r="AF76" s="500"/>
      <c r="AG76" s="500"/>
      <c r="AH76" s="500"/>
      <c r="AI76" s="500"/>
      <c r="AJ76" s="500"/>
      <c r="AK76" s="64"/>
      <c r="AL76" s="121">
        <f t="shared" si="7"/>
        <v>0</v>
      </c>
      <c r="AM76" s="121">
        <f t="shared" si="2"/>
        <v>0</v>
      </c>
      <c r="AN76" s="121">
        <f t="shared" si="3"/>
        <v>0</v>
      </c>
      <c r="AO76" s="121">
        <f t="shared" si="4"/>
        <v>0</v>
      </c>
      <c r="AP76" s="500" t="str">
        <f t="shared" si="5"/>
        <v>共通女子ﾊﾝﾏｰ投(4.000kg)</v>
      </c>
      <c r="AQ76" s="500"/>
      <c r="AR76" s="500"/>
      <c r="AS76" s="500"/>
      <c r="AT76" s="500"/>
      <c r="AU76" s="500"/>
      <c r="AV76" s="500"/>
      <c r="AW76" s="118"/>
      <c r="AX76" s="118"/>
      <c r="AY76" s="118"/>
      <c r="AZ76" s="118"/>
      <c r="BA76" s="118"/>
      <c r="BB76" s="118"/>
      <c r="BC76" s="118"/>
      <c r="BD76" s="118"/>
      <c r="BE76" s="118"/>
      <c r="BF76" s="118"/>
      <c r="BG76" s="118"/>
      <c r="BH76" s="118"/>
      <c r="BI76" s="118"/>
      <c r="BJ76" s="118"/>
    </row>
    <row r="77" spans="2:62" ht="15.75">
      <c r="B77" s="67"/>
      <c r="C77" s="67"/>
      <c r="D77" s="67"/>
      <c r="E77" s="68"/>
      <c r="F77" s="510" t="s">
        <v>442</v>
      </c>
      <c r="G77" s="511"/>
      <c r="H77" s="511"/>
      <c r="I77" s="511"/>
      <c r="J77" s="511"/>
      <c r="K77" s="511"/>
      <c r="L77" s="512"/>
      <c r="M77" s="65"/>
      <c r="N77" s="70"/>
      <c r="O77" s="70"/>
      <c r="P77" s="72"/>
      <c r="Q77" s="72"/>
      <c r="R77" s="502" t="s">
        <v>541</v>
      </c>
      <c r="S77" s="503"/>
      <c r="T77" s="503"/>
      <c r="U77" s="503"/>
      <c r="V77" s="503"/>
      <c r="W77" s="503"/>
      <c r="X77" s="504"/>
      <c r="Y77" s="65"/>
      <c r="Z77" s="121">
        <f t="shared" si="6"/>
        <v>0</v>
      </c>
      <c r="AA77" s="121">
        <f t="shared" si="8"/>
        <v>0</v>
      </c>
      <c r="AB77" s="121">
        <f t="shared" si="9"/>
        <v>0</v>
      </c>
      <c r="AC77" s="121">
        <f t="shared" si="10"/>
        <v>0</v>
      </c>
      <c r="AD77" s="500" t="str">
        <f t="shared" si="1"/>
        <v>一般男子砲丸投(7.260kg)</v>
      </c>
      <c r="AE77" s="500"/>
      <c r="AF77" s="500"/>
      <c r="AG77" s="500"/>
      <c r="AH77" s="500"/>
      <c r="AI77" s="500"/>
      <c r="AJ77" s="500"/>
      <c r="AK77" s="64"/>
      <c r="AL77" s="121">
        <f t="shared" si="7"/>
        <v>0</v>
      </c>
      <c r="AM77" s="121">
        <f t="shared" si="2"/>
        <v>0</v>
      </c>
      <c r="AN77" s="121">
        <f t="shared" si="3"/>
        <v>0</v>
      </c>
      <c r="AO77" s="121">
        <f t="shared" si="4"/>
        <v>0</v>
      </c>
      <c r="AP77" s="500" t="str">
        <f t="shared" si="5"/>
        <v>共通女子やり投(600g)</v>
      </c>
      <c r="AQ77" s="500"/>
      <c r="AR77" s="500"/>
      <c r="AS77" s="500"/>
      <c r="AT77" s="500"/>
      <c r="AU77" s="500"/>
      <c r="AV77" s="500"/>
      <c r="AW77" s="118"/>
      <c r="AX77" s="118"/>
      <c r="AY77" s="118"/>
      <c r="AZ77" s="118"/>
      <c r="BA77" s="118"/>
      <c r="BB77" s="118"/>
      <c r="BC77" s="118"/>
      <c r="BD77" s="118"/>
      <c r="BE77" s="118"/>
      <c r="BF77" s="118"/>
      <c r="BG77" s="118"/>
      <c r="BH77" s="118"/>
      <c r="BI77" s="118"/>
      <c r="BJ77" s="118"/>
    </row>
    <row r="78" spans="2:62" ht="15.75">
      <c r="B78" s="67"/>
      <c r="C78" s="67"/>
      <c r="D78" s="67"/>
      <c r="E78" s="68"/>
      <c r="F78" s="510" t="s">
        <v>443</v>
      </c>
      <c r="G78" s="511"/>
      <c r="H78" s="511"/>
      <c r="I78" s="511"/>
      <c r="J78" s="511"/>
      <c r="K78" s="511"/>
      <c r="L78" s="512"/>
      <c r="M78" s="65"/>
      <c r="N78" s="70"/>
      <c r="O78" s="70"/>
      <c r="P78" s="72"/>
      <c r="Q78" s="72"/>
      <c r="R78" s="502" t="s">
        <v>542</v>
      </c>
      <c r="S78" s="503"/>
      <c r="T78" s="503"/>
      <c r="U78" s="503"/>
      <c r="V78" s="503"/>
      <c r="W78" s="503"/>
      <c r="X78" s="504"/>
      <c r="Y78" s="65"/>
      <c r="Z78" s="121">
        <f t="shared" si="6"/>
        <v>0</v>
      </c>
      <c r="AA78" s="121">
        <f t="shared" si="8"/>
        <v>0</v>
      </c>
      <c r="AB78" s="121">
        <f t="shared" si="9"/>
        <v>0</v>
      </c>
      <c r="AC78" s="121">
        <f t="shared" si="10"/>
        <v>0</v>
      </c>
      <c r="AD78" s="500" t="str">
        <f t="shared" si="1"/>
        <v>一般男子円盤投(2.000kg)</v>
      </c>
      <c r="AE78" s="500"/>
      <c r="AF78" s="500"/>
      <c r="AG78" s="500"/>
      <c r="AH78" s="500"/>
      <c r="AI78" s="500"/>
      <c r="AJ78" s="500"/>
      <c r="AK78" s="64"/>
      <c r="AL78" s="121">
        <f t="shared" si="7"/>
        <v>0</v>
      </c>
      <c r="AM78" s="121">
        <f t="shared" si="2"/>
        <v>0</v>
      </c>
      <c r="AN78" s="121">
        <f t="shared" si="3"/>
        <v>0</v>
      </c>
      <c r="AO78" s="121">
        <f t="shared" si="4"/>
        <v>0</v>
      </c>
      <c r="AP78" s="500" t="str">
        <f t="shared" si="5"/>
        <v>共通女子七種競技</v>
      </c>
      <c r="AQ78" s="500"/>
      <c r="AR78" s="500"/>
      <c r="AS78" s="500"/>
      <c r="AT78" s="500"/>
      <c r="AU78" s="500"/>
      <c r="AV78" s="500"/>
      <c r="AW78" s="118"/>
      <c r="AX78" s="118"/>
      <c r="AY78" s="118"/>
      <c r="AZ78" s="118"/>
      <c r="BA78" s="118"/>
      <c r="BB78" s="118"/>
      <c r="BC78" s="118"/>
      <c r="BD78" s="118"/>
      <c r="BE78" s="118"/>
      <c r="BF78" s="118"/>
      <c r="BG78" s="118"/>
      <c r="BH78" s="118"/>
      <c r="BI78" s="118"/>
      <c r="BJ78" s="118"/>
    </row>
    <row r="79" spans="2:62" ht="15.75">
      <c r="B79" s="67"/>
      <c r="C79" s="67"/>
      <c r="D79" s="67"/>
      <c r="E79" s="68"/>
      <c r="F79" s="510" t="s">
        <v>444</v>
      </c>
      <c r="G79" s="511"/>
      <c r="H79" s="511"/>
      <c r="I79" s="511"/>
      <c r="J79" s="511"/>
      <c r="K79" s="511"/>
      <c r="L79" s="512"/>
      <c r="M79" s="65"/>
      <c r="N79" s="70"/>
      <c r="O79" s="70"/>
      <c r="P79" s="72"/>
      <c r="Q79" s="72"/>
      <c r="R79" s="502" t="s">
        <v>543</v>
      </c>
      <c r="S79" s="503"/>
      <c r="T79" s="503"/>
      <c r="U79" s="503"/>
      <c r="V79" s="503"/>
      <c r="W79" s="503"/>
      <c r="X79" s="504"/>
      <c r="Y79" s="65"/>
      <c r="Z79" s="121">
        <f t="shared" si="6"/>
        <v>0</v>
      </c>
      <c r="AA79" s="121">
        <f t="shared" si="8"/>
        <v>0</v>
      </c>
      <c r="AB79" s="121">
        <f t="shared" si="9"/>
        <v>0</v>
      </c>
      <c r="AC79" s="121">
        <f t="shared" si="10"/>
        <v>0</v>
      </c>
      <c r="AD79" s="500" t="str">
        <f t="shared" si="1"/>
        <v>一般男子ﾊﾝﾏｰ投(7.260kg)</v>
      </c>
      <c r="AE79" s="500"/>
      <c r="AF79" s="500"/>
      <c r="AG79" s="500"/>
      <c r="AH79" s="500"/>
      <c r="AI79" s="500"/>
      <c r="AJ79" s="500"/>
      <c r="AK79" s="64"/>
      <c r="AL79" s="121">
        <f t="shared" si="7"/>
        <v>0</v>
      </c>
      <c r="AM79" s="121">
        <f t="shared" si="2"/>
        <v>0</v>
      </c>
      <c r="AN79" s="121">
        <f t="shared" si="3"/>
        <v>0</v>
      </c>
      <c r="AO79" s="121">
        <f t="shared" si="4"/>
        <v>0</v>
      </c>
      <c r="AP79" s="500" t="str">
        <f t="shared" si="5"/>
        <v>高校女子100m</v>
      </c>
      <c r="AQ79" s="500"/>
      <c r="AR79" s="500"/>
      <c r="AS79" s="500"/>
      <c r="AT79" s="500"/>
      <c r="AU79" s="500"/>
      <c r="AV79" s="500"/>
      <c r="AW79" s="118"/>
      <c r="AX79" s="118"/>
      <c r="AY79" s="118"/>
      <c r="AZ79" s="118"/>
      <c r="BA79" s="118"/>
      <c r="BB79" s="118"/>
      <c r="BC79" s="118"/>
      <c r="BD79" s="118"/>
      <c r="BE79" s="118"/>
      <c r="BF79" s="118"/>
      <c r="BG79" s="118"/>
      <c r="BH79" s="118"/>
      <c r="BI79" s="118"/>
      <c r="BJ79" s="118"/>
    </row>
    <row r="80" spans="2:62" ht="15.75">
      <c r="B80" s="67"/>
      <c r="C80" s="67"/>
      <c r="D80" s="67"/>
      <c r="E80" s="68"/>
      <c r="F80" s="510" t="s">
        <v>445</v>
      </c>
      <c r="G80" s="511"/>
      <c r="H80" s="511"/>
      <c r="I80" s="511"/>
      <c r="J80" s="511"/>
      <c r="K80" s="511"/>
      <c r="L80" s="512"/>
      <c r="M80" s="65"/>
      <c r="N80" s="70"/>
      <c r="O80" s="70"/>
      <c r="P80" s="72"/>
      <c r="Q80" s="72"/>
      <c r="R80" s="502" t="s">
        <v>544</v>
      </c>
      <c r="S80" s="503"/>
      <c r="T80" s="503"/>
      <c r="U80" s="503"/>
      <c r="V80" s="503"/>
      <c r="W80" s="503"/>
      <c r="X80" s="504"/>
      <c r="Y80" s="65"/>
      <c r="Z80" s="121">
        <f t="shared" si="6"/>
        <v>0</v>
      </c>
      <c r="AA80" s="121">
        <f t="shared" si="8"/>
        <v>0</v>
      </c>
      <c r="AB80" s="121">
        <f t="shared" si="9"/>
        <v>0</v>
      </c>
      <c r="AC80" s="121">
        <f t="shared" si="10"/>
        <v>0</v>
      </c>
      <c r="AD80" s="500" t="str">
        <f t="shared" si="1"/>
        <v>一般男子十種競技</v>
      </c>
      <c r="AE80" s="500"/>
      <c r="AF80" s="500"/>
      <c r="AG80" s="500"/>
      <c r="AH80" s="500"/>
      <c r="AI80" s="500"/>
      <c r="AJ80" s="500"/>
      <c r="AK80" s="64"/>
      <c r="AL80" s="121">
        <f t="shared" si="7"/>
        <v>0</v>
      </c>
      <c r="AM80" s="121">
        <f t="shared" si="2"/>
        <v>0</v>
      </c>
      <c r="AN80" s="121">
        <f t="shared" si="3"/>
        <v>0</v>
      </c>
      <c r="AO80" s="121">
        <f t="shared" si="4"/>
        <v>0</v>
      </c>
      <c r="AP80" s="500" t="str">
        <f t="shared" si="5"/>
        <v>高校女子200m</v>
      </c>
      <c r="AQ80" s="500"/>
      <c r="AR80" s="500"/>
      <c r="AS80" s="500"/>
      <c r="AT80" s="500"/>
      <c r="AU80" s="500"/>
      <c r="AV80" s="500"/>
      <c r="AW80" s="118"/>
      <c r="AX80" s="118"/>
      <c r="AY80" s="118"/>
      <c r="AZ80" s="118"/>
      <c r="BA80" s="118"/>
      <c r="BB80" s="118"/>
      <c r="BC80" s="118"/>
      <c r="BD80" s="118"/>
      <c r="BE80" s="118"/>
      <c r="BF80" s="118"/>
      <c r="BG80" s="118"/>
      <c r="BH80" s="118"/>
      <c r="BI80" s="118"/>
      <c r="BJ80" s="118"/>
    </row>
    <row r="81" spans="2:62" ht="15.75">
      <c r="B81" s="67"/>
      <c r="C81" s="67"/>
      <c r="D81" s="68"/>
      <c r="E81" s="67"/>
      <c r="F81" s="510" t="s">
        <v>446</v>
      </c>
      <c r="G81" s="511"/>
      <c r="H81" s="511"/>
      <c r="I81" s="511"/>
      <c r="J81" s="511"/>
      <c r="K81" s="511"/>
      <c r="L81" s="512"/>
      <c r="M81" s="65"/>
      <c r="N81" s="70"/>
      <c r="O81" s="70"/>
      <c r="P81" s="72"/>
      <c r="Q81" s="72"/>
      <c r="R81" s="502" t="s">
        <v>545</v>
      </c>
      <c r="S81" s="503"/>
      <c r="T81" s="503"/>
      <c r="U81" s="503"/>
      <c r="V81" s="503"/>
      <c r="W81" s="503"/>
      <c r="X81" s="504"/>
      <c r="Y81" s="65"/>
      <c r="Z81" s="121">
        <f t="shared" si="6"/>
        <v>0</v>
      </c>
      <c r="AA81" s="121">
        <f t="shared" si="8"/>
        <v>0</v>
      </c>
      <c r="AB81" s="121">
        <f t="shared" si="9"/>
        <v>0</v>
      </c>
      <c r="AC81" s="121">
        <f t="shared" si="10"/>
        <v>0</v>
      </c>
      <c r="AD81" s="500" t="str">
        <f t="shared" si="1"/>
        <v>高校男子100m</v>
      </c>
      <c r="AE81" s="500"/>
      <c r="AF81" s="500"/>
      <c r="AG81" s="500"/>
      <c r="AH81" s="500"/>
      <c r="AI81" s="500"/>
      <c r="AJ81" s="500"/>
      <c r="AK81" s="64"/>
      <c r="AL81" s="121">
        <f t="shared" si="7"/>
        <v>0</v>
      </c>
      <c r="AM81" s="121">
        <f t="shared" si="2"/>
        <v>0</v>
      </c>
      <c r="AN81" s="121">
        <f t="shared" si="3"/>
        <v>0</v>
      </c>
      <c r="AO81" s="121">
        <f t="shared" si="4"/>
        <v>0</v>
      </c>
      <c r="AP81" s="500" t="str">
        <f t="shared" si="5"/>
        <v>高校女子400m</v>
      </c>
      <c r="AQ81" s="500"/>
      <c r="AR81" s="500"/>
      <c r="AS81" s="500"/>
      <c r="AT81" s="500"/>
      <c r="AU81" s="500"/>
      <c r="AV81" s="500"/>
      <c r="AW81" s="118"/>
      <c r="AX81" s="118"/>
      <c r="AY81" s="118"/>
      <c r="AZ81" s="118"/>
      <c r="BA81" s="118"/>
      <c r="BB81" s="118"/>
      <c r="BC81" s="118"/>
      <c r="BD81" s="118"/>
      <c r="BE81" s="118"/>
      <c r="BF81" s="118"/>
      <c r="BG81" s="118"/>
      <c r="BH81" s="118"/>
      <c r="BI81" s="118"/>
      <c r="BJ81" s="118"/>
    </row>
    <row r="82" spans="2:62" ht="15.75">
      <c r="B82" s="67"/>
      <c r="C82" s="67"/>
      <c r="D82" s="68"/>
      <c r="E82" s="67"/>
      <c r="F82" s="510" t="s">
        <v>447</v>
      </c>
      <c r="G82" s="511"/>
      <c r="H82" s="511"/>
      <c r="I82" s="511"/>
      <c r="J82" s="511"/>
      <c r="K82" s="511"/>
      <c r="L82" s="512"/>
      <c r="M82" s="65"/>
      <c r="N82" s="70"/>
      <c r="O82" s="70"/>
      <c r="P82" s="72"/>
      <c r="Q82" s="72"/>
      <c r="R82" s="502" t="s">
        <v>546</v>
      </c>
      <c r="S82" s="503"/>
      <c r="T82" s="503"/>
      <c r="U82" s="503"/>
      <c r="V82" s="503"/>
      <c r="W82" s="503"/>
      <c r="X82" s="504"/>
      <c r="Y82" s="65"/>
      <c r="Z82" s="121">
        <f t="shared" si="6"/>
        <v>0</v>
      </c>
      <c r="AA82" s="121">
        <f t="shared" si="8"/>
        <v>0</v>
      </c>
      <c r="AB82" s="121">
        <f t="shared" si="9"/>
        <v>0</v>
      </c>
      <c r="AC82" s="121">
        <f t="shared" si="10"/>
        <v>0</v>
      </c>
      <c r="AD82" s="500" t="str">
        <f t="shared" si="1"/>
        <v>高校男子200m</v>
      </c>
      <c r="AE82" s="500"/>
      <c r="AF82" s="500"/>
      <c r="AG82" s="500"/>
      <c r="AH82" s="500"/>
      <c r="AI82" s="500"/>
      <c r="AJ82" s="500"/>
      <c r="AK82" s="64"/>
      <c r="AL82" s="121">
        <f t="shared" si="7"/>
        <v>0</v>
      </c>
      <c r="AM82" s="121">
        <f t="shared" si="2"/>
        <v>0</v>
      </c>
      <c r="AN82" s="121">
        <f t="shared" si="3"/>
        <v>0</v>
      </c>
      <c r="AO82" s="121">
        <f t="shared" si="4"/>
        <v>0</v>
      </c>
      <c r="AP82" s="500" t="str">
        <f t="shared" si="5"/>
        <v>高校女子800m</v>
      </c>
      <c r="AQ82" s="500"/>
      <c r="AR82" s="500"/>
      <c r="AS82" s="500"/>
      <c r="AT82" s="500"/>
      <c r="AU82" s="500"/>
      <c r="AV82" s="500"/>
      <c r="AW82" s="118"/>
      <c r="AX82" s="118"/>
      <c r="AY82" s="118"/>
      <c r="AZ82" s="118"/>
      <c r="BA82" s="118"/>
      <c r="BB82" s="118"/>
      <c r="BC82" s="118"/>
      <c r="BD82" s="118"/>
      <c r="BE82" s="118"/>
      <c r="BF82" s="118"/>
      <c r="BG82" s="118"/>
      <c r="BH82" s="118"/>
      <c r="BI82" s="118"/>
      <c r="BJ82" s="118"/>
    </row>
    <row r="83" spans="2:62" ht="15.75">
      <c r="B83" s="67"/>
      <c r="C83" s="67"/>
      <c r="D83" s="68"/>
      <c r="E83" s="67"/>
      <c r="F83" s="510" t="s">
        <v>448</v>
      </c>
      <c r="G83" s="511"/>
      <c r="H83" s="511"/>
      <c r="I83" s="511"/>
      <c r="J83" s="511"/>
      <c r="K83" s="511"/>
      <c r="L83" s="512"/>
      <c r="M83" s="65"/>
      <c r="N83" s="70"/>
      <c r="O83" s="70"/>
      <c r="P83" s="72"/>
      <c r="Q83" s="72"/>
      <c r="R83" s="502" t="s">
        <v>547</v>
      </c>
      <c r="S83" s="503"/>
      <c r="T83" s="503"/>
      <c r="U83" s="503"/>
      <c r="V83" s="503"/>
      <c r="W83" s="503"/>
      <c r="X83" s="504"/>
      <c r="Y83" s="65"/>
      <c r="Z83" s="121">
        <f t="shared" si="6"/>
        <v>0</v>
      </c>
      <c r="AA83" s="121">
        <f t="shared" si="8"/>
        <v>0</v>
      </c>
      <c r="AB83" s="121">
        <f t="shared" si="9"/>
        <v>0</v>
      </c>
      <c r="AC83" s="121">
        <f t="shared" si="10"/>
        <v>0</v>
      </c>
      <c r="AD83" s="500" t="str">
        <f t="shared" si="1"/>
        <v>高校男子400m</v>
      </c>
      <c r="AE83" s="500"/>
      <c r="AF83" s="500"/>
      <c r="AG83" s="500"/>
      <c r="AH83" s="500"/>
      <c r="AI83" s="500"/>
      <c r="AJ83" s="500"/>
      <c r="AK83" s="64"/>
      <c r="AL83" s="121">
        <f t="shared" si="7"/>
        <v>0</v>
      </c>
      <c r="AM83" s="121">
        <f t="shared" si="2"/>
        <v>0</v>
      </c>
      <c r="AN83" s="121">
        <f t="shared" si="3"/>
        <v>0</v>
      </c>
      <c r="AO83" s="121">
        <f t="shared" si="4"/>
        <v>0</v>
      </c>
      <c r="AP83" s="500" t="str">
        <f t="shared" si="5"/>
        <v>高校女子1500m</v>
      </c>
      <c r="AQ83" s="500"/>
      <c r="AR83" s="500"/>
      <c r="AS83" s="500"/>
      <c r="AT83" s="500"/>
      <c r="AU83" s="500"/>
      <c r="AV83" s="500"/>
      <c r="AW83" s="118"/>
      <c r="AX83" s="118"/>
      <c r="AY83" s="118"/>
      <c r="AZ83" s="118"/>
      <c r="BA83" s="118"/>
      <c r="BB83" s="118"/>
      <c r="BC83" s="118"/>
      <c r="BD83" s="118"/>
      <c r="BE83" s="118"/>
      <c r="BF83" s="118"/>
      <c r="BG83" s="118"/>
      <c r="BH83" s="118"/>
      <c r="BI83" s="118"/>
      <c r="BJ83" s="118"/>
    </row>
    <row r="84" spans="2:62" ht="15.75">
      <c r="B84" s="67"/>
      <c r="C84" s="67"/>
      <c r="D84" s="68"/>
      <c r="E84" s="67"/>
      <c r="F84" s="510" t="s">
        <v>449</v>
      </c>
      <c r="G84" s="511"/>
      <c r="H84" s="511"/>
      <c r="I84" s="511"/>
      <c r="J84" s="511"/>
      <c r="K84" s="511"/>
      <c r="L84" s="512"/>
      <c r="M84" s="65"/>
      <c r="N84" s="70"/>
      <c r="O84" s="70"/>
      <c r="P84" s="72"/>
      <c r="Q84" s="72"/>
      <c r="R84" s="502" t="s">
        <v>548</v>
      </c>
      <c r="S84" s="503"/>
      <c r="T84" s="503"/>
      <c r="U84" s="503"/>
      <c r="V84" s="503"/>
      <c r="W84" s="503"/>
      <c r="X84" s="504"/>
      <c r="Y84" s="65"/>
      <c r="Z84" s="121">
        <f t="shared" si="6"/>
        <v>0</v>
      </c>
      <c r="AA84" s="121">
        <f t="shared" si="8"/>
        <v>0</v>
      </c>
      <c r="AB84" s="121">
        <f t="shared" si="9"/>
        <v>0</v>
      </c>
      <c r="AC84" s="121">
        <f t="shared" si="10"/>
        <v>0</v>
      </c>
      <c r="AD84" s="500" t="str">
        <f t="shared" si="1"/>
        <v>高校男子800m</v>
      </c>
      <c r="AE84" s="500"/>
      <c r="AF84" s="500"/>
      <c r="AG84" s="500"/>
      <c r="AH84" s="500"/>
      <c r="AI84" s="500"/>
      <c r="AJ84" s="500"/>
      <c r="AK84" s="64"/>
      <c r="AL84" s="121">
        <f t="shared" si="7"/>
        <v>0</v>
      </c>
      <c r="AM84" s="121">
        <f t="shared" si="2"/>
        <v>0</v>
      </c>
      <c r="AN84" s="121">
        <f t="shared" si="3"/>
        <v>0</v>
      </c>
      <c r="AO84" s="121">
        <f t="shared" si="4"/>
        <v>0</v>
      </c>
      <c r="AP84" s="500" t="str">
        <f t="shared" si="5"/>
        <v>高校女子3000m</v>
      </c>
      <c r="AQ84" s="500"/>
      <c r="AR84" s="500"/>
      <c r="AS84" s="500"/>
      <c r="AT84" s="500"/>
      <c r="AU84" s="500"/>
      <c r="AV84" s="500"/>
      <c r="AW84" s="118"/>
      <c r="AX84" s="118"/>
      <c r="AY84" s="118"/>
      <c r="AZ84" s="118"/>
      <c r="BA84" s="118"/>
      <c r="BB84" s="118"/>
      <c r="BC84" s="118"/>
      <c r="BD84" s="118"/>
      <c r="BE84" s="118"/>
      <c r="BF84" s="118"/>
      <c r="BG84" s="118"/>
      <c r="BH84" s="118"/>
      <c r="BI84" s="118"/>
      <c r="BJ84" s="118"/>
    </row>
    <row r="85" spans="2:62" ht="15.75">
      <c r="B85" s="67"/>
      <c r="C85" s="67"/>
      <c r="D85" s="68"/>
      <c r="E85" s="67"/>
      <c r="F85" s="510" t="s">
        <v>450</v>
      </c>
      <c r="G85" s="511"/>
      <c r="H85" s="511"/>
      <c r="I85" s="511"/>
      <c r="J85" s="511"/>
      <c r="K85" s="511"/>
      <c r="L85" s="512"/>
      <c r="M85" s="65"/>
      <c r="N85" s="70"/>
      <c r="O85" s="70"/>
      <c r="P85" s="72"/>
      <c r="Q85" s="72"/>
      <c r="R85" s="502" t="s">
        <v>549</v>
      </c>
      <c r="S85" s="503"/>
      <c r="T85" s="503"/>
      <c r="U85" s="503"/>
      <c r="V85" s="503"/>
      <c r="W85" s="503"/>
      <c r="X85" s="504"/>
      <c r="Y85" s="65"/>
      <c r="Z85" s="121">
        <f t="shared" si="6"/>
        <v>0</v>
      </c>
      <c r="AA85" s="121">
        <f t="shared" si="8"/>
        <v>0</v>
      </c>
      <c r="AB85" s="121">
        <f t="shared" si="9"/>
        <v>0</v>
      </c>
      <c r="AC85" s="121">
        <f t="shared" si="10"/>
        <v>0</v>
      </c>
      <c r="AD85" s="500" t="str">
        <f t="shared" si="1"/>
        <v>高校男子1500m</v>
      </c>
      <c r="AE85" s="500"/>
      <c r="AF85" s="500"/>
      <c r="AG85" s="500"/>
      <c r="AH85" s="500"/>
      <c r="AI85" s="500"/>
      <c r="AJ85" s="500"/>
      <c r="AK85" s="64"/>
      <c r="AL85" s="121">
        <f t="shared" si="7"/>
        <v>0</v>
      </c>
      <c r="AM85" s="121">
        <f t="shared" si="2"/>
        <v>0</v>
      </c>
      <c r="AN85" s="121">
        <f t="shared" si="3"/>
        <v>0</v>
      </c>
      <c r="AO85" s="121">
        <f t="shared" si="4"/>
        <v>0</v>
      </c>
      <c r="AP85" s="500" t="str">
        <f t="shared" si="5"/>
        <v>高校女子100mH(0.838m)</v>
      </c>
      <c r="AQ85" s="500"/>
      <c r="AR85" s="500"/>
      <c r="AS85" s="500"/>
      <c r="AT85" s="500"/>
      <c r="AU85" s="500"/>
      <c r="AV85" s="500"/>
      <c r="AW85" s="118"/>
      <c r="AX85" s="118"/>
      <c r="AY85" s="118"/>
      <c r="AZ85" s="118"/>
      <c r="BA85" s="118"/>
      <c r="BB85" s="118"/>
      <c r="BC85" s="118"/>
      <c r="BD85" s="118"/>
      <c r="BE85" s="118"/>
      <c r="BF85" s="118"/>
      <c r="BG85" s="118"/>
      <c r="BH85" s="118"/>
      <c r="BI85" s="118"/>
      <c r="BJ85" s="118"/>
    </row>
    <row r="86" spans="2:62" ht="15.75">
      <c r="B86" s="67"/>
      <c r="C86" s="67"/>
      <c r="D86" s="68"/>
      <c r="E86" s="67"/>
      <c r="F86" s="510" t="s">
        <v>451</v>
      </c>
      <c r="G86" s="511"/>
      <c r="H86" s="511"/>
      <c r="I86" s="511"/>
      <c r="J86" s="511"/>
      <c r="K86" s="511"/>
      <c r="L86" s="512"/>
      <c r="M86" s="65"/>
      <c r="N86" s="70"/>
      <c r="O86" s="70"/>
      <c r="P86" s="72"/>
      <c r="Q86" s="72"/>
      <c r="R86" s="502" t="s">
        <v>550</v>
      </c>
      <c r="S86" s="503"/>
      <c r="T86" s="503"/>
      <c r="U86" s="503"/>
      <c r="V86" s="503"/>
      <c r="W86" s="503"/>
      <c r="X86" s="504"/>
      <c r="Y86" s="65"/>
      <c r="Z86" s="121">
        <f t="shared" si="6"/>
        <v>0</v>
      </c>
      <c r="AA86" s="121">
        <f t="shared" si="8"/>
        <v>0</v>
      </c>
      <c r="AB86" s="121">
        <f t="shared" si="9"/>
        <v>0</v>
      </c>
      <c r="AC86" s="121">
        <f t="shared" si="10"/>
        <v>0</v>
      </c>
      <c r="AD86" s="500" t="str">
        <f t="shared" si="1"/>
        <v>高校男子5000m</v>
      </c>
      <c r="AE86" s="500"/>
      <c r="AF86" s="500"/>
      <c r="AG86" s="500"/>
      <c r="AH86" s="500"/>
      <c r="AI86" s="500"/>
      <c r="AJ86" s="500"/>
      <c r="AK86" s="64"/>
      <c r="AL86" s="121">
        <f t="shared" si="7"/>
        <v>0</v>
      </c>
      <c r="AM86" s="121">
        <f t="shared" si="2"/>
        <v>0</v>
      </c>
      <c r="AN86" s="121">
        <f t="shared" si="3"/>
        <v>0</v>
      </c>
      <c r="AO86" s="121">
        <f t="shared" si="4"/>
        <v>0</v>
      </c>
      <c r="AP86" s="500" t="str">
        <f t="shared" si="5"/>
        <v>高校女子400mH(0.762m)</v>
      </c>
      <c r="AQ86" s="500"/>
      <c r="AR86" s="500"/>
      <c r="AS86" s="500"/>
      <c r="AT86" s="500"/>
      <c r="AU86" s="500"/>
      <c r="AV86" s="500"/>
      <c r="AW86" s="118"/>
      <c r="AX86" s="118"/>
      <c r="AY86" s="118"/>
      <c r="AZ86" s="118"/>
      <c r="BA86" s="118"/>
      <c r="BB86" s="118"/>
      <c r="BC86" s="118"/>
      <c r="BD86" s="118"/>
      <c r="BE86" s="118"/>
      <c r="BF86" s="118"/>
      <c r="BG86" s="118"/>
      <c r="BH86" s="118"/>
      <c r="BI86" s="118"/>
      <c r="BJ86" s="118"/>
    </row>
    <row r="87" spans="2:62" ht="15.75">
      <c r="B87" s="67"/>
      <c r="C87" s="67"/>
      <c r="D87" s="68"/>
      <c r="E87" s="67"/>
      <c r="F87" s="510" t="s">
        <v>452</v>
      </c>
      <c r="G87" s="511"/>
      <c r="H87" s="511"/>
      <c r="I87" s="511"/>
      <c r="J87" s="511"/>
      <c r="K87" s="511"/>
      <c r="L87" s="512"/>
      <c r="M87" s="65"/>
      <c r="N87" s="70"/>
      <c r="O87" s="70"/>
      <c r="P87" s="72"/>
      <c r="Q87" s="72"/>
      <c r="R87" s="502" t="s">
        <v>551</v>
      </c>
      <c r="S87" s="503"/>
      <c r="T87" s="503"/>
      <c r="U87" s="503"/>
      <c r="V87" s="503"/>
      <c r="W87" s="503"/>
      <c r="X87" s="504"/>
      <c r="Y87" s="65"/>
      <c r="Z87" s="121">
        <f t="shared" si="6"/>
        <v>0</v>
      </c>
      <c r="AA87" s="121">
        <f t="shared" si="8"/>
        <v>0</v>
      </c>
      <c r="AB87" s="121">
        <f t="shared" si="9"/>
        <v>0</v>
      </c>
      <c r="AC87" s="121">
        <f t="shared" si="10"/>
        <v>0</v>
      </c>
      <c r="AD87" s="500" t="str">
        <f t="shared" si="1"/>
        <v>高校男子110mH(1.067m)</v>
      </c>
      <c r="AE87" s="500"/>
      <c r="AF87" s="500"/>
      <c r="AG87" s="500"/>
      <c r="AH87" s="500"/>
      <c r="AI87" s="500"/>
      <c r="AJ87" s="500"/>
      <c r="AK87" s="64"/>
      <c r="AL87" s="121">
        <f t="shared" si="7"/>
        <v>0</v>
      </c>
      <c r="AM87" s="121">
        <f t="shared" si="2"/>
        <v>0</v>
      </c>
      <c r="AN87" s="121">
        <f t="shared" si="3"/>
        <v>0</v>
      </c>
      <c r="AO87" s="121">
        <f t="shared" si="4"/>
        <v>0</v>
      </c>
      <c r="AP87" s="500" t="str">
        <f t="shared" si="5"/>
        <v>高校女子5000mW</v>
      </c>
      <c r="AQ87" s="500"/>
      <c r="AR87" s="500"/>
      <c r="AS87" s="500"/>
      <c r="AT87" s="500"/>
      <c r="AU87" s="500"/>
      <c r="AV87" s="500"/>
      <c r="AW87" s="118"/>
      <c r="AX87" s="118"/>
      <c r="AY87" s="118"/>
      <c r="AZ87" s="118"/>
      <c r="BA87" s="118"/>
      <c r="BB87" s="118"/>
      <c r="BC87" s="118"/>
      <c r="BD87" s="118"/>
      <c r="BE87" s="118"/>
      <c r="BF87" s="118"/>
      <c r="BG87" s="118"/>
      <c r="BH87" s="118"/>
      <c r="BI87" s="118"/>
      <c r="BJ87" s="118"/>
    </row>
    <row r="88" spans="2:62" ht="15.75">
      <c r="B88" s="67"/>
      <c r="C88" s="67"/>
      <c r="D88" s="68"/>
      <c r="E88" s="67"/>
      <c r="F88" s="510" t="s">
        <v>453</v>
      </c>
      <c r="G88" s="511"/>
      <c r="H88" s="511"/>
      <c r="I88" s="511"/>
      <c r="J88" s="511"/>
      <c r="K88" s="511"/>
      <c r="L88" s="512"/>
      <c r="M88" s="65"/>
      <c r="N88" s="70"/>
      <c r="O88" s="70"/>
      <c r="P88" s="72"/>
      <c r="Q88" s="72"/>
      <c r="R88" s="502" t="s">
        <v>552</v>
      </c>
      <c r="S88" s="503"/>
      <c r="T88" s="503"/>
      <c r="U88" s="503"/>
      <c r="V88" s="503"/>
      <c r="W88" s="503"/>
      <c r="X88" s="504"/>
      <c r="Y88" s="65"/>
      <c r="Z88" s="121">
        <f t="shared" si="6"/>
        <v>0</v>
      </c>
      <c r="AA88" s="121">
        <f t="shared" si="8"/>
        <v>0</v>
      </c>
      <c r="AB88" s="121">
        <f t="shared" si="9"/>
        <v>0</v>
      </c>
      <c r="AC88" s="121">
        <f t="shared" si="10"/>
        <v>0</v>
      </c>
      <c r="AD88" s="500" t="str">
        <f t="shared" si="1"/>
        <v>高校男子400mH(0.914m)</v>
      </c>
      <c r="AE88" s="500"/>
      <c r="AF88" s="500"/>
      <c r="AG88" s="500"/>
      <c r="AH88" s="500"/>
      <c r="AI88" s="500"/>
      <c r="AJ88" s="500"/>
      <c r="AK88" s="64"/>
      <c r="AL88" s="121">
        <f t="shared" si="7"/>
        <v>0</v>
      </c>
      <c r="AM88" s="121">
        <f t="shared" si="2"/>
        <v>0</v>
      </c>
      <c r="AN88" s="121">
        <f t="shared" si="3"/>
        <v>0</v>
      </c>
      <c r="AO88" s="121">
        <f t="shared" si="4"/>
        <v>0</v>
      </c>
      <c r="AP88" s="500" t="str">
        <f t="shared" si="5"/>
        <v>高校女子4X400mR</v>
      </c>
      <c r="AQ88" s="500"/>
      <c r="AR88" s="500"/>
      <c r="AS88" s="500"/>
      <c r="AT88" s="500"/>
      <c r="AU88" s="500"/>
      <c r="AV88" s="500"/>
      <c r="AW88" s="118"/>
      <c r="AX88" s="118"/>
      <c r="AY88" s="118"/>
      <c r="AZ88" s="118"/>
      <c r="BA88" s="118"/>
      <c r="BB88" s="118"/>
      <c r="BC88" s="118"/>
      <c r="BD88" s="118"/>
      <c r="BE88" s="118"/>
      <c r="BF88" s="118"/>
      <c r="BG88" s="118"/>
      <c r="BH88" s="118"/>
      <c r="BI88" s="118"/>
      <c r="BJ88" s="118"/>
    </row>
    <row r="89" spans="2:62" ht="15.75">
      <c r="B89" s="67"/>
      <c r="C89" s="67"/>
      <c r="D89" s="68"/>
      <c r="E89" s="67"/>
      <c r="F89" s="510" t="s">
        <v>454</v>
      </c>
      <c r="G89" s="511"/>
      <c r="H89" s="511"/>
      <c r="I89" s="511"/>
      <c r="J89" s="511"/>
      <c r="K89" s="511"/>
      <c r="L89" s="512"/>
      <c r="M89" s="65"/>
      <c r="N89" s="70"/>
      <c r="O89" s="70"/>
      <c r="P89" s="72"/>
      <c r="Q89" s="72"/>
      <c r="R89" s="502" t="s">
        <v>553</v>
      </c>
      <c r="S89" s="503"/>
      <c r="T89" s="503"/>
      <c r="U89" s="503"/>
      <c r="V89" s="503"/>
      <c r="W89" s="503"/>
      <c r="X89" s="504"/>
      <c r="Y89" s="65"/>
      <c r="Z89" s="121">
        <f t="shared" si="6"/>
        <v>0</v>
      </c>
      <c r="AA89" s="121">
        <f t="shared" si="8"/>
        <v>0</v>
      </c>
      <c r="AB89" s="121">
        <f t="shared" si="9"/>
        <v>0</v>
      </c>
      <c r="AC89" s="121">
        <f t="shared" si="10"/>
        <v>0</v>
      </c>
      <c r="AD89" s="500" t="str">
        <f t="shared" si="1"/>
        <v>高校男子3000mSC(0.914m)</v>
      </c>
      <c r="AE89" s="500"/>
      <c r="AF89" s="500"/>
      <c r="AG89" s="500"/>
      <c r="AH89" s="500"/>
      <c r="AI89" s="500"/>
      <c r="AJ89" s="500"/>
      <c r="AK89" s="64"/>
      <c r="AL89" s="121">
        <f t="shared" si="7"/>
        <v>0</v>
      </c>
      <c r="AM89" s="121">
        <f t="shared" si="2"/>
        <v>0</v>
      </c>
      <c r="AN89" s="121">
        <f t="shared" si="3"/>
        <v>0</v>
      </c>
      <c r="AO89" s="121">
        <f t="shared" si="4"/>
        <v>0</v>
      </c>
      <c r="AP89" s="500" t="str">
        <f t="shared" si="5"/>
        <v>高校女子4X100mR</v>
      </c>
      <c r="AQ89" s="500"/>
      <c r="AR89" s="500"/>
      <c r="AS89" s="500"/>
      <c r="AT89" s="500"/>
      <c r="AU89" s="500"/>
      <c r="AV89" s="500"/>
      <c r="AW89" s="118"/>
      <c r="AX89" s="118"/>
      <c r="AY89" s="118"/>
      <c r="AZ89" s="118"/>
      <c r="BA89" s="118"/>
      <c r="BB89" s="118"/>
      <c r="BC89" s="118"/>
      <c r="BD89" s="118"/>
      <c r="BE89" s="118"/>
      <c r="BF89" s="118"/>
      <c r="BG89" s="118"/>
      <c r="BH89" s="118"/>
      <c r="BI89" s="118"/>
      <c r="BJ89" s="118"/>
    </row>
    <row r="90" spans="2:62" ht="15.75">
      <c r="B90" s="67"/>
      <c r="C90" s="67"/>
      <c r="D90" s="68"/>
      <c r="E90" s="67"/>
      <c r="F90" s="510" t="s">
        <v>455</v>
      </c>
      <c r="G90" s="511"/>
      <c r="H90" s="511"/>
      <c r="I90" s="511"/>
      <c r="J90" s="511"/>
      <c r="K90" s="511"/>
      <c r="L90" s="512"/>
      <c r="M90" s="65"/>
      <c r="N90" s="70"/>
      <c r="O90" s="70"/>
      <c r="P90" s="72"/>
      <c r="Q90" s="72"/>
      <c r="R90" s="502" t="s">
        <v>554</v>
      </c>
      <c r="S90" s="503"/>
      <c r="T90" s="503"/>
      <c r="U90" s="503"/>
      <c r="V90" s="503"/>
      <c r="W90" s="503"/>
      <c r="X90" s="504"/>
      <c r="Y90" s="65"/>
      <c r="Z90" s="121">
        <f t="shared" si="6"/>
        <v>0</v>
      </c>
      <c r="AA90" s="121">
        <f t="shared" si="8"/>
        <v>0</v>
      </c>
      <c r="AB90" s="121">
        <f t="shared" si="9"/>
        <v>0</v>
      </c>
      <c r="AC90" s="121">
        <f t="shared" si="10"/>
        <v>0</v>
      </c>
      <c r="AD90" s="500" t="str">
        <f t="shared" si="1"/>
        <v>高校男子5000mW</v>
      </c>
      <c r="AE90" s="500"/>
      <c r="AF90" s="500"/>
      <c r="AG90" s="500"/>
      <c r="AH90" s="500"/>
      <c r="AI90" s="500"/>
      <c r="AJ90" s="500"/>
      <c r="AK90" s="64"/>
      <c r="AL90" s="121">
        <f t="shared" si="7"/>
        <v>0</v>
      </c>
      <c r="AM90" s="121">
        <f t="shared" si="2"/>
        <v>0</v>
      </c>
      <c r="AN90" s="121">
        <f t="shared" si="3"/>
        <v>0</v>
      </c>
      <c r="AO90" s="121">
        <f t="shared" si="4"/>
        <v>0</v>
      </c>
      <c r="AP90" s="500" t="str">
        <f t="shared" si="5"/>
        <v>高校女子走高跳</v>
      </c>
      <c r="AQ90" s="500"/>
      <c r="AR90" s="500"/>
      <c r="AS90" s="500"/>
      <c r="AT90" s="500"/>
      <c r="AU90" s="500"/>
      <c r="AV90" s="500"/>
      <c r="AW90" s="118"/>
      <c r="AX90" s="118"/>
      <c r="AY90" s="118"/>
      <c r="AZ90" s="118"/>
      <c r="BA90" s="118"/>
      <c r="BB90" s="118"/>
      <c r="BC90" s="118"/>
      <c r="BD90" s="118"/>
      <c r="BE90" s="118"/>
      <c r="BF90" s="118"/>
      <c r="BG90" s="118"/>
      <c r="BH90" s="118"/>
      <c r="BI90" s="118"/>
      <c r="BJ90" s="118"/>
    </row>
    <row r="91" spans="2:62" ht="15.75">
      <c r="B91" s="67"/>
      <c r="C91" s="67"/>
      <c r="D91" s="68"/>
      <c r="E91" s="67"/>
      <c r="F91" s="510" t="s">
        <v>456</v>
      </c>
      <c r="G91" s="511"/>
      <c r="H91" s="511"/>
      <c r="I91" s="511"/>
      <c r="J91" s="511"/>
      <c r="K91" s="511"/>
      <c r="L91" s="512"/>
      <c r="M91" s="65"/>
      <c r="N91" s="70"/>
      <c r="O91" s="70"/>
      <c r="P91" s="72"/>
      <c r="Q91" s="72"/>
      <c r="R91" s="502" t="s">
        <v>555</v>
      </c>
      <c r="S91" s="503"/>
      <c r="T91" s="503"/>
      <c r="U91" s="503"/>
      <c r="V91" s="503"/>
      <c r="W91" s="503"/>
      <c r="X91" s="504"/>
      <c r="Y91" s="65"/>
      <c r="Z91" s="121">
        <f t="shared" si="6"/>
        <v>0</v>
      </c>
      <c r="AA91" s="121">
        <f t="shared" si="8"/>
        <v>0</v>
      </c>
      <c r="AB91" s="121">
        <f t="shared" si="9"/>
        <v>0</v>
      </c>
      <c r="AC91" s="121">
        <f t="shared" si="10"/>
        <v>0</v>
      </c>
      <c r="AD91" s="500" t="str">
        <f t="shared" si="1"/>
        <v>高校男子4X100mR</v>
      </c>
      <c r="AE91" s="500"/>
      <c r="AF91" s="500"/>
      <c r="AG91" s="500"/>
      <c r="AH91" s="500"/>
      <c r="AI91" s="500"/>
      <c r="AJ91" s="500"/>
      <c r="AK91" s="64"/>
      <c r="AL91" s="121">
        <f t="shared" si="7"/>
        <v>0</v>
      </c>
      <c r="AM91" s="121">
        <f t="shared" si="2"/>
        <v>0</v>
      </c>
      <c r="AN91" s="121">
        <f t="shared" si="3"/>
        <v>0</v>
      </c>
      <c r="AO91" s="121">
        <f t="shared" si="4"/>
        <v>0</v>
      </c>
      <c r="AP91" s="500" t="str">
        <f t="shared" si="5"/>
        <v>高校女子棒高跳</v>
      </c>
      <c r="AQ91" s="500"/>
      <c r="AR91" s="500"/>
      <c r="AS91" s="500"/>
      <c r="AT91" s="500"/>
      <c r="AU91" s="500"/>
      <c r="AV91" s="500"/>
      <c r="AW91" s="118"/>
      <c r="AX91" s="118"/>
      <c r="AY91" s="118"/>
      <c r="AZ91" s="118"/>
      <c r="BA91" s="118"/>
      <c r="BB91" s="118"/>
      <c r="BC91" s="118"/>
      <c r="BD91" s="118"/>
      <c r="BE91" s="118"/>
      <c r="BF91" s="118"/>
      <c r="BG91" s="118"/>
      <c r="BH91" s="118"/>
      <c r="BI91" s="118"/>
      <c r="BJ91" s="118"/>
    </row>
    <row r="92" spans="2:62" ht="15.75">
      <c r="B92" s="67"/>
      <c r="C92" s="67"/>
      <c r="D92" s="68"/>
      <c r="E92" s="67"/>
      <c r="F92" s="510" t="s">
        <v>457</v>
      </c>
      <c r="G92" s="511"/>
      <c r="H92" s="511"/>
      <c r="I92" s="511"/>
      <c r="J92" s="511"/>
      <c r="K92" s="511"/>
      <c r="L92" s="512"/>
      <c r="M92" s="65"/>
      <c r="N92" s="70"/>
      <c r="O92" s="70"/>
      <c r="P92" s="72"/>
      <c r="Q92" s="72"/>
      <c r="R92" s="502" t="s">
        <v>556</v>
      </c>
      <c r="S92" s="503"/>
      <c r="T92" s="503"/>
      <c r="U92" s="503"/>
      <c r="V92" s="503"/>
      <c r="W92" s="503"/>
      <c r="X92" s="504"/>
      <c r="Y92" s="65"/>
      <c r="Z92" s="121">
        <f t="shared" si="6"/>
        <v>0</v>
      </c>
      <c r="AA92" s="121">
        <f t="shared" si="8"/>
        <v>0</v>
      </c>
      <c r="AB92" s="121">
        <f t="shared" si="9"/>
        <v>0</v>
      </c>
      <c r="AC92" s="121">
        <f t="shared" si="10"/>
        <v>0</v>
      </c>
      <c r="AD92" s="500" t="str">
        <f t="shared" si="1"/>
        <v>高校男子4X400mR</v>
      </c>
      <c r="AE92" s="500"/>
      <c r="AF92" s="500"/>
      <c r="AG92" s="500"/>
      <c r="AH92" s="500"/>
      <c r="AI92" s="500"/>
      <c r="AJ92" s="500"/>
      <c r="AK92" s="64"/>
      <c r="AL92" s="121">
        <f t="shared" si="7"/>
        <v>0</v>
      </c>
      <c r="AM92" s="121">
        <f t="shared" si="2"/>
        <v>0</v>
      </c>
      <c r="AN92" s="121">
        <f t="shared" si="3"/>
        <v>0</v>
      </c>
      <c r="AO92" s="121">
        <f t="shared" si="4"/>
        <v>0</v>
      </c>
      <c r="AP92" s="500" t="str">
        <f t="shared" si="5"/>
        <v>高校女子走幅跳</v>
      </c>
      <c r="AQ92" s="500"/>
      <c r="AR92" s="500"/>
      <c r="AS92" s="500"/>
      <c r="AT92" s="500"/>
      <c r="AU92" s="500"/>
      <c r="AV92" s="500"/>
      <c r="AW92" s="118"/>
      <c r="AX92" s="118"/>
      <c r="AY92" s="118"/>
      <c r="AZ92" s="118"/>
      <c r="BA92" s="118"/>
      <c r="BB92" s="118"/>
      <c r="BC92" s="118"/>
      <c r="BD92" s="118"/>
      <c r="BE92" s="118"/>
      <c r="BF92" s="118"/>
      <c r="BG92" s="118"/>
      <c r="BH92" s="118"/>
      <c r="BI92" s="118"/>
      <c r="BJ92" s="118"/>
    </row>
    <row r="93" spans="2:62" ht="15.75">
      <c r="B93" s="67"/>
      <c r="C93" s="67"/>
      <c r="D93" s="68"/>
      <c r="E93" s="67"/>
      <c r="F93" s="510" t="s">
        <v>458</v>
      </c>
      <c r="G93" s="511"/>
      <c r="H93" s="511"/>
      <c r="I93" s="511"/>
      <c r="J93" s="511"/>
      <c r="K93" s="511"/>
      <c r="L93" s="512"/>
      <c r="M93" s="65"/>
      <c r="N93" s="70"/>
      <c r="O93" s="70"/>
      <c r="P93" s="72"/>
      <c r="Q93" s="72"/>
      <c r="R93" s="502" t="s">
        <v>557</v>
      </c>
      <c r="S93" s="503"/>
      <c r="T93" s="503"/>
      <c r="U93" s="503"/>
      <c r="V93" s="503"/>
      <c r="W93" s="503"/>
      <c r="X93" s="504"/>
      <c r="Y93" s="65"/>
      <c r="Z93" s="121">
        <f t="shared" si="6"/>
        <v>0</v>
      </c>
      <c r="AA93" s="121">
        <f t="shared" si="8"/>
        <v>0</v>
      </c>
      <c r="AB93" s="121">
        <f t="shared" si="9"/>
        <v>0</v>
      </c>
      <c r="AC93" s="121">
        <f t="shared" si="10"/>
        <v>0</v>
      </c>
      <c r="AD93" s="500" t="str">
        <f t="shared" si="1"/>
        <v>高校男子走高跳</v>
      </c>
      <c r="AE93" s="500"/>
      <c r="AF93" s="500"/>
      <c r="AG93" s="500"/>
      <c r="AH93" s="500"/>
      <c r="AI93" s="500"/>
      <c r="AJ93" s="500"/>
      <c r="AK93" s="64"/>
      <c r="AL93" s="121">
        <f t="shared" si="7"/>
        <v>0</v>
      </c>
      <c r="AM93" s="121">
        <f t="shared" si="2"/>
        <v>0</v>
      </c>
      <c r="AN93" s="121">
        <f t="shared" si="3"/>
        <v>0</v>
      </c>
      <c r="AO93" s="121">
        <f t="shared" si="4"/>
        <v>0</v>
      </c>
      <c r="AP93" s="500" t="str">
        <f t="shared" si="5"/>
        <v>高校女子砲丸投(4.000kg)</v>
      </c>
      <c r="AQ93" s="500"/>
      <c r="AR93" s="500"/>
      <c r="AS93" s="500"/>
      <c r="AT93" s="500"/>
      <c r="AU93" s="500"/>
      <c r="AV93" s="500"/>
      <c r="AW93" s="118"/>
      <c r="AX93" s="118"/>
      <c r="AY93" s="118"/>
      <c r="AZ93" s="118"/>
      <c r="BA93" s="118"/>
      <c r="BB93" s="118"/>
      <c r="BC93" s="118"/>
      <c r="BD93" s="118"/>
      <c r="BE93" s="118"/>
      <c r="BF93" s="118"/>
      <c r="BG93" s="118"/>
      <c r="BH93" s="118"/>
      <c r="BI93" s="118"/>
      <c r="BJ93" s="118"/>
    </row>
    <row r="94" spans="2:62" ht="15.75">
      <c r="B94" s="67"/>
      <c r="C94" s="67"/>
      <c r="D94" s="68"/>
      <c r="E94" s="67"/>
      <c r="F94" s="510" t="s">
        <v>459</v>
      </c>
      <c r="G94" s="511"/>
      <c r="H94" s="511"/>
      <c r="I94" s="511"/>
      <c r="J94" s="511"/>
      <c r="K94" s="511"/>
      <c r="L94" s="512"/>
      <c r="M94" s="65"/>
      <c r="N94" s="70"/>
      <c r="O94" s="70"/>
      <c r="P94" s="72"/>
      <c r="Q94" s="72"/>
      <c r="R94" s="502" t="s">
        <v>558</v>
      </c>
      <c r="S94" s="503"/>
      <c r="T94" s="503"/>
      <c r="U94" s="503"/>
      <c r="V94" s="503"/>
      <c r="W94" s="503"/>
      <c r="X94" s="504"/>
      <c r="Y94" s="65"/>
      <c r="Z94" s="121">
        <f t="shared" si="6"/>
        <v>0</v>
      </c>
      <c r="AA94" s="121">
        <f t="shared" si="8"/>
        <v>0</v>
      </c>
      <c r="AB94" s="121">
        <f t="shared" si="9"/>
        <v>0</v>
      </c>
      <c r="AC94" s="121">
        <f t="shared" si="10"/>
        <v>0</v>
      </c>
      <c r="AD94" s="500" t="str">
        <f t="shared" si="1"/>
        <v>高校男子棒高跳</v>
      </c>
      <c r="AE94" s="500"/>
      <c r="AF94" s="500"/>
      <c r="AG94" s="500"/>
      <c r="AH94" s="500"/>
      <c r="AI94" s="500"/>
      <c r="AJ94" s="500"/>
      <c r="AK94" s="64"/>
      <c r="AL94" s="121">
        <f t="shared" si="7"/>
        <v>0</v>
      </c>
      <c r="AM94" s="121">
        <f t="shared" si="2"/>
        <v>0</v>
      </c>
      <c r="AN94" s="121">
        <f t="shared" si="3"/>
        <v>0</v>
      </c>
      <c r="AO94" s="121">
        <f t="shared" si="4"/>
        <v>0</v>
      </c>
      <c r="AP94" s="500" t="str">
        <f t="shared" si="5"/>
        <v>高校女子円盤投(1.000kg)</v>
      </c>
      <c r="AQ94" s="500"/>
      <c r="AR94" s="500"/>
      <c r="AS94" s="500"/>
      <c r="AT94" s="500"/>
      <c r="AU94" s="500"/>
      <c r="AV94" s="500"/>
      <c r="AW94" s="118"/>
      <c r="AX94" s="118"/>
      <c r="AY94" s="118"/>
      <c r="AZ94" s="118"/>
      <c r="BA94" s="118"/>
      <c r="BB94" s="118"/>
      <c r="BC94" s="118"/>
      <c r="BD94" s="118"/>
      <c r="BE94" s="118"/>
      <c r="BF94" s="118"/>
      <c r="BG94" s="118"/>
      <c r="BH94" s="118"/>
      <c r="BI94" s="118"/>
      <c r="BJ94" s="118"/>
    </row>
    <row r="95" spans="2:62" ht="15.75">
      <c r="B95" s="67"/>
      <c r="C95" s="67"/>
      <c r="D95" s="68"/>
      <c r="E95" s="67"/>
      <c r="F95" s="510" t="s">
        <v>460</v>
      </c>
      <c r="G95" s="511"/>
      <c r="H95" s="511"/>
      <c r="I95" s="511"/>
      <c r="J95" s="511"/>
      <c r="K95" s="511"/>
      <c r="L95" s="512"/>
      <c r="M95" s="65"/>
      <c r="N95" s="70"/>
      <c r="O95" s="70"/>
      <c r="P95" s="72"/>
      <c r="Q95" s="72"/>
      <c r="R95" s="502" t="s">
        <v>559</v>
      </c>
      <c r="S95" s="503"/>
      <c r="T95" s="503"/>
      <c r="U95" s="503"/>
      <c r="V95" s="503"/>
      <c r="W95" s="503"/>
      <c r="X95" s="504"/>
      <c r="Y95" s="65"/>
      <c r="Z95" s="121">
        <f t="shared" si="6"/>
        <v>0</v>
      </c>
      <c r="AA95" s="121">
        <f t="shared" si="8"/>
        <v>0</v>
      </c>
      <c r="AB95" s="121">
        <f t="shared" si="9"/>
        <v>0</v>
      </c>
      <c r="AC95" s="121">
        <f t="shared" si="10"/>
        <v>0</v>
      </c>
      <c r="AD95" s="500" t="str">
        <f t="shared" si="1"/>
        <v>高校男子走幅跳</v>
      </c>
      <c r="AE95" s="500"/>
      <c r="AF95" s="500"/>
      <c r="AG95" s="500"/>
      <c r="AH95" s="500"/>
      <c r="AI95" s="500"/>
      <c r="AJ95" s="500"/>
      <c r="AK95" s="64"/>
      <c r="AL95" s="121">
        <f t="shared" si="7"/>
        <v>0</v>
      </c>
      <c r="AM95" s="121">
        <f t="shared" si="2"/>
        <v>0</v>
      </c>
      <c r="AN95" s="121">
        <f t="shared" si="3"/>
        <v>0</v>
      </c>
      <c r="AO95" s="121">
        <f t="shared" si="4"/>
        <v>0</v>
      </c>
      <c r="AP95" s="500" t="str">
        <f t="shared" si="5"/>
        <v>高校女子ﾊﾝﾏｰ投(4.000kg)</v>
      </c>
      <c r="AQ95" s="500"/>
      <c r="AR95" s="500"/>
      <c r="AS95" s="500"/>
      <c r="AT95" s="500"/>
      <c r="AU95" s="500"/>
      <c r="AV95" s="500"/>
      <c r="AW95" s="118"/>
      <c r="AX95" s="118"/>
      <c r="AY95" s="118"/>
      <c r="AZ95" s="118"/>
      <c r="BA95" s="118"/>
      <c r="BB95" s="118"/>
      <c r="BC95" s="118"/>
      <c r="BD95" s="118"/>
      <c r="BE95" s="118"/>
      <c r="BF95" s="118"/>
      <c r="BG95" s="118"/>
      <c r="BH95" s="118"/>
      <c r="BI95" s="118"/>
      <c r="BJ95" s="118"/>
    </row>
    <row r="96" spans="2:62" ht="15.75">
      <c r="B96" s="67"/>
      <c r="C96" s="67"/>
      <c r="D96" s="68"/>
      <c r="E96" s="67"/>
      <c r="F96" s="510" t="s">
        <v>461</v>
      </c>
      <c r="G96" s="511"/>
      <c r="H96" s="511"/>
      <c r="I96" s="511"/>
      <c r="J96" s="511"/>
      <c r="K96" s="511"/>
      <c r="L96" s="512"/>
      <c r="M96" s="65"/>
      <c r="N96" s="70"/>
      <c r="O96" s="70"/>
      <c r="P96" s="72"/>
      <c r="Q96" s="72"/>
      <c r="R96" s="502" t="s">
        <v>560</v>
      </c>
      <c r="S96" s="503"/>
      <c r="T96" s="503"/>
      <c r="U96" s="503"/>
      <c r="V96" s="503"/>
      <c r="W96" s="503"/>
      <c r="X96" s="504"/>
      <c r="Y96" s="65"/>
      <c r="Z96" s="121">
        <f t="shared" si="6"/>
        <v>0</v>
      </c>
      <c r="AA96" s="121">
        <f t="shared" si="8"/>
        <v>0</v>
      </c>
      <c r="AB96" s="121">
        <f t="shared" si="9"/>
        <v>0</v>
      </c>
      <c r="AC96" s="121">
        <f t="shared" si="10"/>
        <v>0</v>
      </c>
      <c r="AD96" s="500" t="str">
        <f t="shared" si="1"/>
        <v>高校男子三段跳</v>
      </c>
      <c r="AE96" s="500"/>
      <c r="AF96" s="500"/>
      <c r="AG96" s="500"/>
      <c r="AH96" s="500"/>
      <c r="AI96" s="500"/>
      <c r="AJ96" s="500"/>
      <c r="AK96" s="64"/>
      <c r="AL96" s="121">
        <f t="shared" si="7"/>
        <v>0</v>
      </c>
      <c r="AM96" s="121">
        <f t="shared" si="2"/>
        <v>0</v>
      </c>
      <c r="AN96" s="121">
        <f t="shared" si="3"/>
        <v>0</v>
      </c>
      <c r="AO96" s="121">
        <f t="shared" si="4"/>
        <v>0</v>
      </c>
      <c r="AP96" s="500" t="str">
        <f t="shared" si="5"/>
        <v>高校女子やり投(600g)</v>
      </c>
      <c r="AQ96" s="500"/>
      <c r="AR96" s="500"/>
      <c r="AS96" s="500"/>
      <c r="AT96" s="500"/>
      <c r="AU96" s="500"/>
      <c r="AV96" s="500"/>
      <c r="AW96" s="118"/>
      <c r="AX96" s="118"/>
      <c r="AY96" s="118"/>
      <c r="AZ96" s="118"/>
      <c r="BA96" s="118"/>
      <c r="BB96" s="118"/>
      <c r="BC96" s="118"/>
      <c r="BD96" s="118"/>
      <c r="BE96" s="118"/>
      <c r="BF96" s="118"/>
      <c r="BG96" s="118"/>
      <c r="BH96" s="118"/>
      <c r="BI96" s="118"/>
      <c r="BJ96" s="118"/>
    </row>
    <row r="97" spans="2:62" ht="15.75">
      <c r="B97" s="67"/>
      <c r="C97" s="67"/>
      <c r="D97" s="68"/>
      <c r="E97" s="67"/>
      <c r="F97" s="510" t="s">
        <v>462</v>
      </c>
      <c r="G97" s="511"/>
      <c r="H97" s="511"/>
      <c r="I97" s="511"/>
      <c r="J97" s="511"/>
      <c r="K97" s="511"/>
      <c r="L97" s="512"/>
      <c r="M97" s="65"/>
      <c r="N97" s="70"/>
      <c r="O97" s="72"/>
      <c r="P97" s="70"/>
      <c r="Q97" s="70"/>
      <c r="R97" s="502" t="s">
        <v>561</v>
      </c>
      <c r="S97" s="503"/>
      <c r="T97" s="503"/>
      <c r="U97" s="503"/>
      <c r="V97" s="503"/>
      <c r="W97" s="503"/>
      <c r="X97" s="504"/>
      <c r="Y97" s="65"/>
      <c r="Z97" s="121">
        <f t="shared" si="6"/>
        <v>0</v>
      </c>
      <c r="AA97" s="121">
        <f t="shared" si="8"/>
        <v>0</v>
      </c>
      <c r="AB97" s="121">
        <f t="shared" si="9"/>
        <v>0</v>
      </c>
      <c r="AC97" s="121">
        <f t="shared" si="10"/>
        <v>0</v>
      </c>
      <c r="AD97" s="500" t="str">
        <f t="shared" si="1"/>
        <v>高校男子砲丸投(6.000kg)</v>
      </c>
      <c r="AE97" s="500"/>
      <c r="AF97" s="500"/>
      <c r="AG97" s="500"/>
      <c r="AH97" s="500"/>
      <c r="AI97" s="500"/>
      <c r="AJ97" s="500"/>
      <c r="AK97" s="64"/>
      <c r="AL97" s="121">
        <f t="shared" si="7"/>
        <v>0</v>
      </c>
      <c r="AM97" s="121">
        <f t="shared" si="2"/>
        <v>0</v>
      </c>
      <c r="AN97" s="121">
        <f t="shared" si="3"/>
        <v>0</v>
      </c>
      <c r="AO97" s="121">
        <f t="shared" si="4"/>
        <v>0</v>
      </c>
      <c r="AP97" s="500" t="str">
        <f t="shared" si="5"/>
        <v>中学女子100m</v>
      </c>
      <c r="AQ97" s="500"/>
      <c r="AR97" s="500"/>
      <c r="AS97" s="500"/>
      <c r="AT97" s="500"/>
      <c r="AU97" s="500"/>
      <c r="AV97" s="500"/>
      <c r="AW97" s="118"/>
      <c r="AX97" s="118"/>
      <c r="AY97" s="118"/>
      <c r="AZ97" s="118"/>
      <c r="BA97" s="118"/>
      <c r="BB97" s="118"/>
      <c r="BC97" s="118"/>
      <c r="BD97" s="118"/>
      <c r="BE97" s="118"/>
      <c r="BF97" s="118"/>
      <c r="BG97" s="118"/>
      <c r="BH97" s="118"/>
      <c r="BI97" s="118"/>
      <c r="BJ97" s="118"/>
    </row>
    <row r="98" spans="2:62" ht="15.75">
      <c r="B98" s="67"/>
      <c r="C98" s="67"/>
      <c r="D98" s="68"/>
      <c r="E98" s="67"/>
      <c r="F98" s="510" t="s">
        <v>463</v>
      </c>
      <c r="G98" s="511"/>
      <c r="H98" s="511"/>
      <c r="I98" s="511"/>
      <c r="J98" s="511"/>
      <c r="K98" s="511"/>
      <c r="L98" s="512"/>
      <c r="M98" s="65"/>
      <c r="N98" s="70"/>
      <c r="O98" s="72"/>
      <c r="P98" s="70"/>
      <c r="Q98" s="70"/>
      <c r="R98" s="502" t="s">
        <v>629</v>
      </c>
      <c r="S98" s="503"/>
      <c r="T98" s="503"/>
      <c r="U98" s="503"/>
      <c r="V98" s="503"/>
      <c r="W98" s="503"/>
      <c r="X98" s="504"/>
      <c r="Y98" s="65"/>
      <c r="Z98" s="121">
        <f t="shared" si="6"/>
        <v>0</v>
      </c>
      <c r="AA98" s="121">
        <f t="shared" si="8"/>
        <v>0</v>
      </c>
      <c r="AB98" s="121">
        <f t="shared" si="9"/>
        <v>0</v>
      </c>
      <c r="AC98" s="121">
        <f t="shared" si="10"/>
        <v>0</v>
      </c>
      <c r="AD98" s="500" t="str">
        <f t="shared" si="1"/>
        <v>高校男子円盤投(1.750kg)</v>
      </c>
      <c r="AE98" s="500"/>
      <c r="AF98" s="500"/>
      <c r="AG98" s="500"/>
      <c r="AH98" s="500"/>
      <c r="AI98" s="500"/>
      <c r="AJ98" s="500"/>
      <c r="AK98" s="64"/>
      <c r="AL98" s="121">
        <f t="shared" si="7"/>
        <v>0</v>
      </c>
      <c r="AM98" s="121">
        <f t="shared" si="2"/>
        <v>0</v>
      </c>
      <c r="AN98" s="121">
        <f t="shared" si="3"/>
        <v>0</v>
      </c>
      <c r="AO98" s="121">
        <f t="shared" si="4"/>
        <v>0</v>
      </c>
      <c r="AP98" s="500" t="str">
        <f t="shared" si="5"/>
        <v>中学女子3年100m</v>
      </c>
      <c r="AQ98" s="500"/>
      <c r="AR98" s="500"/>
      <c r="AS98" s="500"/>
      <c r="AT98" s="500"/>
      <c r="AU98" s="500"/>
      <c r="AV98" s="500"/>
      <c r="AW98" s="118"/>
      <c r="AX98" s="118"/>
      <c r="AY98" s="118"/>
      <c r="AZ98" s="118"/>
      <c r="BA98" s="118"/>
      <c r="BB98" s="118"/>
      <c r="BC98" s="118"/>
      <c r="BD98" s="118"/>
      <c r="BE98" s="118"/>
      <c r="BF98" s="118"/>
      <c r="BG98" s="118"/>
      <c r="BH98" s="118"/>
      <c r="BI98" s="118"/>
      <c r="BJ98" s="118"/>
    </row>
    <row r="99" spans="2:62" ht="15.75">
      <c r="B99" s="67"/>
      <c r="C99" s="67"/>
      <c r="D99" s="68"/>
      <c r="E99" s="67"/>
      <c r="F99" s="510" t="s">
        <v>464</v>
      </c>
      <c r="G99" s="511"/>
      <c r="H99" s="511"/>
      <c r="I99" s="511"/>
      <c r="J99" s="511"/>
      <c r="K99" s="511"/>
      <c r="L99" s="512"/>
      <c r="M99" s="65"/>
      <c r="N99" s="70"/>
      <c r="O99" s="72"/>
      <c r="P99" s="70"/>
      <c r="Q99" s="70"/>
      <c r="R99" s="502" t="s">
        <v>630</v>
      </c>
      <c r="S99" s="503"/>
      <c r="T99" s="503"/>
      <c r="U99" s="503"/>
      <c r="V99" s="503"/>
      <c r="W99" s="503"/>
      <c r="X99" s="504"/>
      <c r="Y99" s="65"/>
      <c r="Z99" s="121">
        <f t="shared" si="6"/>
        <v>0</v>
      </c>
      <c r="AA99" s="121">
        <f t="shared" si="8"/>
        <v>0</v>
      </c>
      <c r="AB99" s="121">
        <f t="shared" si="9"/>
        <v>0</v>
      </c>
      <c r="AC99" s="121">
        <f t="shared" si="10"/>
        <v>0</v>
      </c>
      <c r="AD99" s="500" t="str">
        <f t="shared" si="1"/>
        <v>高校男子ﾊﾝﾏｰ投(6.000kg)</v>
      </c>
      <c r="AE99" s="500"/>
      <c r="AF99" s="500"/>
      <c r="AG99" s="500"/>
      <c r="AH99" s="500"/>
      <c r="AI99" s="500"/>
      <c r="AJ99" s="500"/>
      <c r="AK99" s="64"/>
      <c r="AL99" s="121">
        <f t="shared" si="7"/>
        <v>0</v>
      </c>
      <c r="AM99" s="121">
        <f t="shared" si="2"/>
        <v>0</v>
      </c>
      <c r="AN99" s="121">
        <f t="shared" si="3"/>
        <v>0</v>
      </c>
      <c r="AO99" s="121">
        <f t="shared" si="4"/>
        <v>0</v>
      </c>
      <c r="AP99" s="500" t="str">
        <f t="shared" si="5"/>
        <v>中学女子2年100m</v>
      </c>
      <c r="AQ99" s="500"/>
      <c r="AR99" s="500"/>
      <c r="AS99" s="500"/>
      <c r="AT99" s="500"/>
      <c r="AU99" s="500"/>
      <c r="AV99" s="500"/>
      <c r="AW99" s="118"/>
      <c r="AX99" s="118"/>
      <c r="AY99" s="118"/>
      <c r="AZ99" s="118"/>
      <c r="BA99" s="118"/>
      <c r="BB99" s="118"/>
      <c r="BC99" s="118"/>
      <c r="BD99" s="118"/>
      <c r="BE99" s="118"/>
      <c r="BF99" s="118"/>
      <c r="BG99" s="118"/>
      <c r="BH99" s="118"/>
      <c r="BI99" s="118"/>
      <c r="BJ99" s="118"/>
    </row>
    <row r="100" spans="2:62" ht="15.75">
      <c r="B100" s="67"/>
      <c r="C100" s="67"/>
      <c r="D100" s="68"/>
      <c r="E100" s="67"/>
      <c r="F100" s="510" t="s">
        <v>465</v>
      </c>
      <c r="G100" s="511"/>
      <c r="H100" s="511"/>
      <c r="I100" s="511"/>
      <c r="J100" s="511"/>
      <c r="K100" s="511"/>
      <c r="L100" s="512"/>
      <c r="M100" s="65"/>
      <c r="N100" s="70"/>
      <c r="O100" s="72"/>
      <c r="P100" s="70"/>
      <c r="Q100" s="70"/>
      <c r="R100" s="502" t="s">
        <v>631</v>
      </c>
      <c r="S100" s="503"/>
      <c r="T100" s="503"/>
      <c r="U100" s="503"/>
      <c r="V100" s="503"/>
      <c r="W100" s="503"/>
      <c r="X100" s="504"/>
      <c r="Y100" s="65"/>
      <c r="Z100" s="121">
        <f t="shared" si="6"/>
        <v>0</v>
      </c>
      <c r="AA100" s="121">
        <f t="shared" si="8"/>
        <v>0</v>
      </c>
      <c r="AB100" s="121">
        <f t="shared" si="9"/>
        <v>0</v>
      </c>
      <c r="AC100" s="121">
        <f t="shared" si="10"/>
        <v>0</v>
      </c>
      <c r="AD100" s="500" t="str">
        <f t="shared" si="1"/>
        <v>高校男子やり投(800g)</v>
      </c>
      <c r="AE100" s="500"/>
      <c r="AF100" s="500"/>
      <c r="AG100" s="500"/>
      <c r="AH100" s="500"/>
      <c r="AI100" s="500"/>
      <c r="AJ100" s="500"/>
      <c r="AK100" s="64"/>
      <c r="AL100" s="121">
        <f t="shared" si="7"/>
        <v>0</v>
      </c>
      <c r="AM100" s="121">
        <f t="shared" si="2"/>
        <v>0</v>
      </c>
      <c r="AN100" s="121">
        <f t="shared" si="3"/>
        <v>0</v>
      </c>
      <c r="AO100" s="121">
        <f t="shared" si="4"/>
        <v>0</v>
      </c>
      <c r="AP100" s="500" t="str">
        <f t="shared" si="5"/>
        <v>中学女子1年100m</v>
      </c>
      <c r="AQ100" s="500"/>
      <c r="AR100" s="500"/>
      <c r="AS100" s="500"/>
      <c r="AT100" s="500"/>
      <c r="AU100" s="500"/>
      <c r="AV100" s="500"/>
      <c r="AW100" s="118"/>
      <c r="AX100" s="118"/>
      <c r="AY100" s="118"/>
      <c r="AZ100" s="118"/>
      <c r="BA100" s="118"/>
      <c r="BB100" s="118"/>
      <c r="BC100" s="118"/>
      <c r="BD100" s="118"/>
      <c r="BE100" s="118"/>
      <c r="BF100" s="118"/>
      <c r="BG100" s="118"/>
      <c r="BH100" s="118"/>
      <c r="BI100" s="118"/>
      <c r="BJ100" s="118"/>
    </row>
    <row r="101" spans="2:62" ht="15.75">
      <c r="B101" s="67"/>
      <c r="C101" s="67"/>
      <c r="D101" s="68"/>
      <c r="E101" s="67"/>
      <c r="F101" s="510" t="s">
        <v>466</v>
      </c>
      <c r="G101" s="511"/>
      <c r="H101" s="511"/>
      <c r="I101" s="511"/>
      <c r="J101" s="511"/>
      <c r="K101" s="511"/>
      <c r="L101" s="512"/>
      <c r="M101" s="65"/>
      <c r="N101" s="70"/>
      <c r="O101" s="72"/>
      <c r="P101" s="70"/>
      <c r="Q101" s="70"/>
      <c r="R101" s="502" t="s">
        <v>632</v>
      </c>
      <c r="S101" s="503"/>
      <c r="T101" s="503"/>
      <c r="U101" s="503"/>
      <c r="V101" s="503"/>
      <c r="W101" s="503"/>
      <c r="X101" s="504"/>
      <c r="Y101" s="65"/>
      <c r="Z101" s="121">
        <f t="shared" si="6"/>
        <v>0</v>
      </c>
      <c r="AA101" s="121">
        <f t="shared" si="8"/>
        <v>0</v>
      </c>
      <c r="AB101" s="121">
        <f t="shared" si="9"/>
        <v>0</v>
      </c>
      <c r="AC101" s="121">
        <f t="shared" si="10"/>
        <v>0</v>
      </c>
      <c r="AD101" s="500" t="str">
        <f t="shared" si="1"/>
        <v>高校男子八種競技</v>
      </c>
      <c r="AE101" s="500"/>
      <c r="AF101" s="500"/>
      <c r="AG101" s="500"/>
      <c r="AH101" s="500"/>
      <c r="AI101" s="500"/>
      <c r="AJ101" s="500"/>
      <c r="AK101" s="64"/>
      <c r="AL101" s="121">
        <f t="shared" si="7"/>
        <v>0</v>
      </c>
      <c r="AM101" s="121">
        <f t="shared" si="2"/>
        <v>0</v>
      </c>
      <c r="AN101" s="121">
        <f t="shared" si="3"/>
        <v>0</v>
      </c>
      <c r="AO101" s="121">
        <f t="shared" si="4"/>
        <v>0</v>
      </c>
      <c r="AP101" s="500" t="str">
        <f t="shared" si="5"/>
        <v>中学女子2・3年100m</v>
      </c>
      <c r="AQ101" s="500"/>
      <c r="AR101" s="500"/>
      <c r="AS101" s="500"/>
      <c r="AT101" s="500"/>
      <c r="AU101" s="500"/>
      <c r="AV101" s="500"/>
      <c r="AW101" s="118"/>
      <c r="AX101" s="118"/>
      <c r="AY101" s="118"/>
      <c r="AZ101" s="118"/>
      <c r="BA101" s="118"/>
      <c r="BB101" s="118"/>
      <c r="BC101" s="118"/>
      <c r="BD101" s="118"/>
      <c r="BE101" s="118"/>
      <c r="BF101" s="118"/>
      <c r="BG101" s="118"/>
      <c r="BH101" s="118"/>
      <c r="BI101" s="118"/>
      <c r="BJ101" s="118"/>
    </row>
    <row r="102" spans="2:62" ht="15.75">
      <c r="B102" s="67"/>
      <c r="C102" s="68"/>
      <c r="D102" s="67"/>
      <c r="E102" s="67"/>
      <c r="F102" s="510" t="s">
        <v>467</v>
      </c>
      <c r="G102" s="511"/>
      <c r="H102" s="511"/>
      <c r="I102" s="511"/>
      <c r="J102" s="511"/>
      <c r="K102" s="511"/>
      <c r="L102" s="512"/>
      <c r="M102" s="65"/>
      <c r="N102" s="70"/>
      <c r="O102" s="72"/>
      <c r="P102" s="70"/>
      <c r="Q102" s="70"/>
      <c r="R102" s="502" t="s">
        <v>562</v>
      </c>
      <c r="S102" s="503"/>
      <c r="T102" s="503"/>
      <c r="U102" s="503"/>
      <c r="V102" s="503"/>
      <c r="W102" s="503"/>
      <c r="X102" s="504"/>
      <c r="Y102" s="65"/>
      <c r="Z102" s="121">
        <f t="shared" si="6"/>
        <v>0</v>
      </c>
      <c r="AA102" s="121">
        <f t="shared" si="8"/>
        <v>0</v>
      </c>
      <c r="AB102" s="121">
        <f t="shared" si="9"/>
        <v>0</v>
      </c>
      <c r="AC102" s="121">
        <f t="shared" si="10"/>
        <v>0</v>
      </c>
      <c r="AD102" s="500" t="str">
        <f t="shared" si="1"/>
        <v>中学男子100m</v>
      </c>
      <c r="AE102" s="500"/>
      <c r="AF102" s="500"/>
      <c r="AG102" s="500"/>
      <c r="AH102" s="500"/>
      <c r="AI102" s="500"/>
      <c r="AJ102" s="500"/>
      <c r="AK102" s="64"/>
      <c r="AL102" s="121">
        <f t="shared" si="7"/>
        <v>0</v>
      </c>
      <c r="AM102" s="121">
        <f t="shared" si="2"/>
        <v>0</v>
      </c>
      <c r="AN102" s="121">
        <f t="shared" si="3"/>
        <v>0</v>
      </c>
      <c r="AO102" s="121">
        <f t="shared" si="4"/>
        <v>0</v>
      </c>
      <c r="AP102" s="500" t="str">
        <f t="shared" si="5"/>
        <v>中学女子200m</v>
      </c>
      <c r="AQ102" s="500"/>
      <c r="AR102" s="500"/>
      <c r="AS102" s="500"/>
      <c r="AT102" s="500"/>
      <c r="AU102" s="500"/>
      <c r="AV102" s="500"/>
      <c r="AW102" s="118"/>
      <c r="AX102" s="118"/>
      <c r="AY102" s="118"/>
      <c r="AZ102" s="118"/>
      <c r="BA102" s="118"/>
      <c r="BB102" s="118"/>
      <c r="BC102" s="118"/>
      <c r="BD102" s="118"/>
      <c r="BE102" s="118"/>
      <c r="BF102" s="118"/>
      <c r="BG102" s="118"/>
      <c r="BH102" s="118"/>
      <c r="BI102" s="118"/>
      <c r="BJ102" s="118"/>
    </row>
    <row r="103" spans="2:62" ht="15.75">
      <c r="B103" s="67"/>
      <c r="C103" s="68"/>
      <c r="D103" s="67"/>
      <c r="E103" s="67"/>
      <c r="F103" s="510" t="s">
        <v>617</v>
      </c>
      <c r="G103" s="511"/>
      <c r="H103" s="511"/>
      <c r="I103" s="511"/>
      <c r="J103" s="511"/>
      <c r="K103" s="511"/>
      <c r="L103" s="512"/>
      <c r="M103" s="65"/>
      <c r="N103" s="70"/>
      <c r="O103" s="72"/>
      <c r="P103" s="70"/>
      <c r="Q103" s="70"/>
      <c r="R103" s="502" t="s">
        <v>563</v>
      </c>
      <c r="S103" s="503"/>
      <c r="T103" s="503"/>
      <c r="U103" s="503"/>
      <c r="V103" s="503"/>
      <c r="W103" s="503"/>
      <c r="X103" s="504"/>
      <c r="Y103" s="65"/>
      <c r="Z103" s="121">
        <f t="shared" si="6"/>
        <v>0</v>
      </c>
      <c r="AA103" s="121">
        <f t="shared" si="8"/>
        <v>0</v>
      </c>
      <c r="AB103" s="121">
        <f t="shared" si="9"/>
        <v>0</v>
      </c>
      <c r="AC103" s="121">
        <f t="shared" si="10"/>
        <v>0</v>
      </c>
      <c r="AD103" s="500" t="str">
        <f>F103</f>
        <v>中学男子2年100m</v>
      </c>
      <c r="AE103" s="500"/>
      <c r="AF103" s="500"/>
      <c r="AG103" s="500"/>
      <c r="AH103" s="500"/>
      <c r="AI103" s="500"/>
      <c r="AJ103" s="500"/>
      <c r="AK103" s="64"/>
      <c r="AL103" s="121">
        <f t="shared" si="7"/>
        <v>0</v>
      </c>
      <c r="AM103" s="121">
        <f t="shared" si="2"/>
        <v>0</v>
      </c>
      <c r="AN103" s="121">
        <f t="shared" si="3"/>
        <v>0</v>
      </c>
      <c r="AO103" s="121">
        <f t="shared" si="4"/>
        <v>0</v>
      </c>
      <c r="AP103" s="500" t="str">
        <f t="shared" si="5"/>
        <v>中学女子800m</v>
      </c>
      <c r="AQ103" s="500"/>
      <c r="AR103" s="500"/>
      <c r="AS103" s="500"/>
      <c r="AT103" s="500"/>
      <c r="AU103" s="500"/>
      <c r="AV103" s="500"/>
      <c r="AW103" s="118"/>
      <c r="AX103" s="118"/>
      <c r="AY103" s="118"/>
      <c r="AZ103" s="118"/>
      <c r="BA103" s="118"/>
      <c r="BB103" s="118"/>
      <c r="BC103" s="118"/>
      <c r="BD103" s="118"/>
      <c r="BE103" s="118"/>
      <c r="BF103" s="118"/>
      <c r="BG103" s="118"/>
      <c r="BH103" s="118"/>
      <c r="BI103" s="118"/>
      <c r="BJ103" s="118"/>
    </row>
    <row r="104" spans="2:62" ht="15.75">
      <c r="B104" s="67"/>
      <c r="C104" s="68"/>
      <c r="D104" s="67"/>
      <c r="E104" s="67"/>
      <c r="F104" s="510" t="s">
        <v>618</v>
      </c>
      <c r="G104" s="511"/>
      <c r="H104" s="511"/>
      <c r="I104" s="511"/>
      <c r="J104" s="511"/>
      <c r="K104" s="511"/>
      <c r="L104" s="512"/>
      <c r="M104" s="65"/>
      <c r="N104" s="70"/>
      <c r="O104" s="72"/>
      <c r="P104" s="70"/>
      <c r="Q104" s="70"/>
      <c r="R104" s="502" t="s">
        <v>633</v>
      </c>
      <c r="S104" s="503"/>
      <c r="T104" s="503"/>
      <c r="U104" s="503"/>
      <c r="V104" s="503"/>
      <c r="W104" s="503"/>
      <c r="X104" s="504"/>
      <c r="Y104" s="65"/>
      <c r="Z104" s="121">
        <f t="shared" si="6"/>
        <v>0</v>
      </c>
      <c r="AA104" s="121">
        <f t="shared" si="8"/>
        <v>0</v>
      </c>
      <c r="AB104" s="121">
        <f t="shared" si="9"/>
        <v>0</v>
      </c>
      <c r="AC104" s="121">
        <f t="shared" si="10"/>
        <v>0</v>
      </c>
      <c r="AD104" s="500" t="str">
        <f t="shared" si="1"/>
        <v>中学男子1年100m</v>
      </c>
      <c r="AE104" s="500"/>
      <c r="AF104" s="500"/>
      <c r="AG104" s="500"/>
      <c r="AH104" s="500"/>
      <c r="AI104" s="500"/>
      <c r="AJ104" s="500"/>
      <c r="AK104" s="64"/>
      <c r="AL104" s="121">
        <f t="shared" si="7"/>
        <v>0</v>
      </c>
      <c r="AM104" s="121">
        <f t="shared" si="2"/>
        <v>0</v>
      </c>
      <c r="AN104" s="121">
        <f t="shared" si="3"/>
        <v>0</v>
      </c>
      <c r="AO104" s="121">
        <f t="shared" si="4"/>
        <v>0</v>
      </c>
      <c r="AP104" s="500" t="str">
        <f t="shared" si="5"/>
        <v>中学女子1年1000m</v>
      </c>
      <c r="AQ104" s="500"/>
      <c r="AR104" s="500"/>
      <c r="AS104" s="500"/>
      <c r="AT104" s="500"/>
      <c r="AU104" s="500"/>
      <c r="AV104" s="500"/>
      <c r="AW104" s="118"/>
      <c r="AX104" s="118"/>
      <c r="AY104" s="118"/>
      <c r="AZ104" s="118"/>
      <c r="BA104" s="118"/>
      <c r="BB104" s="118"/>
      <c r="BC104" s="118"/>
      <c r="BD104" s="118"/>
      <c r="BE104" s="118"/>
      <c r="BF104" s="118"/>
      <c r="BG104" s="118"/>
      <c r="BH104" s="118"/>
      <c r="BI104" s="118"/>
      <c r="BJ104" s="118"/>
    </row>
    <row r="105" spans="2:62" ht="15.75">
      <c r="B105" s="67"/>
      <c r="C105" s="68"/>
      <c r="D105" s="67"/>
      <c r="E105" s="67"/>
      <c r="F105" s="510" t="s">
        <v>619</v>
      </c>
      <c r="G105" s="511"/>
      <c r="H105" s="511"/>
      <c r="I105" s="511"/>
      <c r="J105" s="511"/>
      <c r="K105" s="511"/>
      <c r="L105" s="512"/>
      <c r="M105" s="65"/>
      <c r="N105" s="70"/>
      <c r="O105" s="72"/>
      <c r="P105" s="70"/>
      <c r="Q105" s="70"/>
      <c r="R105" s="502" t="s">
        <v>564</v>
      </c>
      <c r="S105" s="503"/>
      <c r="T105" s="503"/>
      <c r="U105" s="503"/>
      <c r="V105" s="503"/>
      <c r="W105" s="503"/>
      <c r="X105" s="504"/>
      <c r="Y105" s="65"/>
      <c r="Z105" s="121">
        <f t="shared" si="6"/>
        <v>0</v>
      </c>
      <c r="AA105" s="121">
        <f t="shared" si="8"/>
        <v>0</v>
      </c>
      <c r="AB105" s="121">
        <f t="shared" si="9"/>
        <v>0</v>
      </c>
      <c r="AC105" s="121">
        <f t="shared" si="10"/>
        <v>0</v>
      </c>
      <c r="AD105" s="500" t="str">
        <f t="shared" si="1"/>
        <v>中学男子2・3年100m</v>
      </c>
      <c r="AE105" s="500"/>
      <c r="AF105" s="500"/>
      <c r="AG105" s="500"/>
      <c r="AH105" s="500"/>
      <c r="AI105" s="500"/>
      <c r="AJ105" s="500"/>
      <c r="AK105" s="64"/>
      <c r="AL105" s="121">
        <f t="shared" si="7"/>
        <v>0</v>
      </c>
      <c r="AM105" s="121">
        <f t="shared" si="2"/>
        <v>0</v>
      </c>
      <c r="AN105" s="121">
        <f t="shared" si="3"/>
        <v>0</v>
      </c>
      <c r="AO105" s="121">
        <f t="shared" si="4"/>
        <v>0</v>
      </c>
      <c r="AP105" s="500" t="str">
        <f t="shared" si="5"/>
        <v>中学女子1500m</v>
      </c>
      <c r="AQ105" s="500"/>
      <c r="AR105" s="500"/>
      <c r="AS105" s="500"/>
      <c r="AT105" s="500"/>
      <c r="AU105" s="500"/>
      <c r="AV105" s="500"/>
      <c r="AW105" s="118"/>
      <c r="AX105" s="118"/>
      <c r="AY105" s="118"/>
      <c r="AZ105" s="118"/>
      <c r="BA105" s="118"/>
      <c r="BB105" s="118"/>
      <c r="BC105" s="118"/>
      <c r="BD105" s="118"/>
      <c r="BE105" s="118"/>
      <c r="BF105" s="118"/>
      <c r="BG105" s="118"/>
      <c r="BH105" s="118"/>
      <c r="BI105" s="118"/>
      <c r="BJ105" s="118"/>
    </row>
    <row r="106" spans="2:62" ht="15.75">
      <c r="B106" s="67"/>
      <c r="C106" s="68"/>
      <c r="D106" s="67"/>
      <c r="E106" s="67"/>
      <c r="F106" s="510" t="s">
        <v>468</v>
      </c>
      <c r="G106" s="511"/>
      <c r="H106" s="511"/>
      <c r="I106" s="511"/>
      <c r="J106" s="511"/>
      <c r="K106" s="511"/>
      <c r="L106" s="512"/>
      <c r="M106" s="65"/>
      <c r="N106" s="70"/>
      <c r="O106" s="72"/>
      <c r="P106" s="70"/>
      <c r="Q106" s="70"/>
      <c r="R106" s="502" t="s">
        <v>565</v>
      </c>
      <c r="S106" s="503"/>
      <c r="T106" s="503"/>
      <c r="U106" s="503"/>
      <c r="V106" s="503"/>
      <c r="W106" s="503"/>
      <c r="X106" s="504"/>
      <c r="Y106" s="65"/>
      <c r="Z106" s="121">
        <f t="shared" si="6"/>
        <v>0</v>
      </c>
      <c r="AA106" s="121">
        <f t="shared" si="8"/>
        <v>0</v>
      </c>
      <c r="AB106" s="121">
        <f t="shared" si="9"/>
        <v>0</v>
      </c>
      <c r="AC106" s="121">
        <f t="shared" si="10"/>
        <v>0</v>
      </c>
      <c r="AD106" s="500" t="str">
        <f t="shared" si="1"/>
        <v>中学男子200m</v>
      </c>
      <c r="AE106" s="500"/>
      <c r="AF106" s="500"/>
      <c r="AG106" s="500"/>
      <c r="AH106" s="500"/>
      <c r="AI106" s="500"/>
      <c r="AJ106" s="500"/>
      <c r="AK106" s="64"/>
      <c r="AL106" s="121">
        <f t="shared" si="7"/>
        <v>0</v>
      </c>
      <c r="AM106" s="121">
        <f t="shared" si="2"/>
        <v>0</v>
      </c>
      <c r="AN106" s="121">
        <f t="shared" si="3"/>
        <v>0</v>
      </c>
      <c r="AO106" s="121">
        <f t="shared" si="4"/>
        <v>0</v>
      </c>
      <c r="AP106" s="500" t="str">
        <f t="shared" si="5"/>
        <v>中学女子3000m</v>
      </c>
      <c r="AQ106" s="500"/>
      <c r="AR106" s="500"/>
      <c r="AS106" s="500"/>
      <c r="AT106" s="500"/>
      <c r="AU106" s="500"/>
      <c r="AV106" s="500"/>
      <c r="AW106" s="118"/>
      <c r="AX106" s="118"/>
      <c r="AY106" s="118"/>
      <c r="AZ106" s="118"/>
      <c r="BA106" s="118"/>
      <c r="BB106" s="118"/>
      <c r="BC106" s="118"/>
      <c r="BD106" s="118"/>
      <c r="BE106" s="118"/>
      <c r="BF106" s="118"/>
      <c r="BG106" s="118"/>
      <c r="BH106" s="118"/>
      <c r="BI106" s="118"/>
      <c r="BJ106" s="118"/>
    </row>
    <row r="107" spans="2:62" ht="15.75">
      <c r="B107" s="67"/>
      <c r="C107" s="68"/>
      <c r="D107" s="67"/>
      <c r="E107" s="67"/>
      <c r="F107" s="510" t="s">
        <v>469</v>
      </c>
      <c r="G107" s="511"/>
      <c r="H107" s="511"/>
      <c r="I107" s="511"/>
      <c r="J107" s="511"/>
      <c r="K107" s="511"/>
      <c r="L107" s="512"/>
      <c r="M107" s="65"/>
      <c r="N107" s="70"/>
      <c r="O107" s="72"/>
      <c r="P107" s="70"/>
      <c r="Q107" s="70"/>
      <c r="R107" s="502" t="s">
        <v>634</v>
      </c>
      <c r="S107" s="503"/>
      <c r="T107" s="503"/>
      <c r="U107" s="503"/>
      <c r="V107" s="503"/>
      <c r="W107" s="503"/>
      <c r="X107" s="504"/>
      <c r="Y107" s="65"/>
      <c r="Z107" s="121">
        <f t="shared" si="6"/>
        <v>0</v>
      </c>
      <c r="AA107" s="121">
        <f t="shared" si="8"/>
        <v>0</v>
      </c>
      <c r="AB107" s="121">
        <f t="shared" si="9"/>
        <v>0</v>
      </c>
      <c r="AC107" s="121">
        <f t="shared" si="10"/>
        <v>0</v>
      </c>
      <c r="AD107" s="500" t="str">
        <f t="shared" si="1"/>
        <v>中学男子400m</v>
      </c>
      <c r="AE107" s="500"/>
      <c r="AF107" s="500"/>
      <c r="AG107" s="500"/>
      <c r="AH107" s="500"/>
      <c r="AI107" s="500"/>
      <c r="AJ107" s="500"/>
      <c r="AK107" s="64"/>
      <c r="AL107" s="121">
        <f t="shared" si="7"/>
        <v>0</v>
      </c>
      <c r="AM107" s="121">
        <f t="shared" si="2"/>
        <v>0</v>
      </c>
      <c r="AN107" s="121">
        <f t="shared" si="3"/>
        <v>0</v>
      </c>
      <c r="AO107" s="121">
        <f t="shared" si="4"/>
        <v>0</v>
      </c>
      <c r="AP107" s="500" t="str">
        <f t="shared" si="5"/>
        <v>中学女子1年80mH</v>
      </c>
      <c r="AQ107" s="500"/>
      <c r="AR107" s="500"/>
      <c r="AS107" s="500"/>
      <c r="AT107" s="500"/>
      <c r="AU107" s="500"/>
      <c r="AV107" s="500"/>
      <c r="AW107" s="118"/>
      <c r="AX107" s="118"/>
      <c r="AY107" s="118"/>
      <c r="AZ107" s="118"/>
      <c r="BA107" s="118"/>
      <c r="BB107" s="118"/>
      <c r="BC107" s="118"/>
      <c r="BD107" s="118"/>
      <c r="BE107" s="118"/>
      <c r="BF107" s="118"/>
      <c r="BG107" s="118"/>
      <c r="BH107" s="118"/>
      <c r="BI107" s="118"/>
      <c r="BJ107" s="118"/>
    </row>
    <row r="108" spans="2:62" ht="15.75">
      <c r="B108" s="67"/>
      <c r="C108" s="68"/>
      <c r="D108" s="67"/>
      <c r="E108" s="67"/>
      <c r="F108" s="510" t="s">
        <v>470</v>
      </c>
      <c r="G108" s="511"/>
      <c r="H108" s="511"/>
      <c r="I108" s="511"/>
      <c r="J108" s="511"/>
      <c r="K108" s="511"/>
      <c r="L108" s="512"/>
      <c r="M108" s="65"/>
      <c r="N108" s="70"/>
      <c r="O108" s="72"/>
      <c r="P108" s="70"/>
      <c r="Q108" s="70"/>
      <c r="R108" s="502" t="s">
        <v>566</v>
      </c>
      <c r="S108" s="503"/>
      <c r="T108" s="503"/>
      <c r="U108" s="503"/>
      <c r="V108" s="503"/>
      <c r="W108" s="503"/>
      <c r="X108" s="504"/>
      <c r="Y108" s="65"/>
      <c r="Z108" s="121">
        <f t="shared" si="6"/>
        <v>0</v>
      </c>
      <c r="AA108" s="121">
        <f t="shared" si="8"/>
        <v>0</v>
      </c>
      <c r="AB108" s="121">
        <f t="shared" si="9"/>
        <v>0</v>
      </c>
      <c r="AC108" s="121">
        <f t="shared" si="10"/>
        <v>0</v>
      </c>
      <c r="AD108" s="500" t="str">
        <f t="shared" si="1"/>
        <v>中学男子800m</v>
      </c>
      <c r="AE108" s="500"/>
      <c r="AF108" s="500"/>
      <c r="AG108" s="500"/>
      <c r="AH108" s="500"/>
      <c r="AI108" s="500"/>
      <c r="AJ108" s="500"/>
      <c r="AK108" s="64"/>
      <c r="AL108" s="121">
        <f t="shared" si="7"/>
        <v>0</v>
      </c>
      <c r="AM108" s="121">
        <f t="shared" si="2"/>
        <v>0</v>
      </c>
      <c r="AN108" s="121">
        <f t="shared" si="3"/>
        <v>0</v>
      </c>
      <c r="AO108" s="121">
        <f t="shared" si="4"/>
        <v>0</v>
      </c>
      <c r="AP108" s="500" t="str">
        <f t="shared" si="5"/>
        <v>中学女子100mH(0.762m)</v>
      </c>
      <c r="AQ108" s="500"/>
      <c r="AR108" s="500"/>
      <c r="AS108" s="500"/>
      <c r="AT108" s="500"/>
      <c r="AU108" s="500"/>
      <c r="AV108" s="500"/>
      <c r="AW108" s="118"/>
      <c r="AX108" s="118"/>
      <c r="AY108" s="118"/>
      <c r="AZ108" s="118"/>
      <c r="BA108" s="118"/>
      <c r="BB108" s="118"/>
      <c r="BC108" s="118"/>
      <c r="BD108" s="118"/>
      <c r="BE108" s="118"/>
      <c r="BF108" s="118"/>
      <c r="BG108" s="118"/>
      <c r="BH108" s="118"/>
      <c r="BI108" s="118"/>
      <c r="BJ108" s="118"/>
    </row>
    <row r="109" spans="2:62" ht="15.75">
      <c r="B109" s="67"/>
      <c r="C109" s="68"/>
      <c r="D109" s="67"/>
      <c r="E109" s="67"/>
      <c r="F109" s="510" t="s">
        <v>471</v>
      </c>
      <c r="G109" s="511"/>
      <c r="H109" s="511"/>
      <c r="I109" s="511"/>
      <c r="J109" s="511"/>
      <c r="K109" s="511"/>
      <c r="L109" s="512"/>
      <c r="M109" s="65"/>
      <c r="N109" s="70"/>
      <c r="O109" s="72"/>
      <c r="P109" s="70"/>
      <c r="Q109" s="70"/>
      <c r="R109" s="502" t="s">
        <v>567</v>
      </c>
      <c r="S109" s="503"/>
      <c r="T109" s="503"/>
      <c r="U109" s="503"/>
      <c r="V109" s="503"/>
      <c r="W109" s="503"/>
      <c r="X109" s="504"/>
      <c r="Y109" s="65"/>
      <c r="Z109" s="121">
        <f t="shared" si="6"/>
        <v>0</v>
      </c>
      <c r="AA109" s="121">
        <f t="shared" si="8"/>
        <v>0</v>
      </c>
      <c r="AB109" s="121">
        <f t="shared" si="9"/>
        <v>0</v>
      </c>
      <c r="AC109" s="121">
        <f t="shared" si="10"/>
        <v>0</v>
      </c>
      <c r="AD109" s="500" t="str">
        <f t="shared" si="1"/>
        <v>中学男子1500m</v>
      </c>
      <c r="AE109" s="500"/>
      <c r="AF109" s="500"/>
      <c r="AG109" s="500"/>
      <c r="AH109" s="500"/>
      <c r="AI109" s="500"/>
      <c r="AJ109" s="500"/>
      <c r="AK109" s="64"/>
      <c r="AL109" s="121">
        <f t="shared" si="7"/>
        <v>0</v>
      </c>
      <c r="AM109" s="121">
        <f t="shared" si="2"/>
        <v>0</v>
      </c>
      <c r="AN109" s="121">
        <f t="shared" si="3"/>
        <v>0</v>
      </c>
      <c r="AO109" s="121">
        <f t="shared" si="4"/>
        <v>0</v>
      </c>
      <c r="AP109" s="500" t="str">
        <f t="shared" si="5"/>
        <v>中学女子4X100mR</v>
      </c>
      <c r="AQ109" s="500"/>
      <c r="AR109" s="500"/>
      <c r="AS109" s="500"/>
      <c r="AT109" s="500"/>
      <c r="AU109" s="500"/>
      <c r="AV109" s="500"/>
      <c r="AW109" s="118"/>
      <c r="AX109" s="118"/>
      <c r="AY109" s="118"/>
      <c r="AZ109" s="118"/>
      <c r="BA109" s="118"/>
      <c r="BB109" s="118"/>
      <c r="BC109" s="118"/>
      <c r="BD109" s="118"/>
      <c r="BE109" s="118"/>
      <c r="BF109" s="118"/>
      <c r="BG109" s="118"/>
      <c r="BH109" s="118"/>
      <c r="BI109" s="118"/>
      <c r="BJ109" s="118"/>
    </row>
    <row r="110" spans="2:62" ht="15.75">
      <c r="B110" s="67"/>
      <c r="C110" s="68"/>
      <c r="D110" s="67"/>
      <c r="E110" s="67"/>
      <c r="F110" s="510" t="s">
        <v>620</v>
      </c>
      <c r="G110" s="511"/>
      <c r="H110" s="511"/>
      <c r="I110" s="511"/>
      <c r="J110" s="511"/>
      <c r="K110" s="511"/>
      <c r="L110" s="512"/>
      <c r="M110" s="65"/>
      <c r="N110" s="70"/>
      <c r="O110" s="72"/>
      <c r="P110" s="70"/>
      <c r="Q110" s="70"/>
      <c r="R110" s="502" t="s">
        <v>568</v>
      </c>
      <c r="S110" s="503"/>
      <c r="T110" s="503"/>
      <c r="U110" s="503"/>
      <c r="V110" s="503"/>
      <c r="W110" s="503"/>
      <c r="X110" s="504"/>
      <c r="Y110" s="65"/>
      <c r="Z110" s="121">
        <f t="shared" si="6"/>
        <v>0</v>
      </c>
      <c r="AA110" s="121">
        <f t="shared" si="8"/>
        <v>0</v>
      </c>
      <c r="AB110" s="121">
        <f t="shared" si="9"/>
        <v>0</v>
      </c>
      <c r="AC110" s="121">
        <f t="shared" si="10"/>
        <v>0</v>
      </c>
      <c r="AD110" s="500" t="str">
        <f t="shared" si="1"/>
        <v>中学男子2年1500m</v>
      </c>
      <c r="AE110" s="500"/>
      <c r="AF110" s="500"/>
      <c r="AG110" s="500"/>
      <c r="AH110" s="500"/>
      <c r="AI110" s="500"/>
      <c r="AJ110" s="500"/>
      <c r="AK110" s="64"/>
      <c r="AL110" s="121">
        <f t="shared" si="7"/>
        <v>0</v>
      </c>
      <c r="AM110" s="121">
        <f t="shared" si="2"/>
        <v>0</v>
      </c>
      <c r="AN110" s="121">
        <f t="shared" si="3"/>
        <v>0</v>
      </c>
      <c r="AO110" s="121">
        <f t="shared" si="4"/>
        <v>0</v>
      </c>
      <c r="AP110" s="500" t="str">
        <f t="shared" si="5"/>
        <v>中学女子4X200mR</v>
      </c>
      <c r="AQ110" s="500"/>
      <c r="AR110" s="500"/>
      <c r="AS110" s="500"/>
      <c r="AT110" s="500"/>
      <c r="AU110" s="500"/>
      <c r="AV110" s="500"/>
      <c r="AW110" s="118"/>
      <c r="AX110" s="118"/>
      <c r="AY110" s="118"/>
      <c r="AZ110" s="118"/>
      <c r="BA110" s="118"/>
      <c r="BB110" s="118"/>
      <c r="BC110" s="118"/>
      <c r="BD110" s="118"/>
      <c r="BE110" s="118"/>
      <c r="BF110" s="118"/>
      <c r="BG110" s="118"/>
      <c r="BH110" s="118"/>
      <c r="BI110" s="118"/>
      <c r="BJ110" s="118"/>
    </row>
    <row r="111" spans="2:62" ht="15.75">
      <c r="B111" s="67"/>
      <c r="C111" s="68"/>
      <c r="D111" s="67"/>
      <c r="E111" s="67"/>
      <c r="F111" s="510" t="s">
        <v>621</v>
      </c>
      <c r="G111" s="511"/>
      <c r="H111" s="511"/>
      <c r="I111" s="511"/>
      <c r="J111" s="511"/>
      <c r="K111" s="511"/>
      <c r="L111" s="512"/>
      <c r="M111" s="65"/>
      <c r="N111" s="70"/>
      <c r="O111" s="72"/>
      <c r="P111" s="70"/>
      <c r="Q111" s="70"/>
      <c r="R111" s="502" t="s">
        <v>569</v>
      </c>
      <c r="S111" s="503"/>
      <c r="T111" s="503"/>
      <c r="U111" s="503"/>
      <c r="V111" s="503"/>
      <c r="W111" s="503"/>
      <c r="X111" s="504"/>
      <c r="Y111" s="65"/>
      <c r="Z111" s="121">
        <f t="shared" si="6"/>
        <v>0</v>
      </c>
      <c r="AA111" s="121">
        <f t="shared" si="8"/>
        <v>0</v>
      </c>
      <c r="AB111" s="121">
        <f t="shared" si="9"/>
        <v>0</v>
      </c>
      <c r="AC111" s="121">
        <f t="shared" si="10"/>
        <v>0</v>
      </c>
      <c r="AD111" s="500" t="str">
        <f t="shared" si="1"/>
        <v>中学男子1年1500m</v>
      </c>
      <c r="AE111" s="500"/>
      <c r="AF111" s="500"/>
      <c r="AG111" s="500"/>
      <c r="AH111" s="500"/>
      <c r="AI111" s="500"/>
      <c r="AJ111" s="500"/>
      <c r="AK111" s="64"/>
      <c r="AL111" s="121">
        <f t="shared" si="7"/>
        <v>0</v>
      </c>
      <c r="AM111" s="121">
        <f t="shared" si="2"/>
        <v>0</v>
      </c>
      <c r="AN111" s="121">
        <f t="shared" si="3"/>
        <v>0</v>
      </c>
      <c r="AO111" s="121">
        <f t="shared" si="4"/>
        <v>0</v>
      </c>
      <c r="AP111" s="500" t="str">
        <f t="shared" si="5"/>
        <v>中学女子走高跳</v>
      </c>
      <c r="AQ111" s="500"/>
      <c r="AR111" s="500"/>
      <c r="AS111" s="500"/>
      <c r="AT111" s="500"/>
      <c r="AU111" s="500"/>
      <c r="AV111" s="500"/>
      <c r="AW111" s="118"/>
      <c r="AX111" s="118"/>
      <c r="AY111" s="118"/>
      <c r="AZ111" s="118"/>
      <c r="BA111" s="118"/>
      <c r="BB111" s="118"/>
      <c r="BC111" s="118"/>
      <c r="BD111" s="118"/>
      <c r="BE111" s="118"/>
      <c r="BF111" s="118"/>
      <c r="BG111" s="118"/>
      <c r="BH111" s="118"/>
      <c r="BI111" s="118"/>
      <c r="BJ111" s="118"/>
    </row>
    <row r="112" spans="2:62" ht="15.75">
      <c r="B112" s="67"/>
      <c r="C112" s="68"/>
      <c r="D112" s="67"/>
      <c r="E112" s="67"/>
      <c r="F112" s="510" t="s">
        <v>622</v>
      </c>
      <c r="G112" s="511"/>
      <c r="H112" s="511"/>
      <c r="I112" s="511"/>
      <c r="J112" s="511"/>
      <c r="K112" s="511"/>
      <c r="L112" s="512"/>
      <c r="M112" s="65"/>
      <c r="N112" s="70"/>
      <c r="O112" s="72"/>
      <c r="P112" s="70"/>
      <c r="Q112" s="70"/>
      <c r="R112" s="502" t="s">
        <v>570</v>
      </c>
      <c r="S112" s="503"/>
      <c r="T112" s="503"/>
      <c r="U112" s="503"/>
      <c r="V112" s="503"/>
      <c r="W112" s="503"/>
      <c r="X112" s="504"/>
      <c r="Y112" s="65"/>
      <c r="Z112" s="121">
        <f t="shared" si="6"/>
        <v>0</v>
      </c>
      <c r="AA112" s="121">
        <f t="shared" si="8"/>
        <v>0</v>
      </c>
      <c r="AB112" s="121">
        <f t="shared" si="9"/>
        <v>0</v>
      </c>
      <c r="AC112" s="121">
        <f t="shared" si="10"/>
        <v>0</v>
      </c>
      <c r="AD112" s="500" t="str">
        <f t="shared" si="1"/>
        <v>中学男子2・3年1500m</v>
      </c>
      <c r="AE112" s="500"/>
      <c r="AF112" s="500"/>
      <c r="AG112" s="500"/>
      <c r="AH112" s="500"/>
      <c r="AI112" s="500"/>
      <c r="AJ112" s="500"/>
      <c r="AK112" s="64"/>
      <c r="AL112" s="121">
        <f t="shared" si="7"/>
        <v>0</v>
      </c>
      <c r="AM112" s="121">
        <f t="shared" si="2"/>
        <v>0</v>
      </c>
      <c r="AN112" s="121">
        <f t="shared" si="3"/>
        <v>0</v>
      </c>
      <c r="AO112" s="121">
        <f t="shared" si="4"/>
        <v>0</v>
      </c>
      <c r="AP112" s="500" t="str">
        <f t="shared" si="5"/>
        <v>中学女子棒高跳</v>
      </c>
      <c r="AQ112" s="500"/>
      <c r="AR112" s="500"/>
      <c r="AS112" s="500"/>
      <c r="AT112" s="500"/>
      <c r="AU112" s="500"/>
      <c r="AV112" s="500"/>
      <c r="AW112" s="118"/>
      <c r="AX112" s="118"/>
      <c r="AY112" s="118"/>
      <c r="AZ112" s="118"/>
      <c r="BA112" s="118"/>
      <c r="BB112" s="118"/>
      <c r="BC112" s="118"/>
      <c r="BD112" s="118"/>
      <c r="BE112" s="118"/>
      <c r="BF112" s="118"/>
      <c r="BG112" s="118"/>
      <c r="BH112" s="118"/>
      <c r="BI112" s="118"/>
      <c r="BJ112" s="118"/>
    </row>
    <row r="113" spans="2:62" ht="15.75">
      <c r="B113" s="67"/>
      <c r="C113" s="68"/>
      <c r="D113" s="67"/>
      <c r="E113" s="67"/>
      <c r="F113" s="510" t="s">
        <v>472</v>
      </c>
      <c r="G113" s="511"/>
      <c r="H113" s="511"/>
      <c r="I113" s="511"/>
      <c r="J113" s="511"/>
      <c r="K113" s="511"/>
      <c r="L113" s="512"/>
      <c r="M113" s="64"/>
      <c r="N113" s="70"/>
      <c r="O113" s="72"/>
      <c r="P113" s="70"/>
      <c r="Q113" s="70"/>
      <c r="R113" s="502" t="s">
        <v>571</v>
      </c>
      <c r="S113" s="503"/>
      <c r="T113" s="503"/>
      <c r="U113" s="503"/>
      <c r="V113" s="503"/>
      <c r="W113" s="503"/>
      <c r="X113" s="504"/>
      <c r="Y113" s="64"/>
      <c r="Z113" s="121">
        <f t="shared" si="6"/>
        <v>0</v>
      </c>
      <c r="AA113" s="121">
        <f t="shared" si="8"/>
        <v>0</v>
      </c>
      <c r="AB113" s="121">
        <f t="shared" si="9"/>
        <v>0</v>
      </c>
      <c r="AC113" s="121">
        <f t="shared" si="10"/>
        <v>0</v>
      </c>
      <c r="AD113" s="500" t="str">
        <f t="shared" si="1"/>
        <v>中学男子3000m</v>
      </c>
      <c r="AE113" s="500"/>
      <c r="AF113" s="500"/>
      <c r="AG113" s="500"/>
      <c r="AH113" s="500"/>
      <c r="AI113" s="500"/>
      <c r="AJ113" s="500"/>
      <c r="AK113" s="64"/>
      <c r="AL113" s="121">
        <f t="shared" si="7"/>
        <v>0</v>
      </c>
      <c r="AM113" s="121">
        <f t="shared" si="2"/>
        <v>0</v>
      </c>
      <c r="AN113" s="121">
        <f t="shared" si="3"/>
        <v>0</v>
      </c>
      <c r="AO113" s="121">
        <f t="shared" si="4"/>
        <v>0</v>
      </c>
      <c r="AP113" s="500" t="str">
        <f t="shared" si="5"/>
        <v>中学女子走幅跳</v>
      </c>
      <c r="AQ113" s="500"/>
      <c r="AR113" s="500"/>
      <c r="AS113" s="500"/>
      <c r="AT113" s="500"/>
      <c r="AU113" s="500"/>
      <c r="AV113" s="500"/>
      <c r="AW113" s="118"/>
      <c r="AX113" s="118"/>
      <c r="AY113" s="118"/>
      <c r="AZ113" s="118"/>
      <c r="BA113" s="118"/>
      <c r="BB113" s="118"/>
      <c r="BC113" s="118"/>
      <c r="BD113" s="118"/>
      <c r="BE113" s="118"/>
      <c r="BF113" s="118"/>
      <c r="BG113" s="118"/>
      <c r="BH113" s="118"/>
      <c r="BI113" s="118"/>
      <c r="BJ113" s="118"/>
    </row>
    <row r="114" spans="2:62" ht="15.75">
      <c r="B114" s="67"/>
      <c r="C114" s="68"/>
      <c r="D114" s="67"/>
      <c r="E114" s="67"/>
      <c r="F114" s="510" t="s">
        <v>623</v>
      </c>
      <c r="G114" s="511"/>
      <c r="H114" s="511"/>
      <c r="I114" s="511"/>
      <c r="J114" s="511"/>
      <c r="K114" s="511"/>
      <c r="L114" s="512"/>
      <c r="M114" s="64"/>
      <c r="N114" s="70"/>
      <c r="O114" s="72"/>
      <c r="P114" s="70"/>
      <c r="Q114" s="70"/>
      <c r="R114" s="502" t="s">
        <v>572</v>
      </c>
      <c r="S114" s="503"/>
      <c r="T114" s="503"/>
      <c r="U114" s="503"/>
      <c r="V114" s="503"/>
      <c r="W114" s="503"/>
      <c r="X114" s="504"/>
      <c r="Y114" s="64"/>
      <c r="Z114" s="121">
        <f t="shared" si="6"/>
        <v>0</v>
      </c>
      <c r="AA114" s="121">
        <f t="shared" si="8"/>
        <v>0</v>
      </c>
      <c r="AB114" s="121">
        <f t="shared" si="9"/>
        <v>0</v>
      </c>
      <c r="AC114" s="121">
        <f t="shared" si="10"/>
        <v>0</v>
      </c>
      <c r="AD114" s="500" t="str">
        <f t="shared" si="1"/>
        <v>中学男子1年100mH(0.762m)</v>
      </c>
      <c r="AE114" s="500"/>
      <c r="AF114" s="500"/>
      <c r="AG114" s="500"/>
      <c r="AH114" s="500"/>
      <c r="AI114" s="500"/>
      <c r="AJ114" s="500"/>
      <c r="AK114" s="64"/>
      <c r="AL114" s="121">
        <f t="shared" si="7"/>
        <v>0</v>
      </c>
      <c r="AM114" s="121">
        <f t="shared" si="2"/>
        <v>0</v>
      </c>
      <c r="AN114" s="121">
        <f t="shared" si="3"/>
        <v>0</v>
      </c>
      <c r="AO114" s="121">
        <f t="shared" si="4"/>
        <v>0</v>
      </c>
      <c r="AP114" s="500" t="str">
        <f t="shared" si="5"/>
        <v>中学女子三段跳</v>
      </c>
      <c r="AQ114" s="500"/>
      <c r="AR114" s="500"/>
      <c r="AS114" s="500"/>
      <c r="AT114" s="500"/>
      <c r="AU114" s="500"/>
      <c r="AV114" s="500"/>
      <c r="AW114" s="118"/>
      <c r="AX114" s="118"/>
      <c r="AY114" s="118"/>
      <c r="AZ114" s="118"/>
      <c r="BA114" s="118"/>
      <c r="BB114" s="118"/>
      <c r="BC114" s="118"/>
      <c r="BD114" s="118"/>
      <c r="BE114" s="118"/>
      <c r="BF114" s="118"/>
      <c r="BG114" s="118"/>
      <c r="BH114" s="118"/>
      <c r="BI114" s="118"/>
      <c r="BJ114" s="118"/>
    </row>
    <row r="115" spans="2:62" ht="15.75">
      <c r="B115" s="67"/>
      <c r="C115" s="68"/>
      <c r="D115" s="67"/>
      <c r="E115" s="67"/>
      <c r="F115" s="510" t="s">
        <v>473</v>
      </c>
      <c r="G115" s="511"/>
      <c r="H115" s="511"/>
      <c r="I115" s="511"/>
      <c r="J115" s="511"/>
      <c r="K115" s="511"/>
      <c r="L115" s="512"/>
      <c r="M115" s="64"/>
      <c r="N115" s="70"/>
      <c r="O115" s="72"/>
      <c r="P115" s="70"/>
      <c r="Q115" s="70"/>
      <c r="R115" s="502" t="s">
        <v>573</v>
      </c>
      <c r="S115" s="503"/>
      <c r="T115" s="503"/>
      <c r="U115" s="503"/>
      <c r="V115" s="503"/>
      <c r="W115" s="503"/>
      <c r="X115" s="504"/>
      <c r="Y115" s="64"/>
      <c r="Z115" s="121">
        <f t="shared" si="6"/>
        <v>0</v>
      </c>
      <c r="AA115" s="121">
        <f t="shared" si="8"/>
        <v>0</v>
      </c>
      <c r="AB115" s="121">
        <f t="shared" si="9"/>
        <v>0</v>
      </c>
      <c r="AC115" s="121">
        <f t="shared" si="10"/>
        <v>0</v>
      </c>
      <c r="AD115" s="500" t="str">
        <f t="shared" si="1"/>
        <v>中学男子110mH(0.914m)</v>
      </c>
      <c r="AE115" s="500"/>
      <c r="AF115" s="500"/>
      <c r="AG115" s="500"/>
      <c r="AH115" s="500"/>
      <c r="AI115" s="500"/>
      <c r="AJ115" s="500"/>
      <c r="AK115" s="64"/>
      <c r="AL115" s="121">
        <f t="shared" si="7"/>
        <v>0</v>
      </c>
      <c r="AM115" s="121">
        <f t="shared" si="2"/>
        <v>0</v>
      </c>
      <c r="AN115" s="121">
        <f t="shared" si="3"/>
        <v>0</v>
      </c>
      <c r="AO115" s="121">
        <f t="shared" si="4"/>
        <v>0</v>
      </c>
      <c r="AP115" s="500" t="str">
        <f t="shared" si="5"/>
        <v>中学女子砲丸投(2.721kg)</v>
      </c>
      <c r="AQ115" s="500"/>
      <c r="AR115" s="500"/>
      <c r="AS115" s="500"/>
      <c r="AT115" s="500"/>
      <c r="AU115" s="500"/>
      <c r="AV115" s="500"/>
      <c r="AW115" s="118"/>
      <c r="AX115" s="118"/>
      <c r="AY115" s="118"/>
      <c r="AZ115" s="118"/>
      <c r="BA115" s="118"/>
      <c r="BB115" s="118"/>
      <c r="BC115" s="118"/>
      <c r="BD115" s="118"/>
      <c r="BE115" s="118"/>
      <c r="BF115" s="118"/>
      <c r="BG115" s="118"/>
      <c r="BH115" s="118"/>
      <c r="BI115" s="118"/>
      <c r="BJ115" s="118"/>
    </row>
    <row r="116" spans="2:62" ht="15.75">
      <c r="B116" s="67"/>
      <c r="C116" s="68"/>
      <c r="D116" s="67"/>
      <c r="E116" s="67"/>
      <c r="F116" s="510" t="s">
        <v>474</v>
      </c>
      <c r="G116" s="511"/>
      <c r="H116" s="511"/>
      <c r="I116" s="511"/>
      <c r="J116" s="511"/>
      <c r="K116" s="511"/>
      <c r="L116" s="512"/>
      <c r="M116" s="64"/>
      <c r="N116" s="70"/>
      <c r="O116" s="72"/>
      <c r="P116" s="70"/>
      <c r="Q116" s="70"/>
      <c r="R116" s="502" t="s">
        <v>574</v>
      </c>
      <c r="S116" s="503"/>
      <c r="T116" s="503"/>
      <c r="U116" s="503"/>
      <c r="V116" s="503"/>
      <c r="W116" s="503"/>
      <c r="X116" s="504"/>
      <c r="Y116" s="64"/>
      <c r="Z116" s="121">
        <f t="shared" si="6"/>
        <v>0</v>
      </c>
      <c r="AA116" s="121">
        <f t="shared" si="8"/>
        <v>0</v>
      </c>
      <c r="AB116" s="121">
        <f t="shared" si="9"/>
        <v>0</v>
      </c>
      <c r="AC116" s="121">
        <f t="shared" si="10"/>
        <v>0</v>
      </c>
      <c r="AD116" s="500" t="str">
        <f t="shared" si="1"/>
        <v>中学男子4X100mR</v>
      </c>
      <c r="AE116" s="500"/>
      <c r="AF116" s="500"/>
      <c r="AG116" s="500"/>
      <c r="AH116" s="500"/>
      <c r="AI116" s="500"/>
      <c r="AJ116" s="500"/>
      <c r="AK116" s="64"/>
      <c r="AL116" s="121">
        <f t="shared" si="7"/>
        <v>0</v>
      </c>
      <c r="AM116" s="121">
        <f t="shared" si="2"/>
        <v>0</v>
      </c>
      <c r="AN116" s="121">
        <f t="shared" si="3"/>
        <v>0</v>
      </c>
      <c r="AO116" s="121">
        <f t="shared" si="4"/>
        <v>0</v>
      </c>
      <c r="AP116" s="500" t="str">
        <f t="shared" si="5"/>
        <v>中学女子円盤投(1.000kg)</v>
      </c>
      <c r="AQ116" s="500"/>
      <c r="AR116" s="500"/>
      <c r="AS116" s="500"/>
      <c r="AT116" s="500"/>
      <c r="AU116" s="500"/>
      <c r="AV116" s="500"/>
      <c r="AW116" s="118"/>
      <c r="AX116" s="118"/>
      <c r="AY116" s="118"/>
      <c r="AZ116" s="118"/>
      <c r="BA116" s="118"/>
      <c r="BB116" s="118"/>
      <c r="BC116" s="118"/>
      <c r="BD116" s="118"/>
      <c r="BE116" s="118"/>
      <c r="BF116" s="118"/>
      <c r="BG116" s="118"/>
      <c r="BH116" s="118"/>
      <c r="BI116" s="118"/>
      <c r="BJ116" s="118"/>
    </row>
    <row r="117" spans="2:62" ht="15.75">
      <c r="B117" s="67"/>
      <c r="C117" s="68"/>
      <c r="D117" s="67"/>
      <c r="E117" s="67"/>
      <c r="F117" s="510" t="s">
        <v>475</v>
      </c>
      <c r="G117" s="511"/>
      <c r="H117" s="511"/>
      <c r="I117" s="511"/>
      <c r="J117" s="511"/>
      <c r="K117" s="511"/>
      <c r="L117" s="512"/>
      <c r="M117" s="64"/>
      <c r="N117" s="70"/>
      <c r="O117" s="72"/>
      <c r="P117" s="70"/>
      <c r="Q117" s="70"/>
      <c r="R117" s="502" t="s">
        <v>575</v>
      </c>
      <c r="S117" s="503"/>
      <c r="T117" s="503"/>
      <c r="U117" s="503"/>
      <c r="V117" s="503"/>
      <c r="W117" s="503"/>
      <c r="X117" s="504"/>
      <c r="Y117" s="64"/>
      <c r="Z117" s="121">
        <f t="shared" si="6"/>
        <v>0</v>
      </c>
      <c r="AA117" s="121">
        <f t="shared" si="8"/>
        <v>0</v>
      </c>
      <c r="AB117" s="121">
        <f t="shared" si="9"/>
        <v>0</v>
      </c>
      <c r="AC117" s="121">
        <f t="shared" si="10"/>
        <v>0</v>
      </c>
      <c r="AD117" s="500" t="str">
        <f t="shared" si="1"/>
        <v>中学男子4X200mR</v>
      </c>
      <c r="AE117" s="500"/>
      <c r="AF117" s="500"/>
      <c r="AG117" s="500"/>
      <c r="AH117" s="500"/>
      <c r="AI117" s="500"/>
      <c r="AJ117" s="500"/>
      <c r="AK117" s="64"/>
      <c r="AL117" s="121">
        <f t="shared" si="7"/>
        <v>0</v>
      </c>
      <c r="AM117" s="121">
        <f t="shared" si="2"/>
        <v>0</v>
      </c>
      <c r="AN117" s="121">
        <f t="shared" si="3"/>
        <v>0</v>
      </c>
      <c r="AO117" s="121">
        <f t="shared" si="4"/>
        <v>0</v>
      </c>
      <c r="AP117" s="500" t="str">
        <f t="shared" si="5"/>
        <v>中学女子ｼﾞｬﾍﾞﾘｯｸｽﾛｰ</v>
      </c>
      <c r="AQ117" s="500"/>
      <c r="AR117" s="500"/>
      <c r="AS117" s="500"/>
      <c r="AT117" s="500"/>
      <c r="AU117" s="500"/>
      <c r="AV117" s="500"/>
      <c r="AW117" s="118"/>
      <c r="AX117" s="118"/>
      <c r="AY117" s="118"/>
      <c r="AZ117" s="118"/>
      <c r="BA117" s="118"/>
      <c r="BB117" s="118"/>
      <c r="BC117" s="118"/>
      <c r="BD117" s="118"/>
      <c r="BE117" s="118"/>
      <c r="BF117" s="118"/>
      <c r="BG117" s="118"/>
      <c r="BH117" s="118"/>
      <c r="BI117" s="118"/>
      <c r="BJ117" s="118"/>
    </row>
    <row r="118" spans="2:62" ht="15.75">
      <c r="B118" s="67"/>
      <c r="C118" s="68"/>
      <c r="D118" s="67"/>
      <c r="E118" s="67"/>
      <c r="F118" s="510" t="s">
        <v>476</v>
      </c>
      <c r="G118" s="511"/>
      <c r="H118" s="511"/>
      <c r="I118" s="511"/>
      <c r="J118" s="511"/>
      <c r="K118" s="511"/>
      <c r="L118" s="512"/>
      <c r="M118" s="64"/>
      <c r="N118" s="70"/>
      <c r="O118" s="72"/>
      <c r="P118" s="70"/>
      <c r="Q118" s="70"/>
      <c r="R118" s="502" t="s">
        <v>576</v>
      </c>
      <c r="S118" s="503"/>
      <c r="T118" s="503"/>
      <c r="U118" s="503"/>
      <c r="V118" s="503"/>
      <c r="W118" s="503"/>
      <c r="X118" s="504"/>
      <c r="Y118" s="64"/>
      <c r="Z118" s="121">
        <f t="shared" si="6"/>
        <v>0</v>
      </c>
      <c r="AA118" s="121">
        <f t="shared" si="8"/>
        <v>0</v>
      </c>
      <c r="AB118" s="121">
        <f t="shared" si="9"/>
        <v>0</v>
      </c>
      <c r="AC118" s="121">
        <f t="shared" si="10"/>
        <v>0</v>
      </c>
      <c r="AD118" s="500" t="str">
        <f t="shared" si="1"/>
        <v>中学男子走高跳</v>
      </c>
      <c r="AE118" s="500"/>
      <c r="AF118" s="500"/>
      <c r="AG118" s="500"/>
      <c r="AH118" s="500"/>
      <c r="AI118" s="500"/>
      <c r="AJ118" s="500"/>
      <c r="AK118" s="64"/>
      <c r="AL118" s="121">
        <f t="shared" si="7"/>
        <v>0</v>
      </c>
      <c r="AM118" s="121">
        <f t="shared" si="2"/>
        <v>0</v>
      </c>
      <c r="AN118" s="121">
        <f t="shared" si="3"/>
        <v>0</v>
      </c>
      <c r="AO118" s="121">
        <f t="shared" si="4"/>
        <v>0</v>
      </c>
      <c r="AP118" s="500" t="str">
        <f t="shared" si="5"/>
        <v>中学女子四種競技</v>
      </c>
      <c r="AQ118" s="500"/>
      <c r="AR118" s="500"/>
      <c r="AS118" s="500"/>
      <c r="AT118" s="500"/>
      <c r="AU118" s="500"/>
      <c r="AV118" s="500"/>
      <c r="AW118" s="118"/>
      <c r="AX118" s="118"/>
      <c r="AY118" s="118"/>
      <c r="AZ118" s="118"/>
      <c r="BA118" s="118"/>
      <c r="BB118" s="118"/>
      <c r="BC118" s="118"/>
      <c r="BD118" s="118"/>
      <c r="BE118" s="118"/>
      <c r="BF118" s="118"/>
      <c r="BG118" s="118"/>
      <c r="BH118" s="118"/>
      <c r="BI118" s="118"/>
      <c r="BJ118" s="118"/>
    </row>
    <row r="119" spans="2:62" ht="15.75">
      <c r="B119" s="67"/>
      <c r="C119" s="68"/>
      <c r="D119" s="67"/>
      <c r="E119" s="67"/>
      <c r="F119" s="510" t="s">
        <v>477</v>
      </c>
      <c r="G119" s="511"/>
      <c r="H119" s="511"/>
      <c r="I119" s="511"/>
      <c r="J119" s="511"/>
      <c r="K119" s="511"/>
      <c r="L119" s="512"/>
      <c r="M119" s="64"/>
      <c r="N119" s="72">
        <v>1</v>
      </c>
      <c r="O119" s="70"/>
      <c r="P119" s="70"/>
      <c r="Q119" s="70"/>
      <c r="R119" s="502" t="s">
        <v>640</v>
      </c>
      <c r="S119" s="503"/>
      <c r="T119" s="503"/>
      <c r="U119" s="503"/>
      <c r="V119" s="503"/>
      <c r="W119" s="503"/>
      <c r="X119" s="504"/>
      <c r="Y119" s="64"/>
      <c r="Z119" s="121">
        <f t="shared" si="6"/>
        <v>0</v>
      </c>
      <c r="AA119" s="121">
        <f t="shared" si="8"/>
        <v>0</v>
      </c>
      <c r="AB119" s="121">
        <f t="shared" si="9"/>
        <v>0</v>
      </c>
      <c r="AC119" s="121">
        <f t="shared" si="10"/>
        <v>0</v>
      </c>
      <c r="AD119" s="500" t="str">
        <f t="shared" si="1"/>
        <v>中学男子棒高跳</v>
      </c>
      <c r="AE119" s="500"/>
      <c r="AF119" s="500"/>
      <c r="AG119" s="500"/>
      <c r="AH119" s="500"/>
      <c r="AI119" s="500"/>
      <c r="AJ119" s="500"/>
      <c r="AK119" s="64"/>
      <c r="AL119" s="121">
        <f t="shared" si="7"/>
        <v>1</v>
      </c>
      <c r="AM119" s="121">
        <f t="shared" si="2"/>
        <v>0</v>
      </c>
      <c r="AN119" s="121">
        <f t="shared" si="3"/>
        <v>0</v>
      </c>
      <c r="AO119" s="121">
        <f t="shared" si="4"/>
        <v>0</v>
      </c>
      <c r="AP119" s="500" t="str">
        <f t="shared" si="5"/>
        <v>小学女子1年60m</v>
      </c>
      <c r="AQ119" s="500"/>
      <c r="AR119" s="500"/>
      <c r="AS119" s="500"/>
      <c r="AT119" s="500"/>
      <c r="AU119" s="500"/>
      <c r="AV119" s="500"/>
      <c r="AW119" s="118"/>
      <c r="AX119" s="118"/>
      <c r="AY119" s="118"/>
      <c r="AZ119" s="118"/>
      <c r="BA119" s="118"/>
      <c r="BB119" s="118"/>
      <c r="BC119" s="118"/>
      <c r="BD119" s="118"/>
      <c r="BE119" s="118"/>
      <c r="BF119" s="118"/>
      <c r="BG119" s="118"/>
      <c r="BH119" s="118"/>
      <c r="BI119" s="118"/>
      <c r="BJ119" s="118"/>
    </row>
    <row r="120" spans="2:62" ht="15.75">
      <c r="B120" s="67"/>
      <c r="C120" s="68"/>
      <c r="D120" s="67"/>
      <c r="E120" s="67"/>
      <c r="F120" s="510" t="s">
        <v>478</v>
      </c>
      <c r="G120" s="511"/>
      <c r="H120" s="511"/>
      <c r="I120" s="511"/>
      <c r="J120" s="511"/>
      <c r="K120" s="511"/>
      <c r="L120" s="512"/>
      <c r="M120" s="64"/>
      <c r="N120" s="72">
        <v>1</v>
      </c>
      <c r="O120" s="70"/>
      <c r="P120" s="70"/>
      <c r="Q120" s="70"/>
      <c r="R120" s="502" t="s">
        <v>641</v>
      </c>
      <c r="S120" s="503"/>
      <c r="T120" s="503"/>
      <c r="U120" s="503"/>
      <c r="V120" s="503"/>
      <c r="W120" s="503"/>
      <c r="X120" s="504"/>
      <c r="Y120" s="64"/>
      <c r="Z120" s="121">
        <f t="shared" si="6"/>
        <v>0</v>
      </c>
      <c r="AA120" s="121">
        <f t="shared" si="8"/>
        <v>0</v>
      </c>
      <c r="AB120" s="121">
        <f t="shared" si="9"/>
        <v>0</v>
      </c>
      <c r="AC120" s="121">
        <f t="shared" si="10"/>
        <v>0</v>
      </c>
      <c r="AD120" s="500" t="str">
        <f aca="true" t="shared" si="11" ref="AD120:AD183">F120</f>
        <v>中学男子走幅跳</v>
      </c>
      <c r="AE120" s="500"/>
      <c r="AF120" s="500"/>
      <c r="AG120" s="500"/>
      <c r="AH120" s="500"/>
      <c r="AI120" s="500"/>
      <c r="AJ120" s="500"/>
      <c r="AK120" s="64"/>
      <c r="AL120" s="121">
        <f t="shared" si="7"/>
        <v>2</v>
      </c>
      <c r="AM120" s="121">
        <f aca="true" t="shared" si="12" ref="AM120:AM183">IF(O120="",AM119,AM119+1)</f>
        <v>0</v>
      </c>
      <c r="AN120" s="121">
        <f aca="true" t="shared" si="13" ref="AN120:AN183">IF(P120="",AN119,AN119+1)</f>
        <v>0</v>
      </c>
      <c r="AO120" s="121">
        <f aca="true" t="shared" si="14" ref="AO120:AO183">IF(Q120="",AO119,AO119+1)</f>
        <v>0</v>
      </c>
      <c r="AP120" s="500" t="str">
        <f aca="true" t="shared" si="15" ref="AP120:AP183">R120</f>
        <v>小学女子2年60m</v>
      </c>
      <c r="AQ120" s="500"/>
      <c r="AR120" s="500"/>
      <c r="AS120" s="500"/>
      <c r="AT120" s="500"/>
      <c r="AU120" s="500"/>
      <c r="AV120" s="500"/>
      <c r="AW120" s="118"/>
      <c r="AX120" s="118"/>
      <c r="AY120" s="118"/>
      <c r="AZ120" s="118"/>
      <c r="BA120" s="118"/>
      <c r="BB120" s="118"/>
      <c r="BC120" s="118"/>
      <c r="BD120" s="118"/>
      <c r="BE120" s="118"/>
      <c r="BF120" s="118"/>
      <c r="BG120" s="118"/>
      <c r="BH120" s="118"/>
      <c r="BI120" s="118"/>
      <c r="BJ120" s="118"/>
    </row>
    <row r="121" spans="2:62" ht="15.75">
      <c r="B121" s="67"/>
      <c r="C121" s="68"/>
      <c r="D121" s="67"/>
      <c r="E121" s="67"/>
      <c r="F121" s="510" t="s">
        <v>479</v>
      </c>
      <c r="G121" s="511"/>
      <c r="H121" s="511"/>
      <c r="I121" s="511"/>
      <c r="J121" s="511"/>
      <c r="K121" s="511"/>
      <c r="L121" s="512"/>
      <c r="M121" s="64"/>
      <c r="N121" s="72">
        <v>1</v>
      </c>
      <c r="O121" s="70"/>
      <c r="P121" s="70"/>
      <c r="Q121" s="70"/>
      <c r="R121" s="502" t="s">
        <v>577</v>
      </c>
      <c r="S121" s="503"/>
      <c r="T121" s="503"/>
      <c r="U121" s="503"/>
      <c r="V121" s="503"/>
      <c r="W121" s="503"/>
      <c r="X121" s="504"/>
      <c r="Y121" s="64"/>
      <c r="Z121" s="121">
        <f aca="true" t="shared" si="16" ref="Z121:Z184">IF(B121="",Z120,Z120+1)</f>
        <v>0</v>
      </c>
      <c r="AA121" s="121">
        <f t="shared" si="8"/>
        <v>0</v>
      </c>
      <c r="AB121" s="121">
        <f t="shared" si="9"/>
        <v>0</v>
      </c>
      <c r="AC121" s="121">
        <f t="shared" si="10"/>
        <v>0</v>
      </c>
      <c r="AD121" s="500" t="str">
        <f t="shared" si="11"/>
        <v>中学男子三段跳</v>
      </c>
      <c r="AE121" s="500"/>
      <c r="AF121" s="500"/>
      <c r="AG121" s="500"/>
      <c r="AH121" s="500"/>
      <c r="AI121" s="500"/>
      <c r="AJ121" s="500"/>
      <c r="AK121" s="64"/>
      <c r="AL121" s="121">
        <f aca="true" t="shared" si="17" ref="AL121:AL184">IF(N121="",AL120,AL120+1)</f>
        <v>3</v>
      </c>
      <c r="AM121" s="121">
        <f t="shared" si="12"/>
        <v>0</v>
      </c>
      <c r="AN121" s="121">
        <f t="shared" si="13"/>
        <v>0</v>
      </c>
      <c r="AO121" s="121">
        <f t="shared" si="14"/>
        <v>0</v>
      </c>
      <c r="AP121" s="500" t="str">
        <f t="shared" si="15"/>
        <v>小学女子6年100m</v>
      </c>
      <c r="AQ121" s="500"/>
      <c r="AR121" s="500"/>
      <c r="AS121" s="500"/>
      <c r="AT121" s="500"/>
      <c r="AU121" s="500"/>
      <c r="AV121" s="500"/>
      <c r="AW121" s="118"/>
      <c r="AX121" s="118"/>
      <c r="AY121" s="118"/>
      <c r="AZ121" s="118"/>
      <c r="BA121" s="118"/>
      <c r="BB121" s="118"/>
      <c r="BC121" s="118"/>
      <c r="BD121" s="118"/>
      <c r="BE121" s="118"/>
      <c r="BF121" s="118"/>
      <c r="BG121" s="118"/>
      <c r="BH121" s="118"/>
      <c r="BI121" s="118"/>
      <c r="BJ121" s="118"/>
    </row>
    <row r="122" spans="2:62" ht="15.75">
      <c r="B122" s="67"/>
      <c r="C122" s="68"/>
      <c r="D122" s="67"/>
      <c r="E122" s="67"/>
      <c r="F122" s="510" t="s">
        <v>624</v>
      </c>
      <c r="G122" s="511"/>
      <c r="H122" s="511"/>
      <c r="I122" s="511"/>
      <c r="J122" s="511"/>
      <c r="K122" s="511"/>
      <c r="L122" s="512"/>
      <c r="M122" s="64"/>
      <c r="N122" s="72">
        <v>1</v>
      </c>
      <c r="O122" s="70"/>
      <c r="P122" s="70"/>
      <c r="Q122" s="70"/>
      <c r="R122" s="502" t="s">
        <v>578</v>
      </c>
      <c r="S122" s="503"/>
      <c r="T122" s="503"/>
      <c r="U122" s="503"/>
      <c r="V122" s="503"/>
      <c r="W122" s="503"/>
      <c r="X122" s="504"/>
      <c r="Y122" s="64"/>
      <c r="Z122" s="121">
        <f t="shared" si="16"/>
        <v>0</v>
      </c>
      <c r="AA122" s="121">
        <f t="shared" si="8"/>
        <v>0</v>
      </c>
      <c r="AB122" s="121">
        <f t="shared" si="9"/>
        <v>0</v>
      </c>
      <c r="AC122" s="121">
        <f t="shared" si="10"/>
        <v>0</v>
      </c>
      <c r="AD122" s="500" t="str">
        <f t="shared" si="11"/>
        <v>中学男子1年砲丸投(2.721kg)</v>
      </c>
      <c r="AE122" s="500"/>
      <c r="AF122" s="500"/>
      <c r="AG122" s="500"/>
      <c r="AH122" s="500"/>
      <c r="AI122" s="500"/>
      <c r="AJ122" s="500"/>
      <c r="AK122" s="64"/>
      <c r="AL122" s="121">
        <f t="shared" si="17"/>
        <v>4</v>
      </c>
      <c r="AM122" s="121">
        <f t="shared" si="12"/>
        <v>0</v>
      </c>
      <c r="AN122" s="121">
        <f t="shared" si="13"/>
        <v>0</v>
      </c>
      <c r="AO122" s="121">
        <f t="shared" si="14"/>
        <v>0</v>
      </c>
      <c r="AP122" s="500" t="str">
        <f t="shared" si="15"/>
        <v>小学女子5年100m</v>
      </c>
      <c r="AQ122" s="500"/>
      <c r="AR122" s="500"/>
      <c r="AS122" s="500"/>
      <c r="AT122" s="500"/>
      <c r="AU122" s="500"/>
      <c r="AV122" s="500"/>
      <c r="AW122" s="118"/>
      <c r="AX122" s="118"/>
      <c r="AY122" s="118"/>
      <c r="AZ122" s="118"/>
      <c r="BA122" s="118"/>
      <c r="BB122" s="118"/>
      <c r="BC122" s="118"/>
      <c r="BD122" s="118"/>
      <c r="BE122" s="118"/>
      <c r="BF122" s="118"/>
      <c r="BG122" s="118"/>
      <c r="BH122" s="118"/>
      <c r="BI122" s="118"/>
      <c r="BJ122" s="118"/>
    </row>
    <row r="123" spans="2:62" ht="15.75">
      <c r="B123" s="67"/>
      <c r="C123" s="68"/>
      <c r="D123" s="67"/>
      <c r="E123" s="67"/>
      <c r="F123" s="510" t="s">
        <v>625</v>
      </c>
      <c r="G123" s="511"/>
      <c r="H123" s="511"/>
      <c r="I123" s="511"/>
      <c r="J123" s="511"/>
      <c r="K123" s="511"/>
      <c r="L123" s="512"/>
      <c r="M123" s="64"/>
      <c r="N123" s="72">
        <v>1</v>
      </c>
      <c r="O123" s="70"/>
      <c r="P123" s="70"/>
      <c r="Q123" s="70"/>
      <c r="R123" s="502" t="s">
        <v>579</v>
      </c>
      <c r="S123" s="503"/>
      <c r="T123" s="503"/>
      <c r="U123" s="503"/>
      <c r="V123" s="503"/>
      <c r="W123" s="503"/>
      <c r="X123" s="504"/>
      <c r="Y123" s="64"/>
      <c r="Z123" s="121">
        <f t="shared" si="16"/>
        <v>0</v>
      </c>
      <c r="AA123" s="121">
        <f t="shared" si="8"/>
        <v>0</v>
      </c>
      <c r="AB123" s="121">
        <f t="shared" si="9"/>
        <v>0</v>
      </c>
      <c r="AC123" s="121">
        <f t="shared" si="10"/>
        <v>0</v>
      </c>
      <c r="AD123" s="500" t="str">
        <f t="shared" si="11"/>
        <v>中学男子1年砲丸投(4.000kg)</v>
      </c>
      <c r="AE123" s="500"/>
      <c r="AF123" s="500"/>
      <c r="AG123" s="500"/>
      <c r="AH123" s="500"/>
      <c r="AI123" s="500"/>
      <c r="AJ123" s="500"/>
      <c r="AK123" s="64"/>
      <c r="AL123" s="121">
        <f t="shared" si="17"/>
        <v>5</v>
      </c>
      <c r="AM123" s="121">
        <f t="shared" si="12"/>
        <v>0</v>
      </c>
      <c r="AN123" s="121">
        <f t="shared" si="13"/>
        <v>0</v>
      </c>
      <c r="AO123" s="121">
        <f t="shared" si="14"/>
        <v>0</v>
      </c>
      <c r="AP123" s="500" t="str">
        <f t="shared" si="15"/>
        <v>小学女子4年100m</v>
      </c>
      <c r="AQ123" s="500"/>
      <c r="AR123" s="500"/>
      <c r="AS123" s="500"/>
      <c r="AT123" s="500"/>
      <c r="AU123" s="500"/>
      <c r="AV123" s="500"/>
      <c r="AW123" s="118"/>
      <c r="AX123" s="118"/>
      <c r="AY123" s="118"/>
      <c r="AZ123" s="118"/>
      <c r="BA123" s="118"/>
      <c r="BB123" s="118"/>
      <c r="BC123" s="118"/>
      <c r="BD123" s="118"/>
      <c r="BE123" s="118"/>
      <c r="BF123" s="118"/>
      <c r="BG123" s="118"/>
      <c r="BH123" s="118"/>
      <c r="BI123" s="118"/>
      <c r="BJ123" s="118"/>
    </row>
    <row r="124" spans="2:62" ht="15.75">
      <c r="B124" s="67"/>
      <c r="C124" s="68"/>
      <c r="D124" s="67"/>
      <c r="E124" s="67"/>
      <c r="F124" s="510" t="s">
        <v>480</v>
      </c>
      <c r="G124" s="511"/>
      <c r="H124" s="511"/>
      <c r="I124" s="511"/>
      <c r="J124" s="511"/>
      <c r="K124" s="511"/>
      <c r="L124" s="512"/>
      <c r="M124" s="64"/>
      <c r="N124" s="72">
        <v>1</v>
      </c>
      <c r="O124" s="70"/>
      <c r="P124" s="70"/>
      <c r="Q124" s="70"/>
      <c r="R124" s="502" t="s">
        <v>642</v>
      </c>
      <c r="S124" s="503"/>
      <c r="T124" s="503"/>
      <c r="U124" s="503"/>
      <c r="V124" s="503"/>
      <c r="W124" s="503"/>
      <c r="X124" s="504"/>
      <c r="Y124" s="64"/>
      <c r="Z124" s="121">
        <f t="shared" si="16"/>
        <v>0</v>
      </c>
      <c r="AA124" s="121">
        <f t="shared" si="8"/>
        <v>0</v>
      </c>
      <c r="AB124" s="121">
        <f t="shared" si="9"/>
        <v>0</v>
      </c>
      <c r="AC124" s="121">
        <f t="shared" si="10"/>
        <v>0</v>
      </c>
      <c r="AD124" s="500" t="str">
        <f t="shared" si="11"/>
        <v>中学男子砲丸投(5.000kg)</v>
      </c>
      <c r="AE124" s="500"/>
      <c r="AF124" s="500"/>
      <c r="AG124" s="500"/>
      <c r="AH124" s="500"/>
      <c r="AI124" s="500"/>
      <c r="AJ124" s="500"/>
      <c r="AK124" s="64"/>
      <c r="AL124" s="121">
        <f t="shared" si="17"/>
        <v>6</v>
      </c>
      <c r="AM124" s="121">
        <f t="shared" si="12"/>
        <v>0</v>
      </c>
      <c r="AN124" s="121">
        <f t="shared" si="13"/>
        <v>0</v>
      </c>
      <c r="AO124" s="121">
        <f t="shared" si="14"/>
        <v>0</v>
      </c>
      <c r="AP124" s="500" t="str">
        <f t="shared" si="15"/>
        <v>小学女子3年100m</v>
      </c>
      <c r="AQ124" s="500"/>
      <c r="AR124" s="500"/>
      <c r="AS124" s="500"/>
      <c r="AT124" s="500"/>
      <c r="AU124" s="500"/>
      <c r="AV124" s="500"/>
      <c r="AW124" s="118"/>
      <c r="AX124" s="118"/>
      <c r="AY124" s="118"/>
      <c r="AZ124" s="118"/>
      <c r="BA124" s="118"/>
      <c r="BB124" s="118"/>
      <c r="BC124" s="118"/>
      <c r="BD124" s="118"/>
      <c r="BE124" s="118"/>
      <c r="BF124" s="118"/>
      <c r="BG124" s="118"/>
      <c r="BH124" s="118"/>
      <c r="BI124" s="118"/>
      <c r="BJ124" s="118"/>
    </row>
    <row r="125" spans="2:62" ht="15.75">
      <c r="B125" s="67"/>
      <c r="C125" s="68"/>
      <c r="D125" s="67"/>
      <c r="E125" s="67"/>
      <c r="F125" s="510" t="s">
        <v>481</v>
      </c>
      <c r="G125" s="511"/>
      <c r="H125" s="511"/>
      <c r="I125" s="511"/>
      <c r="J125" s="511"/>
      <c r="K125" s="511"/>
      <c r="L125" s="512"/>
      <c r="M125" s="64"/>
      <c r="N125" s="72"/>
      <c r="O125" s="70"/>
      <c r="P125" s="70"/>
      <c r="Q125" s="70"/>
      <c r="R125" s="502" t="s">
        <v>643</v>
      </c>
      <c r="S125" s="503"/>
      <c r="T125" s="503"/>
      <c r="U125" s="503"/>
      <c r="V125" s="503"/>
      <c r="W125" s="503"/>
      <c r="X125" s="504"/>
      <c r="Y125" s="64"/>
      <c r="Z125" s="121">
        <f t="shared" si="16"/>
        <v>0</v>
      </c>
      <c r="AA125" s="121">
        <f t="shared" si="8"/>
        <v>0</v>
      </c>
      <c r="AB125" s="121">
        <f t="shared" si="9"/>
        <v>0</v>
      </c>
      <c r="AC125" s="121">
        <f t="shared" si="10"/>
        <v>0</v>
      </c>
      <c r="AD125" s="500" t="str">
        <f t="shared" si="11"/>
        <v>中学男子円盤投(1.500kg)</v>
      </c>
      <c r="AE125" s="500"/>
      <c r="AF125" s="500"/>
      <c r="AG125" s="500"/>
      <c r="AH125" s="500"/>
      <c r="AI125" s="500"/>
      <c r="AJ125" s="500"/>
      <c r="AK125" s="64"/>
      <c r="AL125" s="121">
        <f t="shared" si="17"/>
        <v>6</v>
      </c>
      <c r="AM125" s="121">
        <f t="shared" si="12"/>
        <v>0</v>
      </c>
      <c r="AN125" s="121">
        <f t="shared" si="13"/>
        <v>0</v>
      </c>
      <c r="AO125" s="121">
        <f t="shared" si="14"/>
        <v>0</v>
      </c>
      <c r="AP125" s="500" t="str">
        <f t="shared" si="15"/>
        <v>小学女子2年100m</v>
      </c>
      <c r="AQ125" s="500"/>
      <c r="AR125" s="500"/>
      <c r="AS125" s="500"/>
      <c r="AT125" s="500"/>
      <c r="AU125" s="500"/>
      <c r="AV125" s="500"/>
      <c r="AW125" s="118"/>
      <c r="AX125" s="118"/>
      <c r="AY125" s="118"/>
      <c r="AZ125" s="118"/>
      <c r="BA125" s="118"/>
      <c r="BB125" s="118"/>
      <c r="BC125" s="118"/>
      <c r="BD125" s="118"/>
      <c r="BE125" s="118"/>
      <c r="BF125" s="118"/>
      <c r="BG125" s="118"/>
      <c r="BH125" s="118"/>
      <c r="BI125" s="118"/>
      <c r="BJ125" s="118"/>
    </row>
    <row r="126" spans="2:62" ht="15.75">
      <c r="B126" s="67"/>
      <c r="C126" s="68"/>
      <c r="D126" s="67"/>
      <c r="E126" s="67"/>
      <c r="F126" s="510" t="s">
        <v>482</v>
      </c>
      <c r="G126" s="511"/>
      <c r="H126" s="511"/>
      <c r="I126" s="511"/>
      <c r="J126" s="511"/>
      <c r="K126" s="511"/>
      <c r="L126" s="512"/>
      <c r="M126" s="64"/>
      <c r="N126" s="72"/>
      <c r="O126" s="70"/>
      <c r="P126" s="70"/>
      <c r="Q126" s="70"/>
      <c r="R126" s="502" t="s">
        <v>644</v>
      </c>
      <c r="S126" s="503"/>
      <c r="T126" s="503"/>
      <c r="U126" s="503"/>
      <c r="V126" s="503"/>
      <c r="W126" s="503"/>
      <c r="X126" s="504"/>
      <c r="Y126" s="64"/>
      <c r="Z126" s="121">
        <f t="shared" si="16"/>
        <v>0</v>
      </c>
      <c r="AA126" s="121">
        <f t="shared" si="8"/>
        <v>0</v>
      </c>
      <c r="AB126" s="121">
        <f t="shared" si="9"/>
        <v>0</v>
      </c>
      <c r="AC126" s="121">
        <f t="shared" si="10"/>
        <v>0</v>
      </c>
      <c r="AD126" s="500" t="str">
        <f t="shared" si="11"/>
        <v>中学男子ｼﾞｬﾍﾞﾘｯｸｽﾛｰ</v>
      </c>
      <c r="AE126" s="500"/>
      <c r="AF126" s="500"/>
      <c r="AG126" s="500"/>
      <c r="AH126" s="500"/>
      <c r="AI126" s="500"/>
      <c r="AJ126" s="500"/>
      <c r="AK126" s="64"/>
      <c r="AL126" s="121">
        <f t="shared" si="17"/>
        <v>6</v>
      </c>
      <c r="AM126" s="121">
        <f t="shared" si="12"/>
        <v>0</v>
      </c>
      <c r="AN126" s="121">
        <f t="shared" si="13"/>
        <v>0</v>
      </c>
      <c r="AO126" s="121">
        <f t="shared" si="14"/>
        <v>0</v>
      </c>
      <c r="AP126" s="500" t="str">
        <f t="shared" si="15"/>
        <v>小学女子1年100m</v>
      </c>
      <c r="AQ126" s="500"/>
      <c r="AR126" s="500"/>
      <c r="AS126" s="500"/>
      <c r="AT126" s="500"/>
      <c r="AU126" s="500"/>
      <c r="AV126" s="500"/>
      <c r="AW126" s="118"/>
      <c r="AX126" s="118"/>
      <c r="AY126" s="118"/>
      <c r="AZ126" s="118"/>
      <c r="BA126" s="118"/>
      <c r="BB126" s="118"/>
      <c r="BC126" s="118"/>
      <c r="BD126" s="118"/>
      <c r="BE126" s="118"/>
      <c r="BF126" s="118"/>
      <c r="BG126" s="118"/>
      <c r="BH126" s="118"/>
      <c r="BI126" s="118"/>
      <c r="BJ126" s="118"/>
    </row>
    <row r="127" spans="2:62" ht="15.75">
      <c r="B127" s="67"/>
      <c r="C127" s="68"/>
      <c r="D127" s="67"/>
      <c r="E127" s="67"/>
      <c r="F127" s="510" t="s">
        <v>483</v>
      </c>
      <c r="G127" s="511"/>
      <c r="H127" s="511"/>
      <c r="I127" s="511"/>
      <c r="J127" s="511"/>
      <c r="K127" s="511"/>
      <c r="L127" s="512"/>
      <c r="M127" s="64"/>
      <c r="N127" s="72"/>
      <c r="O127" s="70"/>
      <c r="P127" s="70"/>
      <c r="Q127" s="70"/>
      <c r="R127" s="502" t="s">
        <v>580</v>
      </c>
      <c r="S127" s="503"/>
      <c r="T127" s="503"/>
      <c r="U127" s="503"/>
      <c r="V127" s="503"/>
      <c r="W127" s="503"/>
      <c r="X127" s="504"/>
      <c r="Y127" s="64"/>
      <c r="Z127" s="121">
        <f t="shared" si="16"/>
        <v>0</v>
      </c>
      <c r="AA127" s="121">
        <f t="shared" si="8"/>
        <v>0</v>
      </c>
      <c r="AB127" s="121">
        <f t="shared" si="9"/>
        <v>0</v>
      </c>
      <c r="AC127" s="121">
        <f t="shared" si="10"/>
        <v>0</v>
      </c>
      <c r="AD127" s="500" t="str">
        <f t="shared" si="11"/>
        <v>中学男子四種競技</v>
      </c>
      <c r="AE127" s="500"/>
      <c r="AF127" s="500"/>
      <c r="AG127" s="500"/>
      <c r="AH127" s="500"/>
      <c r="AI127" s="500"/>
      <c r="AJ127" s="500"/>
      <c r="AK127" s="64"/>
      <c r="AL127" s="121">
        <f t="shared" si="17"/>
        <v>6</v>
      </c>
      <c r="AM127" s="121">
        <f t="shared" si="12"/>
        <v>0</v>
      </c>
      <c r="AN127" s="121">
        <f t="shared" si="13"/>
        <v>0</v>
      </c>
      <c r="AO127" s="121">
        <f t="shared" si="14"/>
        <v>0</v>
      </c>
      <c r="AP127" s="500" t="str">
        <f t="shared" si="15"/>
        <v>小学女子100m</v>
      </c>
      <c r="AQ127" s="500"/>
      <c r="AR127" s="500"/>
      <c r="AS127" s="500"/>
      <c r="AT127" s="500"/>
      <c r="AU127" s="500"/>
      <c r="AV127" s="500"/>
      <c r="AW127" s="118"/>
      <c r="AX127" s="118"/>
      <c r="AY127" s="118"/>
      <c r="AZ127" s="118"/>
      <c r="BA127" s="118"/>
      <c r="BB127" s="118"/>
      <c r="BC127" s="118"/>
      <c r="BD127" s="118"/>
      <c r="BE127" s="118"/>
      <c r="BF127" s="118"/>
      <c r="BG127" s="118"/>
      <c r="BH127" s="118"/>
      <c r="BI127" s="118"/>
      <c r="BJ127" s="118"/>
    </row>
    <row r="128" spans="2:62" ht="15.75">
      <c r="B128" s="68">
        <v>1</v>
      </c>
      <c r="C128" s="125"/>
      <c r="D128" s="125"/>
      <c r="E128" s="125"/>
      <c r="F128" s="510" t="s">
        <v>638</v>
      </c>
      <c r="G128" s="511"/>
      <c r="H128" s="511"/>
      <c r="I128" s="511"/>
      <c r="J128" s="511"/>
      <c r="K128" s="511"/>
      <c r="L128" s="512"/>
      <c r="M128" s="61"/>
      <c r="N128" s="72">
        <v>1</v>
      </c>
      <c r="O128" s="135"/>
      <c r="P128" s="135"/>
      <c r="Q128" s="135"/>
      <c r="R128" s="502" t="s">
        <v>581</v>
      </c>
      <c r="S128" s="503"/>
      <c r="T128" s="503"/>
      <c r="U128" s="503"/>
      <c r="V128" s="503"/>
      <c r="W128" s="503"/>
      <c r="X128" s="504"/>
      <c r="Y128" s="61"/>
      <c r="Z128" s="121">
        <f t="shared" si="16"/>
        <v>1</v>
      </c>
      <c r="AA128" s="122">
        <f t="shared" si="8"/>
        <v>0</v>
      </c>
      <c r="AB128" s="122">
        <f t="shared" si="9"/>
        <v>0</v>
      </c>
      <c r="AC128" s="122">
        <f t="shared" si="10"/>
        <v>0</v>
      </c>
      <c r="AD128" s="500" t="str">
        <f t="shared" si="11"/>
        <v>小学男子1年60m</v>
      </c>
      <c r="AE128" s="500"/>
      <c r="AF128" s="500"/>
      <c r="AG128" s="500"/>
      <c r="AH128" s="500"/>
      <c r="AI128" s="500"/>
      <c r="AJ128" s="500"/>
      <c r="AK128" s="123"/>
      <c r="AL128" s="121">
        <f t="shared" si="17"/>
        <v>7</v>
      </c>
      <c r="AM128" s="122">
        <f t="shared" si="12"/>
        <v>0</v>
      </c>
      <c r="AN128" s="122">
        <f t="shared" si="13"/>
        <v>0</v>
      </c>
      <c r="AO128" s="122">
        <f t="shared" si="14"/>
        <v>0</v>
      </c>
      <c r="AP128" s="500" t="str">
        <f t="shared" si="15"/>
        <v>小学女子6年800m</v>
      </c>
      <c r="AQ128" s="500"/>
      <c r="AR128" s="500"/>
      <c r="AS128" s="500"/>
      <c r="AT128" s="500"/>
      <c r="AU128" s="500"/>
      <c r="AV128" s="500"/>
      <c r="AW128" s="116"/>
      <c r="AX128" s="116"/>
      <c r="AY128" s="116"/>
      <c r="AZ128" s="116"/>
      <c r="BA128" s="116"/>
      <c r="BB128" s="116"/>
      <c r="BC128" s="116"/>
      <c r="BD128" s="116"/>
      <c r="BE128" s="116"/>
      <c r="BF128" s="116"/>
      <c r="BG128" s="116"/>
      <c r="BH128" s="116"/>
      <c r="BI128" s="116"/>
      <c r="BJ128" s="116"/>
    </row>
    <row r="129" spans="2:62" ht="15.75">
      <c r="B129" s="68">
        <v>1</v>
      </c>
      <c r="C129" s="125"/>
      <c r="D129" s="125"/>
      <c r="E129" s="125"/>
      <c r="F129" s="510" t="s">
        <v>639</v>
      </c>
      <c r="G129" s="511"/>
      <c r="H129" s="511"/>
      <c r="I129" s="511"/>
      <c r="J129" s="511"/>
      <c r="K129" s="511"/>
      <c r="L129" s="512"/>
      <c r="M129" s="61"/>
      <c r="N129" s="72">
        <v>1</v>
      </c>
      <c r="O129" s="135"/>
      <c r="P129" s="135"/>
      <c r="Q129" s="135"/>
      <c r="R129" s="502" t="s">
        <v>582</v>
      </c>
      <c r="S129" s="503"/>
      <c r="T129" s="503"/>
      <c r="U129" s="503"/>
      <c r="V129" s="503"/>
      <c r="W129" s="503"/>
      <c r="X129" s="504"/>
      <c r="Y129" s="61"/>
      <c r="Z129" s="121">
        <f t="shared" si="16"/>
        <v>2</v>
      </c>
      <c r="AA129" s="122">
        <f t="shared" si="8"/>
        <v>0</v>
      </c>
      <c r="AB129" s="122">
        <f t="shared" si="9"/>
        <v>0</v>
      </c>
      <c r="AC129" s="122">
        <f t="shared" si="10"/>
        <v>0</v>
      </c>
      <c r="AD129" s="500" t="str">
        <f t="shared" si="11"/>
        <v>小学男子2年60m</v>
      </c>
      <c r="AE129" s="500"/>
      <c r="AF129" s="500"/>
      <c r="AG129" s="500"/>
      <c r="AH129" s="500"/>
      <c r="AI129" s="500"/>
      <c r="AJ129" s="500"/>
      <c r="AK129" s="123"/>
      <c r="AL129" s="121">
        <f t="shared" si="17"/>
        <v>8</v>
      </c>
      <c r="AM129" s="122">
        <f t="shared" si="12"/>
        <v>0</v>
      </c>
      <c r="AN129" s="122">
        <f t="shared" si="13"/>
        <v>0</v>
      </c>
      <c r="AO129" s="122">
        <f t="shared" si="14"/>
        <v>0</v>
      </c>
      <c r="AP129" s="500" t="str">
        <f t="shared" si="15"/>
        <v>小学女子5年800m</v>
      </c>
      <c r="AQ129" s="500"/>
      <c r="AR129" s="500"/>
      <c r="AS129" s="500"/>
      <c r="AT129" s="500"/>
      <c r="AU129" s="500"/>
      <c r="AV129" s="500"/>
      <c r="AW129" s="116"/>
      <c r="AX129" s="116"/>
      <c r="AY129" s="116"/>
      <c r="AZ129" s="116"/>
      <c r="BA129" s="116"/>
      <c r="BB129" s="116"/>
      <c r="BC129" s="116"/>
      <c r="BD129" s="116"/>
      <c r="BE129" s="116"/>
      <c r="BF129" s="116"/>
      <c r="BG129" s="116"/>
      <c r="BH129" s="116"/>
      <c r="BI129" s="116"/>
      <c r="BJ129" s="116"/>
    </row>
    <row r="130" spans="2:62" ht="15.75">
      <c r="B130" s="68"/>
      <c r="C130" s="125"/>
      <c r="D130" s="125"/>
      <c r="E130" s="125"/>
      <c r="F130" s="510" t="s">
        <v>484</v>
      </c>
      <c r="G130" s="511"/>
      <c r="H130" s="511"/>
      <c r="I130" s="511"/>
      <c r="J130" s="511"/>
      <c r="K130" s="511"/>
      <c r="L130" s="512"/>
      <c r="M130" s="61"/>
      <c r="N130" s="72">
        <v>1</v>
      </c>
      <c r="O130" s="135"/>
      <c r="P130" s="135"/>
      <c r="Q130" s="135"/>
      <c r="R130" s="502" t="s">
        <v>583</v>
      </c>
      <c r="S130" s="503"/>
      <c r="T130" s="503"/>
      <c r="U130" s="503"/>
      <c r="V130" s="503"/>
      <c r="W130" s="503"/>
      <c r="X130" s="504"/>
      <c r="Y130" s="61"/>
      <c r="Z130" s="121">
        <f t="shared" si="16"/>
        <v>2</v>
      </c>
      <c r="AA130" s="122">
        <f t="shared" si="8"/>
        <v>0</v>
      </c>
      <c r="AB130" s="122">
        <f t="shared" si="9"/>
        <v>0</v>
      </c>
      <c r="AC130" s="122">
        <f t="shared" si="10"/>
        <v>0</v>
      </c>
      <c r="AD130" s="500" t="str">
        <f t="shared" si="11"/>
        <v>小学男子100m</v>
      </c>
      <c r="AE130" s="500"/>
      <c r="AF130" s="500"/>
      <c r="AG130" s="500"/>
      <c r="AH130" s="500"/>
      <c r="AI130" s="500"/>
      <c r="AJ130" s="500"/>
      <c r="AK130" s="123"/>
      <c r="AL130" s="121">
        <f t="shared" si="17"/>
        <v>9</v>
      </c>
      <c r="AM130" s="122">
        <f t="shared" si="12"/>
        <v>0</v>
      </c>
      <c r="AN130" s="122">
        <f t="shared" si="13"/>
        <v>0</v>
      </c>
      <c r="AO130" s="122">
        <f t="shared" si="14"/>
        <v>0</v>
      </c>
      <c r="AP130" s="500" t="str">
        <f t="shared" si="15"/>
        <v>小学女子4年800m</v>
      </c>
      <c r="AQ130" s="500"/>
      <c r="AR130" s="500"/>
      <c r="AS130" s="500"/>
      <c r="AT130" s="500"/>
      <c r="AU130" s="500"/>
      <c r="AV130" s="500"/>
      <c r="AW130" s="116"/>
      <c r="AX130" s="116"/>
      <c r="AY130" s="116"/>
      <c r="AZ130" s="116"/>
      <c r="BA130" s="116"/>
      <c r="BB130" s="116"/>
      <c r="BC130" s="116"/>
      <c r="BD130" s="116"/>
      <c r="BE130" s="116"/>
      <c r="BF130" s="116"/>
      <c r="BG130" s="116"/>
      <c r="BH130" s="116"/>
      <c r="BI130" s="116"/>
      <c r="BJ130" s="116"/>
    </row>
    <row r="131" spans="2:62" ht="15.75">
      <c r="B131" s="68"/>
      <c r="C131" s="125"/>
      <c r="D131" s="125"/>
      <c r="E131" s="125"/>
      <c r="F131" s="510" t="s">
        <v>485</v>
      </c>
      <c r="G131" s="511"/>
      <c r="H131" s="511"/>
      <c r="I131" s="511"/>
      <c r="J131" s="511"/>
      <c r="K131" s="511"/>
      <c r="L131" s="512"/>
      <c r="M131" s="61"/>
      <c r="N131" s="72">
        <v>1</v>
      </c>
      <c r="O131" s="135"/>
      <c r="P131" s="135"/>
      <c r="Q131" s="135"/>
      <c r="R131" s="502" t="s">
        <v>584</v>
      </c>
      <c r="S131" s="503"/>
      <c r="T131" s="503"/>
      <c r="U131" s="503"/>
      <c r="V131" s="503"/>
      <c r="W131" s="503"/>
      <c r="X131" s="504"/>
      <c r="Y131" s="61"/>
      <c r="Z131" s="121">
        <f t="shared" si="16"/>
        <v>2</v>
      </c>
      <c r="AA131" s="122">
        <f t="shared" si="8"/>
        <v>0</v>
      </c>
      <c r="AB131" s="122">
        <f t="shared" si="9"/>
        <v>0</v>
      </c>
      <c r="AC131" s="122">
        <f t="shared" si="10"/>
        <v>0</v>
      </c>
      <c r="AD131" s="500" t="str">
        <f t="shared" si="11"/>
        <v>小学男子1年100m</v>
      </c>
      <c r="AE131" s="500"/>
      <c r="AF131" s="500"/>
      <c r="AG131" s="500"/>
      <c r="AH131" s="500"/>
      <c r="AI131" s="500"/>
      <c r="AJ131" s="500"/>
      <c r="AK131" s="123"/>
      <c r="AL131" s="121">
        <f t="shared" si="17"/>
        <v>10</v>
      </c>
      <c r="AM131" s="122">
        <f t="shared" si="12"/>
        <v>0</v>
      </c>
      <c r="AN131" s="122">
        <f t="shared" si="13"/>
        <v>0</v>
      </c>
      <c r="AO131" s="122">
        <f t="shared" si="14"/>
        <v>0</v>
      </c>
      <c r="AP131" s="500" t="str">
        <f t="shared" si="15"/>
        <v>小学女子3年800m</v>
      </c>
      <c r="AQ131" s="500"/>
      <c r="AR131" s="500"/>
      <c r="AS131" s="500"/>
      <c r="AT131" s="500"/>
      <c r="AU131" s="500"/>
      <c r="AV131" s="500"/>
      <c r="AW131" s="116"/>
      <c r="AX131" s="116"/>
      <c r="AY131" s="116"/>
      <c r="AZ131" s="116"/>
      <c r="BA131" s="116"/>
      <c r="BB131" s="116"/>
      <c r="BC131" s="116"/>
      <c r="BD131" s="116"/>
      <c r="BE131" s="116"/>
      <c r="BF131" s="116"/>
      <c r="BG131" s="116"/>
      <c r="BH131" s="116"/>
      <c r="BI131" s="116"/>
      <c r="BJ131" s="116"/>
    </row>
    <row r="132" spans="2:62" ht="15.75">
      <c r="B132" s="68">
        <v>1</v>
      </c>
      <c r="C132" s="125"/>
      <c r="D132" s="125"/>
      <c r="E132" s="125"/>
      <c r="F132" s="510" t="s">
        <v>486</v>
      </c>
      <c r="G132" s="511"/>
      <c r="H132" s="511"/>
      <c r="I132" s="511"/>
      <c r="J132" s="511"/>
      <c r="K132" s="511"/>
      <c r="L132" s="512"/>
      <c r="M132" s="61"/>
      <c r="N132" s="72"/>
      <c r="O132" s="135"/>
      <c r="P132" s="135"/>
      <c r="Q132" s="135"/>
      <c r="R132" s="502" t="s">
        <v>585</v>
      </c>
      <c r="S132" s="503"/>
      <c r="T132" s="503"/>
      <c r="U132" s="503"/>
      <c r="V132" s="503"/>
      <c r="W132" s="503"/>
      <c r="X132" s="504"/>
      <c r="Y132" s="61"/>
      <c r="Z132" s="121">
        <f t="shared" si="16"/>
        <v>3</v>
      </c>
      <c r="AA132" s="122">
        <f t="shared" si="8"/>
        <v>0</v>
      </c>
      <c r="AB132" s="122">
        <f t="shared" si="9"/>
        <v>0</v>
      </c>
      <c r="AC132" s="122">
        <f t="shared" si="10"/>
        <v>0</v>
      </c>
      <c r="AD132" s="500" t="str">
        <f t="shared" si="11"/>
        <v>小学男子6年100m</v>
      </c>
      <c r="AE132" s="500"/>
      <c r="AF132" s="500"/>
      <c r="AG132" s="500"/>
      <c r="AH132" s="500"/>
      <c r="AI132" s="500"/>
      <c r="AJ132" s="500"/>
      <c r="AK132" s="123"/>
      <c r="AL132" s="121">
        <f t="shared" si="17"/>
        <v>10</v>
      </c>
      <c r="AM132" s="122">
        <f t="shared" si="12"/>
        <v>0</v>
      </c>
      <c r="AN132" s="122">
        <f t="shared" si="13"/>
        <v>0</v>
      </c>
      <c r="AO132" s="122">
        <f t="shared" si="14"/>
        <v>0</v>
      </c>
      <c r="AP132" s="500" t="str">
        <f t="shared" si="15"/>
        <v>小学女子2年800m</v>
      </c>
      <c r="AQ132" s="500"/>
      <c r="AR132" s="500"/>
      <c r="AS132" s="500"/>
      <c r="AT132" s="500"/>
      <c r="AU132" s="500"/>
      <c r="AV132" s="500"/>
      <c r="AW132" s="116"/>
      <c r="AX132" s="116"/>
      <c r="AY132" s="116"/>
      <c r="AZ132" s="116"/>
      <c r="BA132" s="116"/>
      <c r="BB132" s="116"/>
      <c r="BC132" s="116"/>
      <c r="BD132" s="116"/>
      <c r="BE132" s="116"/>
      <c r="BF132" s="116"/>
      <c r="BG132" s="116"/>
      <c r="BH132" s="116"/>
      <c r="BI132" s="116"/>
      <c r="BJ132" s="116"/>
    </row>
    <row r="133" spans="2:62" ht="15.75">
      <c r="B133" s="68">
        <v>1</v>
      </c>
      <c r="C133" s="125"/>
      <c r="D133" s="125"/>
      <c r="E133" s="125"/>
      <c r="F133" s="510" t="s">
        <v>487</v>
      </c>
      <c r="G133" s="511"/>
      <c r="H133" s="511"/>
      <c r="I133" s="511"/>
      <c r="J133" s="511"/>
      <c r="K133" s="511"/>
      <c r="L133" s="512"/>
      <c r="M133" s="61"/>
      <c r="N133" s="72"/>
      <c r="O133" s="135"/>
      <c r="P133" s="135"/>
      <c r="Q133" s="135"/>
      <c r="R133" s="502" t="s">
        <v>586</v>
      </c>
      <c r="S133" s="503"/>
      <c r="T133" s="503"/>
      <c r="U133" s="503"/>
      <c r="V133" s="503"/>
      <c r="W133" s="503"/>
      <c r="X133" s="504"/>
      <c r="Y133" s="61"/>
      <c r="Z133" s="121">
        <f t="shared" si="16"/>
        <v>4</v>
      </c>
      <c r="AA133" s="122">
        <f t="shared" si="8"/>
        <v>0</v>
      </c>
      <c r="AB133" s="122">
        <f t="shared" si="9"/>
        <v>0</v>
      </c>
      <c r="AC133" s="122">
        <f t="shared" si="10"/>
        <v>0</v>
      </c>
      <c r="AD133" s="500" t="str">
        <f t="shared" si="11"/>
        <v>小学男子5年100m</v>
      </c>
      <c r="AE133" s="500"/>
      <c r="AF133" s="500"/>
      <c r="AG133" s="500"/>
      <c r="AH133" s="500"/>
      <c r="AI133" s="500"/>
      <c r="AJ133" s="500"/>
      <c r="AK133" s="123"/>
      <c r="AL133" s="121">
        <f t="shared" si="17"/>
        <v>10</v>
      </c>
      <c r="AM133" s="122">
        <f t="shared" si="12"/>
        <v>0</v>
      </c>
      <c r="AN133" s="122">
        <f t="shared" si="13"/>
        <v>0</v>
      </c>
      <c r="AO133" s="122">
        <f t="shared" si="14"/>
        <v>0</v>
      </c>
      <c r="AP133" s="500" t="str">
        <f t="shared" si="15"/>
        <v>小学女子800m</v>
      </c>
      <c r="AQ133" s="500"/>
      <c r="AR133" s="500"/>
      <c r="AS133" s="500"/>
      <c r="AT133" s="500"/>
      <c r="AU133" s="500"/>
      <c r="AV133" s="500"/>
      <c r="AW133" s="116"/>
      <c r="AX133" s="116"/>
      <c r="AY133" s="116"/>
      <c r="AZ133" s="116"/>
      <c r="BA133" s="116"/>
      <c r="BB133" s="116"/>
      <c r="BC133" s="116"/>
      <c r="BD133" s="116"/>
      <c r="BE133" s="116"/>
      <c r="BF133" s="116"/>
      <c r="BG133" s="116"/>
      <c r="BH133" s="116"/>
      <c r="BI133" s="116"/>
      <c r="BJ133" s="116"/>
    </row>
    <row r="134" spans="2:62" ht="15.75">
      <c r="B134" s="68">
        <v>1</v>
      </c>
      <c r="C134" s="125"/>
      <c r="D134" s="125"/>
      <c r="E134" s="125"/>
      <c r="F134" s="510" t="s">
        <v>488</v>
      </c>
      <c r="G134" s="511"/>
      <c r="H134" s="511"/>
      <c r="I134" s="511"/>
      <c r="J134" s="511"/>
      <c r="K134" s="511"/>
      <c r="L134" s="512"/>
      <c r="M134" s="61"/>
      <c r="N134" s="72">
        <v>1</v>
      </c>
      <c r="O134" s="135"/>
      <c r="P134" s="135"/>
      <c r="Q134" s="135"/>
      <c r="R134" s="502" t="s">
        <v>587</v>
      </c>
      <c r="S134" s="503"/>
      <c r="T134" s="503"/>
      <c r="U134" s="503"/>
      <c r="V134" s="503"/>
      <c r="W134" s="503"/>
      <c r="X134" s="504"/>
      <c r="Y134" s="61"/>
      <c r="Z134" s="121">
        <f t="shared" si="16"/>
        <v>5</v>
      </c>
      <c r="AA134" s="122">
        <f t="shared" si="8"/>
        <v>0</v>
      </c>
      <c r="AB134" s="122">
        <f t="shared" si="9"/>
        <v>0</v>
      </c>
      <c r="AC134" s="122">
        <f t="shared" si="10"/>
        <v>0</v>
      </c>
      <c r="AD134" s="500" t="str">
        <f t="shared" si="11"/>
        <v>小学男子4年100m</v>
      </c>
      <c r="AE134" s="500"/>
      <c r="AF134" s="500"/>
      <c r="AG134" s="500"/>
      <c r="AH134" s="500"/>
      <c r="AI134" s="500"/>
      <c r="AJ134" s="500"/>
      <c r="AK134" s="123"/>
      <c r="AL134" s="121">
        <f t="shared" si="17"/>
        <v>11</v>
      </c>
      <c r="AM134" s="122">
        <f t="shared" si="12"/>
        <v>0</v>
      </c>
      <c r="AN134" s="122">
        <f t="shared" si="13"/>
        <v>0</v>
      </c>
      <c r="AO134" s="122">
        <f t="shared" si="14"/>
        <v>0</v>
      </c>
      <c r="AP134" s="500" t="str">
        <f t="shared" si="15"/>
        <v>小学女子6年80mH</v>
      </c>
      <c r="AQ134" s="500"/>
      <c r="AR134" s="500"/>
      <c r="AS134" s="500"/>
      <c r="AT134" s="500"/>
      <c r="AU134" s="500"/>
      <c r="AV134" s="500"/>
      <c r="AW134" s="116"/>
      <c r="AX134" s="116"/>
      <c r="AY134" s="116"/>
      <c r="AZ134" s="116"/>
      <c r="BA134" s="116"/>
      <c r="BB134" s="116"/>
      <c r="BC134" s="116"/>
      <c r="BD134" s="116"/>
      <c r="BE134" s="116"/>
      <c r="BF134" s="116"/>
      <c r="BG134" s="116"/>
      <c r="BH134" s="116"/>
      <c r="BI134" s="116"/>
      <c r="BJ134" s="116"/>
    </row>
    <row r="135" spans="2:62" ht="15.75">
      <c r="B135" s="68">
        <v>1</v>
      </c>
      <c r="C135" s="125"/>
      <c r="D135" s="125"/>
      <c r="E135" s="125"/>
      <c r="F135" s="510" t="s">
        <v>489</v>
      </c>
      <c r="G135" s="511"/>
      <c r="H135" s="511"/>
      <c r="I135" s="511"/>
      <c r="J135" s="511"/>
      <c r="K135" s="511"/>
      <c r="L135" s="512"/>
      <c r="M135" s="61"/>
      <c r="N135" s="72">
        <v>1</v>
      </c>
      <c r="O135" s="135"/>
      <c r="P135" s="135"/>
      <c r="Q135" s="135"/>
      <c r="R135" s="502" t="s">
        <v>588</v>
      </c>
      <c r="S135" s="503"/>
      <c r="T135" s="503"/>
      <c r="U135" s="503"/>
      <c r="V135" s="503"/>
      <c r="W135" s="503"/>
      <c r="X135" s="504"/>
      <c r="Y135" s="61"/>
      <c r="Z135" s="121">
        <f t="shared" si="16"/>
        <v>6</v>
      </c>
      <c r="AA135" s="122">
        <f t="shared" si="8"/>
        <v>0</v>
      </c>
      <c r="AB135" s="122">
        <f t="shared" si="9"/>
        <v>0</v>
      </c>
      <c r="AC135" s="122">
        <f t="shared" si="10"/>
        <v>0</v>
      </c>
      <c r="AD135" s="500" t="str">
        <f t="shared" si="11"/>
        <v>小学男子3年100m</v>
      </c>
      <c r="AE135" s="500"/>
      <c r="AF135" s="500"/>
      <c r="AG135" s="500"/>
      <c r="AH135" s="500"/>
      <c r="AI135" s="500"/>
      <c r="AJ135" s="500"/>
      <c r="AK135" s="123"/>
      <c r="AL135" s="121">
        <f t="shared" si="17"/>
        <v>12</v>
      </c>
      <c r="AM135" s="122">
        <f t="shared" si="12"/>
        <v>0</v>
      </c>
      <c r="AN135" s="122">
        <f t="shared" si="13"/>
        <v>0</v>
      </c>
      <c r="AO135" s="122">
        <f t="shared" si="14"/>
        <v>0</v>
      </c>
      <c r="AP135" s="500" t="str">
        <f t="shared" si="15"/>
        <v>小学女子5年80mH</v>
      </c>
      <c r="AQ135" s="500"/>
      <c r="AR135" s="500"/>
      <c r="AS135" s="500"/>
      <c r="AT135" s="500"/>
      <c r="AU135" s="500"/>
      <c r="AV135" s="500"/>
      <c r="AW135" s="116"/>
      <c r="AX135" s="116"/>
      <c r="AY135" s="116"/>
      <c r="AZ135" s="116"/>
      <c r="BA135" s="116"/>
      <c r="BB135" s="116"/>
      <c r="BC135" s="116"/>
      <c r="BD135" s="116"/>
      <c r="BE135" s="116"/>
      <c r="BF135" s="116"/>
      <c r="BG135" s="116"/>
      <c r="BH135" s="116"/>
      <c r="BI135" s="116"/>
      <c r="BJ135" s="116"/>
    </row>
    <row r="136" spans="2:62" ht="15.75">
      <c r="B136" s="68"/>
      <c r="C136" s="125"/>
      <c r="D136" s="125"/>
      <c r="E136" s="125"/>
      <c r="F136" s="510" t="s">
        <v>490</v>
      </c>
      <c r="G136" s="511"/>
      <c r="H136" s="511"/>
      <c r="I136" s="511"/>
      <c r="J136" s="511"/>
      <c r="K136" s="511"/>
      <c r="L136" s="512"/>
      <c r="M136" s="61"/>
      <c r="N136" s="72"/>
      <c r="O136" s="135"/>
      <c r="P136" s="135"/>
      <c r="Q136" s="135"/>
      <c r="R136" s="502" t="s">
        <v>589</v>
      </c>
      <c r="S136" s="503"/>
      <c r="T136" s="503"/>
      <c r="U136" s="503"/>
      <c r="V136" s="503"/>
      <c r="W136" s="503"/>
      <c r="X136" s="504"/>
      <c r="Y136" s="61"/>
      <c r="Z136" s="121">
        <f t="shared" si="16"/>
        <v>6</v>
      </c>
      <c r="AA136" s="122">
        <f aca="true" t="shared" si="18" ref="AA136:AA199">IF(C136="",AA135,AA135+1)</f>
        <v>0</v>
      </c>
      <c r="AB136" s="122">
        <f aca="true" t="shared" si="19" ref="AB136:AB199">IF(D136="",AB135,AB135+1)</f>
        <v>0</v>
      </c>
      <c r="AC136" s="122">
        <f aca="true" t="shared" si="20" ref="AC136:AC199">IF(E136="",AC135,AC135+1)</f>
        <v>0</v>
      </c>
      <c r="AD136" s="500" t="str">
        <f t="shared" si="11"/>
        <v>小学男子2年100m</v>
      </c>
      <c r="AE136" s="500"/>
      <c r="AF136" s="500"/>
      <c r="AG136" s="500"/>
      <c r="AH136" s="500"/>
      <c r="AI136" s="500"/>
      <c r="AJ136" s="500"/>
      <c r="AK136" s="123"/>
      <c r="AL136" s="121">
        <f t="shared" si="17"/>
        <v>12</v>
      </c>
      <c r="AM136" s="122">
        <f t="shared" si="12"/>
        <v>0</v>
      </c>
      <c r="AN136" s="122">
        <f t="shared" si="13"/>
        <v>0</v>
      </c>
      <c r="AO136" s="122">
        <f t="shared" si="14"/>
        <v>0</v>
      </c>
      <c r="AP136" s="500" t="str">
        <f t="shared" si="15"/>
        <v>小学女子4年80mH</v>
      </c>
      <c r="AQ136" s="500"/>
      <c r="AR136" s="500"/>
      <c r="AS136" s="500"/>
      <c r="AT136" s="500"/>
      <c r="AU136" s="500"/>
      <c r="AV136" s="500"/>
      <c r="AW136" s="116"/>
      <c r="AX136" s="116"/>
      <c r="AY136" s="116"/>
      <c r="AZ136" s="116"/>
      <c r="BA136" s="116"/>
      <c r="BB136" s="116"/>
      <c r="BC136" s="116"/>
      <c r="BD136" s="116"/>
      <c r="BE136" s="116"/>
      <c r="BF136" s="116"/>
      <c r="BG136" s="116"/>
      <c r="BH136" s="116"/>
      <c r="BI136" s="116"/>
      <c r="BJ136" s="116"/>
    </row>
    <row r="137" spans="2:62" ht="15.75">
      <c r="B137" s="68">
        <v>1</v>
      </c>
      <c r="C137" s="125"/>
      <c r="D137" s="125"/>
      <c r="E137" s="125"/>
      <c r="F137" s="510" t="s">
        <v>491</v>
      </c>
      <c r="G137" s="511"/>
      <c r="H137" s="511"/>
      <c r="I137" s="511"/>
      <c r="J137" s="511"/>
      <c r="K137" s="511"/>
      <c r="L137" s="512"/>
      <c r="M137" s="61"/>
      <c r="N137" s="72"/>
      <c r="O137" s="135"/>
      <c r="P137" s="135"/>
      <c r="Q137" s="135"/>
      <c r="R137" s="502" t="s">
        <v>590</v>
      </c>
      <c r="S137" s="503"/>
      <c r="T137" s="503"/>
      <c r="U137" s="503"/>
      <c r="V137" s="503"/>
      <c r="W137" s="503"/>
      <c r="X137" s="504"/>
      <c r="Y137" s="61"/>
      <c r="Z137" s="121">
        <f t="shared" si="16"/>
        <v>7</v>
      </c>
      <c r="AA137" s="122">
        <f t="shared" si="18"/>
        <v>0</v>
      </c>
      <c r="AB137" s="122">
        <f t="shared" si="19"/>
        <v>0</v>
      </c>
      <c r="AC137" s="122">
        <f t="shared" si="20"/>
        <v>0</v>
      </c>
      <c r="AD137" s="500" t="str">
        <f t="shared" si="11"/>
        <v>小学男子4年800m</v>
      </c>
      <c r="AE137" s="500"/>
      <c r="AF137" s="500"/>
      <c r="AG137" s="500"/>
      <c r="AH137" s="500"/>
      <c r="AI137" s="500"/>
      <c r="AJ137" s="500"/>
      <c r="AK137" s="123"/>
      <c r="AL137" s="121">
        <f t="shared" si="17"/>
        <v>12</v>
      </c>
      <c r="AM137" s="122">
        <f t="shared" si="12"/>
        <v>0</v>
      </c>
      <c r="AN137" s="122">
        <f t="shared" si="13"/>
        <v>0</v>
      </c>
      <c r="AO137" s="122">
        <f t="shared" si="14"/>
        <v>0</v>
      </c>
      <c r="AP137" s="500" t="str">
        <f t="shared" si="15"/>
        <v>小学女子80mH</v>
      </c>
      <c r="AQ137" s="500"/>
      <c r="AR137" s="500"/>
      <c r="AS137" s="500"/>
      <c r="AT137" s="500"/>
      <c r="AU137" s="500"/>
      <c r="AV137" s="500"/>
      <c r="AW137" s="116"/>
      <c r="AX137" s="116"/>
      <c r="AY137" s="116"/>
      <c r="AZ137" s="116"/>
      <c r="BA137" s="116"/>
      <c r="BB137" s="116"/>
      <c r="BC137" s="116"/>
      <c r="BD137" s="116"/>
      <c r="BE137" s="116"/>
      <c r="BF137" s="116"/>
      <c r="BG137" s="116"/>
      <c r="BH137" s="116"/>
      <c r="BI137" s="116"/>
      <c r="BJ137" s="116"/>
    </row>
    <row r="138" spans="2:62" ht="15.75">
      <c r="B138" s="68">
        <v>1</v>
      </c>
      <c r="C138" s="125"/>
      <c r="D138" s="125"/>
      <c r="E138" s="125"/>
      <c r="F138" s="510" t="s">
        <v>492</v>
      </c>
      <c r="G138" s="511"/>
      <c r="H138" s="511"/>
      <c r="I138" s="511"/>
      <c r="J138" s="511"/>
      <c r="K138" s="511"/>
      <c r="L138" s="512"/>
      <c r="M138" s="61"/>
      <c r="N138" s="72"/>
      <c r="O138" s="135"/>
      <c r="P138" s="135"/>
      <c r="Q138" s="135"/>
      <c r="R138" s="502" t="s">
        <v>635</v>
      </c>
      <c r="S138" s="503"/>
      <c r="T138" s="503"/>
      <c r="U138" s="503"/>
      <c r="V138" s="503"/>
      <c r="W138" s="503"/>
      <c r="X138" s="504"/>
      <c r="Y138" s="61"/>
      <c r="Z138" s="121">
        <f t="shared" si="16"/>
        <v>8</v>
      </c>
      <c r="AA138" s="122">
        <f t="shared" si="18"/>
        <v>0</v>
      </c>
      <c r="AB138" s="122">
        <f t="shared" si="19"/>
        <v>0</v>
      </c>
      <c r="AC138" s="122">
        <f t="shared" si="20"/>
        <v>0</v>
      </c>
      <c r="AD138" s="500" t="str">
        <f t="shared" si="11"/>
        <v>小学男子3年800m</v>
      </c>
      <c r="AE138" s="500"/>
      <c r="AF138" s="500"/>
      <c r="AG138" s="500"/>
      <c r="AH138" s="500"/>
      <c r="AI138" s="500"/>
      <c r="AJ138" s="500"/>
      <c r="AK138" s="123"/>
      <c r="AL138" s="121">
        <f t="shared" si="17"/>
        <v>12</v>
      </c>
      <c r="AM138" s="122">
        <f t="shared" si="12"/>
        <v>0</v>
      </c>
      <c r="AN138" s="122">
        <f t="shared" si="13"/>
        <v>0</v>
      </c>
      <c r="AO138" s="122">
        <f t="shared" si="14"/>
        <v>0</v>
      </c>
      <c r="AP138" s="500" t="str">
        <f t="shared" si="15"/>
        <v>小学女子6年4X100mR</v>
      </c>
      <c r="AQ138" s="500"/>
      <c r="AR138" s="500"/>
      <c r="AS138" s="500"/>
      <c r="AT138" s="500"/>
      <c r="AU138" s="500"/>
      <c r="AV138" s="500"/>
      <c r="AW138" s="116"/>
      <c r="AX138" s="116"/>
      <c r="AY138" s="116"/>
      <c r="AZ138" s="116"/>
      <c r="BA138" s="116"/>
      <c r="BB138" s="116"/>
      <c r="BC138" s="116"/>
      <c r="BD138" s="116"/>
      <c r="BE138" s="116"/>
      <c r="BF138" s="116"/>
      <c r="BG138" s="116"/>
      <c r="BH138" s="116"/>
      <c r="BI138" s="116"/>
      <c r="BJ138" s="116"/>
    </row>
    <row r="139" spans="2:62" ht="15.75">
      <c r="B139" s="68"/>
      <c r="C139" s="125"/>
      <c r="D139" s="125"/>
      <c r="E139" s="125"/>
      <c r="F139" s="510" t="s">
        <v>493</v>
      </c>
      <c r="G139" s="511"/>
      <c r="H139" s="511"/>
      <c r="I139" s="511"/>
      <c r="J139" s="511"/>
      <c r="K139" s="511"/>
      <c r="L139" s="512"/>
      <c r="M139" s="61"/>
      <c r="N139" s="72"/>
      <c r="O139" s="135"/>
      <c r="P139" s="135"/>
      <c r="Q139" s="135"/>
      <c r="R139" s="502" t="s">
        <v>636</v>
      </c>
      <c r="S139" s="503"/>
      <c r="T139" s="503"/>
      <c r="U139" s="503"/>
      <c r="V139" s="503"/>
      <c r="W139" s="503"/>
      <c r="X139" s="504"/>
      <c r="Y139" s="61"/>
      <c r="Z139" s="121">
        <f t="shared" si="16"/>
        <v>8</v>
      </c>
      <c r="AA139" s="122">
        <f t="shared" si="18"/>
        <v>0</v>
      </c>
      <c r="AB139" s="122">
        <f t="shared" si="19"/>
        <v>0</v>
      </c>
      <c r="AC139" s="122">
        <f t="shared" si="20"/>
        <v>0</v>
      </c>
      <c r="AD139" s="500" t="str">
        <f t="shared" si="11"/>
        <v>小学男子2年800m</v>
      </c>
      <c r="AE139" s="500"/>
      <c r="AF139" s="500"/>
      <c r="AG139" s="500"/>
      <c r="AH139" s="500"/>
      <c r="AI139" s="500"/>
      <c r="AJ139" s="500"/>
      <c r="AK139" s="123"/>
      <c r="AL139" s="121">
        <f t="shared" si="17"/>
        <v>12</v>
      </c>
      <c r="AM139" s="122">
        <f t="shared" si="12"/>
        <v>0</v>
      </c>
      <c r="AN139" s="122">
        <f t="shared" si="13"/>
        <v>0</v>
      </c>
      <c r="AO139" s="122">
        <f t="shared" si="14"/>
        <v>0</v>
      </c>
      <c r="AP139" s="500" t="str">
        <f t="shared" si="15"/>
        <v>小学女子5年4X100mR</v>
      </c>
      <c r="AQ139" s="500"/>
      <c r="AR139" s="500"/>
      <c r="AS139" s="500"/>
      <c r="AT139" s="500"/>
      <c r="AU139" s="500"/>
      <c r="AV139" s="500"/>
      <c r="AW139" s="116"/>
      <c r="AX139" s="116"/>
      <c r="AY139" s="116"/>
      <c r="AZ139" s="116"/>
      <c r="BA139" s="116"/>
      <c r="BB139" s="116"/>
      <c r="BC139" s="116"/>
      <c r="BD139" s="116"/>
      <c r="BE139" s="116"/>
      <c r="BF139" s="116"/>
      <c r="BG139" s="116"/>
      <c r="BH139" s="116"/>
      <c r="BI139" s="116"/>
      <c r="BJ139" s="116"/>
    </row>
    <row r="140" spans="2:62" ht="15.75">
      <c r="B140" s="68"/>
      <c r="C140" s="125"/>
      <c r="D140" s="125"/>
      <c r="E140" s="125"/>
      <c r="F140" s="510" t="s">
        <v>494</v>
      </c>
      <c r="G140" s="511"/>
      <c r="H140" s="511"/>
      <c r="I140" s="511"/>
      <c r="J140" s="511"/>
      <c r="K140" s="511"/>
      <c r="L140" s="512"/>
      <c r="M140" s="61"/>
      <c r="N140" s="72"/>
      <c r="O140" s="135"/>
      <c r="P140" s="135"/>
      <c r="Q140" s="135"/>
      <c r="R140" s="502" t="s">
        <v>637</v>
      </c>
      <c r="S140" s="503"/>
      <c r="T140" s="503"/>
      <c r="U140" s="503"/>
      <c r="V140" s="503"/>
      <c r="W140" s="503"/>
      <c r="X140" s="504"/>
      <c r="Y140" s="61"/>
      <c r="Z140" s="121">
        <f t="shared" si="16"/>
        <v>8</v>
      </c>
      <c r="AA140" s="122">
        <f t="shared" si="18"/>
        <v>0</v>
      </c>
      <c r="AB140" s="122">
        <f t="shared" si="19"/>
        <v>0</v>
      </c>
      <c r="AC140" s="122">
        <f t="shared" si="20"/>
        <v>0</v>
      </c>
      <c r="AD140" s="500" t="str">
        <f t="shared" si="11"/>
        <v>小学男子800m</v>
      </c>
      <c r="AE140" s="500"/>
      <c r="AF140" s="500"/>
      <c r="AG140" s="500"/>
      <c r="AH140" s="500"/>
      <c r="AI140" s="500"/>
      <c r="AJ140" s="500"/>
      <c r="AK140" s="123"/>
      <c r="AL140" s="121">
        <f t="shared" si="17"/>
        <v>12</v>
      </c>
      <c r="AM140" s="122">
        <f t="shared" si="12"/>
        <v>0</v>
      </c>
      <c r="AN140" s="122">
        <f t="shared" si="13"/>
        <v>0</v>
      </c>
      <c r="AO140" s="122">
        <f t="shared" si="14"/>
        <v>0</v>
      </c>
      <c r="AP140" s="500" t="str">
        <f t="shared" si="15"/>
        <v>小学女子4年4X100mR</v>
      </c>
      <c r="AQ140" s="500"/>
      <c r="AR140" s="500"/>
      <c r="AS140" s="500"/>
      <c r="AT140" s="500"/>
      <c r="AU140" s="500"/>
      <c r="AV140" s="500"/>
      <c r="AW140" s="116"/>
      <c r="AX140" s="116"/>
      <c r="AY140" s="116"/>
      <c r="AZ140" s="116"/>
      <c r="BA140" s="116"/>
      <c r="BB140" s="116"/>
      <c r="BC140" s="116"/>
      <c r="BD140" s="116"/>
      <c r="BE140" s="116"/>
      <c r="BF140" s="116"/>
      <c r="BG140" s="116"/>
      <c r="BH140" s="116"/>
      <c r="BI140" s="116"/>
      <c r="BJ140" s="116"/>
    </row>
    <row r="141" spans="2:62" ht="15.75">
      <c r="B141" s="68">
        <v>1</v>
      </c>
      <c r="C141" s="125"/>
      <c r="D141" s="125"/>
      <c r="E141" s="125"/>
      <c r="F141" s="510" t="s">
        <v>495</v>
      </c>
      <c r="G141" s="511"/>
      <c r="H141" s="511"/>
      <c r="I141" s="511"/>
      <c r="J141" s="511"/>
      <c r="K141" s="511"/>
      <c r="L141" s="512"/>
      <c r="M141" s="61"/>
      <c r="N141" s="72"/>
      <c r="O141" s="135"/>
      <c r="P141" s="135"/>
      <c r="Q141" s="135"/>
      <c r="R141" s="502" t="s">
        <v>591</v>
      </c>
      <c r="S141" s="503"/>
      <c r="T141" s="503"/>
      <c r="U141" s="503"/>
      <c r="V141" s="503"/>
      <c r="W141" s="503"/>
      <c r="X141" s="504"/>
      <c r="Y141" s="61"/>
      <c r="Z141" s="121">
        <f t="shared" si="16"/>
        <v>9</v>
      </c>
      <c r="AA141" s="122">
        <f t="shared" si="18"/>
        <v>0</v>
      </c>
      <c r="AB141" s="122">
        <f t="shared" si="19"/>
        <v>0</v>
      </c>
      <c r="AC141" s="122">
        <f t="shared" si="20"/>
        <v>0</v>
      </c>
      <c r="AD141" s="500" t="str">
        <f t="shared" si="11"/>
        <v>小学男子6年1500m</v>
      </c>
      <c r="AE141" s="500"/>
      <c r="AF141" s="500"/>
      <c r="AG141" s="500"/>
      <c r="AH141" s="500"/>
      <c r="AI141" s="500"/>
      <c r="AJ141" s="500"/>
      <c r="AK141" s="123"/>
      <c r="AL141" s="121">
        <f t="shared" si="17"/>
        <v>12</v>
      </c>
      <c r="AM141" s="122">
        <f t="shared" si="12"/>
        <v>0</v>
      </c>
      <c r="AN141" s="122">
        <f t="shared" si="13"/>
        <v>0</v>
      </c>
      <c r="AO141" s="122">
        <f t="shared" si="14"/>
        <v>0</v>
      </c>
      <c r="AP141" s="500" t="str">
        <f t="shared" si="15"/>
        <v>小学女子3年4X100mR</v>
      </c>
      <c r="AQ141" s="500"/>
      <c r="AR141" s="500"/>
      <c r="AS141" s="500"/>
      <c r="AT141" s="500"/>
      <c r="AU141" s="500"/>
      <c r="AV141" s="500"/>
      <c r="AW141" s="116"/>
      <c r="AX141" s="116"/>
      <c r="AY141" s="116"/>
      <c r="AZ141" s="116"/>
      <c r="BA141" s="116"/>
      <c r="BB141" s="116"/>
      <c r="BC141" s="116"/>
      <c r="BD141" s="116"/>
      <c r="BE141" s="116"/>
      <c r="BF141" s="116"/>
      <c r="BG141" s="116"/>
      <c r="BH141" s="116"/>
      <c r="BI141" s="116"/>
      <c r="BJ141" s="116"/>
    </row>
    <row r="142" spans="2:62" ht="15.75">
      <c r="B142" s="68">
        <v>1</v>
      </c>
      <c r="C142" s="125"/>
      <c r="D142" s="125"/>
      <c r="E142" s="125"/>
      <c r="F142" s="510" t="s">
        <v>496</v>
      </c>
      <c r="G142" s="511"/>
      <c r="H142" s="511"/>
      <c r="I142" s="511"/>
      <c r="J142" s="511"/>
      <c r="K142" s="511"/>
      <c r="L142" s="512"/>
      <c r="M142" s="61"/>
      <c r="N142" s="72"/>
      <c r="O142" s="135"/>
      <c r="P142" s="135"/>
      <c r="Q142" s="135"/>
      <c r="R142" s="502" t="s">
        <v>592</v>
      </c>
      <c r="S142" s="503"/>
      <c r="T142" s="503"/>
      <c r="U142" s="503"/>
      <c r="V142" s="503"/>
      <c r="W142" s="503"/>
      <c r="X142" s="504"/>
      <c r="Y142" s="61"/>
      <c r="Z142" s="121">
        <f t="shared" si="16"/>
        <v>10</v>
      </c>
      <c r="AA142" s="122">
        <f t="shared" si="18"/>
        <v>0</v>
      </c>
      <c r="AB142" s="122">
        <f t="shared" si="19"/>
        <v>0</v>
      </c>
      <c r="AC142" s="122">
        <f t="shared" si="20"/>
        <v>0</v>
      </c>
      <c r="AD142" s="500" t="str">
        <f t="shared" si="11"/>
        <v>小学男子5年1500m</v>
      </c>
      <c r="AE142" s="500"/>
      <c r="AF142" s="500"/>
      <c r="AG142" s="500"/>
      <c r="AH142" s="500"/>
      <c r="AI142" s="500"/>
      <c r="AJ142" s="500"/>
      <c r="AK142" s="123"/>
      <c r="AL142" s="121">
        <f t="shared" si="17"/>
        <v>12</v>
      </c>
      <c r="AM142" s="122">
        <f t="shared" si="12"/>
        <v>0</v>
      </c>
      <c r="AN142" s="122">
        <f t="shared" si="13"/>
        <v>0</v>
      </c>
      <c r="AO142" s="122">
        <f t="shared" si="14"/>
        <v>0</v>
      </c>
      <c r="AP142" s="500" t="str">
        <f t="shared" si="15"/>
        <v>小学女子4X100mR</v>
      </c>
      <c r="AQ142" s="500"/>
      <c r="AR142" s="500"/>
      <c r="AS142" s="500"/>
      <c r="AT142" s="500"/>
      <c r="AU142" s="500"/>
      <c r="AV142" s="500"/>
      <c r="AW142" s="116"/>
      <c r="AX142" s="116"/>
      <c r="AY142" s="116"/>
      <c r="AZ142" s="116"/>
      <c r="BA142" s="116"/>
      <c r="BB142" s="116"/>
      <c r="BC142" s="116"/>
      <c r="BD142" s="116"/>
      <c r="BE142" s="116"/>
      <c r="BF142" s="116"/>
      <c r="BG142" s="116"/>
      <c r="BH142" s="116"/>
      <c r="BI142" s="116"/>
      <c r="BJ142" s="116"/>
    </row>
    <row r="143" spans="2:62" ht="15.75">
      <c r="B143" s="68"/>
      <c r="C143" s="125"/>
      <c r="D143" s="125"/>
      <c r="E143" s="125"/>
      <c r="F143" s="510" t="s">
        <v>497</v>
      </c>
      <c r="G143" s="511"/>
      <c r="H143" s="511"/>
      <c r="I143" s="511"/>
      <c r="J143" s="511"/>
      <c r="K143" s="511"/>
      <c r="L143" s="512"/>
      <c r="M143" s="61"/>
      <c r="N143" s="72">
        <v>1</v>
      </c>
      <c r="O143" s="135"/>
      <c r="P143" s="135"/>
      <c r="Q143" s="135"/>
      <c r="R143" s="502" t="s">
        <v>593</v>
      </c>
      <c r="S143" s="503"/>
      <c r="T143" s="503"/>
      <c r="U143" s="503"/>
      <c r="V143" s="503"/>
      <c r="W143" s="503"/>
      <c r="X143" s="504"/>
      <c r="Y143" s="61"/>
      <c r="Z143" s="121">
        <f t="shared" si="16"/>
        <v>10</v>
      </c>
      <c r="AA143" s="122">
        <f t="shared" si="18"/>
        <v>0</v>
      </c>
      <c r="AB143" s="122">
        <f t="shared" si="19"/>
        <v>0</v>
      </c>
      <c r="AC143" s="122">
        <f t="shared" si="20"/>
        <v>0</v>
      </c>
      <c r="AD143" s="500" t="str">
        <f t="shared" si="11"/>
        <v>小学男子1500m</v>
      </c>
      <c r="AE143" s="500"/>
      <c r="AF143" s="500"/>
      <c r="AG143" s="500"/>
      <c r="AH143" s="500"/>
      <c r="AI143" s="500"/>
      <c r="AJ143" s="500"/>
      <c r="AK143" s="123"/>
      <c r="AL143" s="121">
        <f t="shared" si="17"/>
        <v>13</v>
      </c>
      <c r="AM143" s="122">
        <f t="shared" si="12"/>
        <v>0</v>
      </c>
      <c r="AN143" s="122">
        <f t="shared" si="13"/>
        <v>0</v>
      </c>
      <c r="AO143" s="122">
        <f t="shared" si="14"/>
        <v>0</v>
      </c>
      <c r="AP143" s="500" t="str">
        <f t="shared" si="15"/>
        <v>小学女子6年走高跳</v>
      </c>
      <c r="AQ143" s="500"/>
      <c r="AR143" s="500"/>
      <c r="AS143" s="500"/>
      <c r="AT143" s="500"/>
      <c r="AU143" s="500"/>
      <c r="AV143" s="500"/>
      <c r="AW143" s="116"/>
      <c r="AX143" s="116"/>
      <c r="AY143" s="116"/>
      <c r="AZ143" s="116"/>
      <c r="BA143" s="116"/>
      <c r="BB143" s="116"/>
      <c r="BC143" s="116"/>
      <c r="BD143" s="116"/>
      <c r="BE143" s="116"/>
      <c r="BF143" s="116"/>
      <c r="BG143" s="116"/>
      <c r="BH143" s="116"/>
      <c r="BI143" s="116"/>
      <c r="BJ143" s="116"/>
    </row>
    <row r="144" spans="2:62" ht="15.75">
      <c r="B144" s="68"/>
      <c r="C144" s="125"/>
      <c r="D144" s="125"/>
      <c r="E144" s="125"/>
      <c r="F144" s="510" t="s">
        <v>498</v>
      </c>
      <c r="G144" s="511"/>
      <c r="H144" s="511"/>
      <c r="I144" s="511"/>
      <c r="J144" s="511"/>
      <c r="K144" s="511"/>
      <c r="L144" s="512"/>
      <c r="M144" s="61"/>
      <c r="N144" s="72">
        <v>1</v>
      </c>
      <c r="O144" s="135"/>
      <c r="P144" s="135"/>
      <c r="Q144" s="135"/>
      <c r="R144" s="502" t="s">
        <v>594</v>
      </c>
      <c r="S144" s="503"/>
      <c r="T144" s="503"/>
      <c r="U144" s="503"/>
      <c r="V144" s="503"/>
      <c r="W144" s="503"/>
      <c r="X144" s="504"/>
      <c r="Y144" s="61"/>
      <c r="Z144" s="121">
        <f t="shared" si="16"/>
        <v>10</v>
      </c>
      <c r="AA144" s="122">
        <f t="shared" si="18"/>
        <v>0</v>
      </c>
      <c r="AB144" s="122">
        <f t="shared" si="19"/>
        <v>0</v>
      </c>
      <c r="AC144" s="122">
        <f t="shared" si="20"/>
        <v>0</v>
      </c>
      <c r="AD144" s="500" t="str">
        <f t="shared" si="11"/>
        <v>小学男子4年1500m</v>
      </c>
      <c r="AE144" s="500"/>
      <c r="AF144" s="500"/>
      <c r="AG144" s="500"/>
      <c r="AH144" s="500"/>
      <c r="AI144" s="500"/>
      <c r="AJ144" s="500"/>
      <c r="AK144" s="123"/>
      <c r="AL144" s="121">
        <f t="shared" si="17"/>
        <v>14</v>
      </c>
      <c r="AM144" s="122">
        <f t="shared" si="12"/>
        <v>0</v>
      </c>
      <c r="AN144" s="122">
        <f t="shared" si="13"/>
        <v>0</v>
      </c>
      <c r="AO144" s="122">
        <f t="shared" si="14"/>
        <v>0</v>
      </c>
      <c r="AP144" s="500" t="str">
        <f t="shared" si="15"/>
        <v>小学女子5年走高跳</v>
      </c>
      <c r="AQ144" s="500"/>
      <c r="AR144" s="500"/>
      <c r="AS144" s="500"/>
      <c r="AT144" s="500"/>
      <c r="AU144" s="500"/>
      <c r="AV144" s="500"/>
      <c r="AW144" s="116"/>
      <c r="AX144" s="116"/>
      <c r="AY144" s="116"/>
      <c r="AZ144" s="116"/>
      <c r="BA144" s="116"/>
      <c r="BB144" s="116"/>
      <c r="BC144" s="116"/>
      <c r="BD144" s="116"/>
      <c r="BE144" s="116"/>
      <c r="BF144" s="116"/>
      <c r="BG144" s="116"/>
      <c r="BH144" s="116"/>
      <c r="BI144" s="116"/>
      <c r="BJ144" s="116"/>
    </row>
    <row r="145" spans="2:62" ht="15.75">
      <c r="B145" s="68">
        <v>1</v>
      </c>
      <c r="C145" s="125"/>
      <c r="D145" s="125"/>
      <c r="E145" s="125"/>
      <c r="F145" s="510" t="s">
        <v>499</v>
      </c>
      <c r="G145" s="511"/>
      <c r="H145" s="511"/>
      <c r="I145" s="511"/>
      <c r="J145" s="511"/>
      <c r="K145" s="511"/>
      <c r="L145" s="512"/>
      <c r="M145" s="61"/>
      <c r="N145" s="72"/>
      <c r="O145" s="135"/>
      <c r="P145" s="135"/>
      <c r="Q145" s="135"/>
      <c r="R145" s="502" t="s">
        <v>595</v>
      </c>
      <c r="S145" s="503"/>
      <c r="T145" s="503"/>
      <c r="U145" s="503"/>
      <c r="V145" s="503"/>
      <c r="W145" s="503"/>
      <c r="X145" s="504"/>
      <c r="Y145" s="61"/>
      <c r="Z145" s="121">
        <f t="shared" si="16"/>
        <v>11</v>
      </c>
      <c r="AA145" s="122">
        <f t="shared" si="18"/>
        <v>0</v>
      </c>
      <c r="AB145" s="122">
        <f t="shared" si="19"/>
        <v>0</v>
      </c>
      <c r="AC145" s="122">
        <f t="shared" si="20"/>
        <v>0</v>
      </c>
      <c r="AD145" s="500" t="str">
        <f t="shared" si="11"/>
        <v>小学男子6年80mH</v>
      </c>
      <c r="AE145" s="500"/>
      <c r="AF145" s="500"/>
      <c r="AG145" s="500"/>
      <c r="AH145" s="500"/>
      <c r="AI145" s="500"/>
      <c r="AJ145" s="500"/>
      <c r="AK145" s="123"/>
      <c r="AL145" s="121">
        <f t="shared" si="17"/>
        <v>14</v>
      </c>
      <c r="AM145" s="122">
        <f t="shared" si="12"/>
        <v>0</v>
      </c>
      <c r="AN145" s="122">
        <f t="shared" si="13"/>
        <v>0</v>
      </c>
      <c r="AO145" s="122">
        <f t="shared" si="14"/>
        <v>0</v>
      </c>
      <c r="AP145" s="500" t="str">
        <f t="shared" si="15"/>
        <v>小学女子走高跳</v>
      </c>
      <c r="AQ145" s="500"/>
      <c r="AR145" s="500"/>
      <c r="AS145" s="500"/>
      <c r="AT145" s="500"/>
      <c r="AU145" s="500"/>
      <c r="AV145" s="500"/>
      <c r="AW145" s="116"/>
      <c r="AX145" s="116"/>
      <c r="AY145" s="116"/>
      <c r="AZ145" s="116"/>
      <c r="BA145" s="116"/>
      <c r="BB145" s="116"/>
      <c r="BC145" s="116"/>
      <c r="BD145" s="116"/>
      <c r="BE145" s="116"/>
      <c r="BF145" s="116"/>
      <c r="BG145" s="116"/>
      <c r="BH145" s="116"/>
      <c r="BI145" s="116"/>
      <c r="BJ145" s="116"/>
    </row>
    <row r="146" spans="2:62" ht="15.75">
      <c r="B146" s="68">
        <v>1</v>
      </c>
      <c r="C146" s="125"/>
      <c r="D146" s="125"/>
      <c r="E146" s="125"/>
      <c r="F146" s="510" t="s">
        <v>500</v>
      </c>
      <c r="G146" s="511"/>
      <c r="H146" s="511"/>
      <c r="I146" s="511"/>
      <c r="J146" s="511"/>
      <c r="K146" s="511"/>
      <c r="L146" s="512"/>
      <c r="M146" s="61"/>
      <c r="N146" s="72">
        <v>1</v>
      </c>
      <c r="O146" s="135"/>
      <c r="P146" s="135"/>
      <c r="Q146" s="135"/>
      <c r="R146" s="502" t="s">
        <v>596</v>
      </c>
      <c r="S146" s="503"/>
      <c r="T146" s="503"/>
      <c r="U146" s="503"/>
      <c r="V146" s="503"/>
      <c r="W146" s="503"/>
      <c r="X146" s="504"/>
      <c r="Y146" s="61"/>
      <c r="Z146" s="121">
        <f t="shared" si="16"/>
        <v>12</v>
      </c>
      <c r="AA146" s="122">
        <f t="shared" si="18"/>
        <v>0</v>
      </c>
      <c r="AB146" s="122">
        <f t="shared" si="19"/>
        <v>0</v>
      </c>
      <c r="AC146" s="122">
        <f t="shared" si="20"/>
        <v>0</v>
      </c>
      <c r="AD146" s="500" t="str">
        <f t="shared" si="11"/>
        <v>小学男子5年80mH</v>
      </c>
      <c r="AE146" s="500"/>
      <c r="AF146" s="500"/>
      <c r="AG146" s="500"/>
      <c r="AH146" s="500"/>
      <c r="AI146" s="500"/>
      <c r="AJ146" s="500"/>
      <c r="AK146" s="123"/>
      <c r="AL146" s="121">
        <f t="shared" si="17"/>
        <v>15</v>
      </c>
      <c r="AM146" s="122">
        <f t="shared" si="12"/>
        <v>0</v>
      </c>
      <c r="AN146" s="122">
        <f t="shared" si="13"/>
        <v>0</v>
      </c>
      <c r="AO146" s="122">
        <f t="shared" si="14"/>
        <v>0</v>
      </c>
      <c r="AP146" s="500" t="str">
        <f t="shared" si="15"/>
        <v>小学女子6年走幅跳</v>
      </c>
      <c r="AQ146" s="500"/>
      <c r="AR146" s="500"/>
      <c r="AS146" s="500"/>
      <c r="AT146" s="500"/>
      <c r="AU146" s="500"/>
      <c r="AV146" s="500"/>
      <c r="AW146" s="116"/>
      <c r="AX146" s="116"/>
      <c r="AY146" s="116"/>
      <c r="AZ146" s="116"/>
      <c r="BA146" s="116"/>
      <c r="BB146" s="116"/>
      <c r="BC146" s="116"/>
      <c r="BD146" s="116"/>
      <c r="BE146" s="116"/>
      <c r="BF146" s="116"/>
      <c r="BG146" s="116"/>
      <c r="BH146" s="116"/>
      <c r="BI146" s="116"/>
      <c r="BJ146" s="116"/>
    </row>
    <row r="147" spans="2:62" ht="15.75">
      <c r="B147" s="68"/>
      <c r="C147" s="125"/>
      <c r="D147" s="125"/>
      <c r="E147" s="125"/>
      <c r="F147" s="510" t="s">
        <v>501</v>
      </c>
      <c r="G147" s="511"/>
      <c r="H147" s="511"/>
      <c r="I147" s="511"/>
      <c r="J147" s="511"/>
      <c r="K147" s="511"/>
      <c r="L147" s="512"/>
      <c r="M147" s="61"/>
      <c r="N147" s="72">
        <v>1</v>
      </c>
      <c r="O147" s="135"/>
      <c r="P147" s="135"/>
      <c r="Q147" s="135"/>
      <c r="R147" s="502" t="s">
        <v>597</v>
      </c>
      <c r="S147" s="503"/>
      <c r="T147" s="503"/>
      <c r="U147" s="503"/>
      <c r="V147" s="503"/>
      <c r="W147" s="503"/>
      <c r="X147" s="504"/>
      <c r="Y147" s="61"/>
      <c r="Z147" s="121">
        <f t="shared" si="16"/>
        <v>12</v>
      </c>
      <c r="AA147" s="122">
        <f t="shared" si="18"/>
        <v>0</v>
      </c>
      <c r="AB147" s="122">
        <f t="shared" si="19"/>
        <v>0</v>
      </c>
      <c r="AC147" s="122">
        <f t="shared" si="20"/>
        <v>0</v>
      </c>
      <c r="AD147" s="500" t="str">
        <f t="shared" si="11"/>
        <v>小学男子4年80mH</v>
      </c>
      <c r="AE147" s="500"/>
      <c r="AF147" s="500"/>
      <c r="AG147" s="500"/>
      <c r="AH147" s="500"/>
      <c r="AI147" s="500"/>
      <c r="AJ147" s="500"/>
      <c r="AK147" s="123"/>
      <c r="AL147" s="121">
        <f t="shared" si="17"/>
        <v>16</v>
      </c>
      <c r="AM147" s="122">
        <f t="shared" si="12"/>
        <v>0</v>
      </c>
      <c r="AN147" s="122">
        <f t="shared" si="13"/>
        <v>0</v>
      </c>
      <c r="AO147" s="122">
        <f t="shared" si="14"/>
        <v>0</v>
      </c>
      <c r="AP147" s="500" t="str">
        <f t="shared" si="15"/>
        <v>小学女子5年走幅跳</v>
      </c>
      <c r="AQ147" s="500"/>
      <c r="AR147" s="500"/>
      <c r="AS147" s="500"/>
      <c r="AT147" s="500"/>
      <c r="AU147" s="500"/>
      <c r="AV147" s="500"/>
      <c r="AW147" s="116"/>
      <c r="AX147" s="116"/>
      <c r="AY147" s="116"/>
      <c r="AZ147" s="116"/>
      <c r="BA147" s="116"/>
      <c r="BB147" s="116"/>
      <c r="BC147" s="116"/>
      <c r="BD147" s="116"/>
      <c r="BE147" s="116"/>
      <c r="BF147" s="116"/>
      <c r="BG147" s="116"/>
      <c r="BH147" s="116"/>
      <c r="BI147" s="116"/>
      <c r="BJ147" s="116"/>
    </row>
    <row r="148" spans="2:62" ht="15.75">
      <c r="B148" s="68"/>
      <c r="C148" s="125"/>
      <c r="D148" s="125"/>
      <c r="E148" s="125"/>
      <c r="F148" s="510" t="s">
        <v>502</v>
      </c>
      <c r="G148" s="511"/>
      <c r="H148" s="511"/>
      <c r="I148" s="511"/>
      <c r="J148" s="511"/>
      <c r="K148" s="511"/>
      <c r="L148" s="512"/>
      <c r="M148" s="61"/>
      <c r="N148" s="72">
        <v>1</v>
      </c>
      <c r="O148" s="135"/>
      <c r="P148" s="135"/>
      <c r="Q148" s="135"/>
      <c r="R148" s="502" t="s">
        <v>598</v>
      </c>
      <c r="S148" s="503"/>
      <c r="T148" s="503"/>
      <c r="U148" s="503"/>
      <c r="V148" s="503"/>
      <c r="W148" s="503"/>
      <c r="X148" s="504"/>
      <c r="Y148" s="61"/>
      <c r="Z148" s="121">
        <f t="shared" si="16"/>
        <v>12</v>
      </c>
      <c r="AA148" s="122">
        <f t="shared" si="18"/>
        <v>0</v>
      </c>
      <c r="AB148" s="122">
        <f t="shared" si="19"/>
        <v>0</v>
      </c>
      <c r="AC148" s="122">
        <f t="shared" si="20"/>
        <v>0</v>
      </c>
      <c r="AD148" s="500" t="str">
        <f t="shared" si="11"/>
        <v>小学男子80mH</v>
      </c>
      <c r="AE148" s="500"/>
      <c r="AF148" s="500"/>
      <c r="AG148" s="500"/>
      <c r="AH148" s="500"/>
      <c r="AI148" s="500"/>
      <c r="AJ148" s="500"/>
      <c r="AK148" s="123"/>
      <c r="AL148" s="121">
        <f t="shared" si="17"/>
        <v>17</v>
      </c>
      <c r="AM148" s="122">
        <f t="shared" si="12"/>
        <v>0</v>
      </c>
      <c r="AN148" s="122">
        <f t="shared" si="13"/>
        <v>0</v>
      </c>
      <c r="AO148" s="122">
        <f t="shared" si="14"/>
        <v>0</v>
      </c>
      <c r="AP148" s="500" t="str">
        <f t="shared" si="15"/>
        <v>小学女子4年走幅跳</v>
      </c>
      <c r="AQ148" s="500"/>
      <c r="AR148" s="500"/>
      <c r="AS148" s="500"/>
      <c r="AT148" s="500"/>
      <c r="AU148" s="500"/>
      <c r="AV148" s="500"/>
      <c r="AW148" s="116"/>
      <c r="AX148" s="116"/>
      <c r="AY148" s="116"/>
      <c r="AZ148" s="116"/>
      <c r="BA148" s="116"/>
      <c r="BB148" s="116"/>
      <c r="BC148" s="116"/>
      <c r="BD148" s="116"/>
      <c r="BE148" s="116"/>
      <c r="BF148" s="116"/>
      <c r="BG148" s="116"/>
      <c r="BH148" s="116"/>
      <c r="BI148" s="116"/>
      <c r="BJ148" s="116"/>
    </row>
    <row r="149" spans="2:62" ht="15.75">
      <c r="B149" s="68"/>
      <c r="C149" s="125"/>
      <c r="D149" s="125"/>
      <c r="E149" s="125"/>
      <c r="F149" s="510" t="s">
        <v>626</v>
      </c>
      <c r="G149" s="511"/>
      <c r="H149" s="511"/>
      <c r="I149" s="511"/>
      <c r="J149" s="511"/>
      <c r="K149" s="511"/>
      <c r="L149" s="512"/>
      <c r="M149" s="61"/>
      <c r="N149" s="72"/>
      <c r="O149" s="135"/>
      <c r="P149" s="135"/>
      <c r="Q149" s="135"/>
      <c r="R149" s="502" t="s">
        <v>599</v>
      </c>
      <c r="S149" s="503"/>
      <c r="T149" s="503"/>
      <c r="U149" s="503"/>
      <c r="V149" s="503"/>
      <c r="W149" s="503"/>
      <c r="X149" s="504"/>
      <c r="Y149" s="61"/>
      <c r="Z149" s="121">
        <f t="shared" si="16"/>
        <v>12</v>
      </c>
      <c r="AA149" s="122">
        <f t="shared" si="18"/>
        <v>0</v>
      </c>
      <c r="AB149" s="122">
        <f t="shared" si="19"/>
        <v>0</v>
      </c>
      <c r="AC149" s="122">
        <f t="shared" si="20"/>
        <v>0</v>
      </c>
      <c r="AD149" s="500" t="str">
        <f t="shared" si="11"/>
        <v>小学男子6年4X100mR</v>
      </c>
      <c r="AE149" s="500"/>
      <c r="AF149" s="500"/>
      <c r="AG149" s="500"/>
      <c r="AH149" s="500"/>
      <c r="AI149" s="500"/>
      <c r="AJ149" s="500"/>
      <c r="AK149" s="123"/>
      <c r="AL149" s="121">
        <f t="shared" si="17"/>
        <v>17</v>
      </c>
      <c r="AM149" s="122">
        <f t="shared" si="12"/>
        <v>0</v>
      </c>
      <c r="AN149" s="122">
        <f t="shared" si="13"/>
        <v>0</v>
      </c>
      <c r="AO149" s="122">
        <f t="shared" si="14"/>
        <v>0</v>
      </c>
      <c r="AP149" s="500" t="str">
        <f t="shared" si="15"/>
        <v>小学女子3年走幅跳</v>
      </c>
      <c r="AQ149" s="500"/>
      <c r="AR149" s="500"/>
      <c r="AS149" s="500"/>
      <c r="AT149" s="500"/>
      <c r="AU149" s="500"/>
      <c r="AV149" s="500"/>
      <c r="AW149" s="116"/>
      <c r="AX149" s="116"/>
      <c r="AY149" s="116"/>
      <c r="AZ149" s="116"/>
      <c r="BA149" s="116"/>
      <c r="BB149" s="116"/>
      <c r="BC149" s="116"/>
      <c r="BD149" s="116"/>
      <c r="BE149" s="116"/>
      <c r="BF149" s="116"/>
      <c r="BG149" s="116"/>
      <c r="BH149" s="116"/>
      <c r="BI149" s="116"/>
      <c r="BJ149" s="116"/>
    </row>
    <row r="150" spans="2:62" ht="15.75">
      <c r="B150" s="68"/>
      <c r="C150" s="125"/>
      <c r="D150" s="125"/>
      <c r="E150" s="125"/>
      <c r="F150" s="510" t="s">
        <v>627</v>
      </c>
      <c r="G150" s="511"/>
      <c r="H150" s="511"/>
      <c r="I150" s="511"/>
      <c r="J150" s="511"/>
      <c r="K150" s="511"/>
      <c r="L150" s="512"/>
      <c r="M150" s="61"/>
      <c r="N150" s="72"/>
      <c r="O150" s="135"/>
      <c r="P150" s="135"/>
      <c r="Q150" s="135"/>
      <c r="R150" s="502" t="s">
        <v>600</v>
      </c>
      <c r="S150" s="503"/>
      <c r="T150" s="503"/>
      <c r="U150" s="503"/>
      <c r="V150" s="503"/>
      <c r="W150" s="503"/>
      <c r="X150" s="504"/>
      <c r="Y150" s="61"/>
      <c r="Z150" s="121">
        <f t="shared" si="16"/>
        <v>12</v>
      </c>
      <c r="AA150" s="122">
        <f t="shared" si="18"/>
        <v>0</v>
      </c>
      <c r="AB150" s="122">
        <f t="shared" si="19"/>
        <v>0</v>
      </c>
      <c r="AC150" s="122">
        <f t="shared" si="20"/>
        <v>0</v>
      </c>
      <c r="AD150" s="500" t="str">
        <f t="shared" si="11"/>
        <v>小学男子5年4X100mR</v>
      </c>
      <c r="AE150" s="500"/>
      <c r="AF150" s="500"/>
      <c r="AG150" s="500"/>
      <c r="AH150" s="500"/>
      <c r="AI150" s="500"/>
      <c r="AJ150" s="500"/>
      <c r="AK150" s="123"/>
      <c r="AL150" s="121">
        <f t="shared" si="17"/>
        <v>17</v>
      </c>
      <c r="AM150" s="122">
        <f t="shared" si="12"/>
        <v>0</v>
      </c>
      <c r="AN150" s="122">
        <f t="shared" si="13"/>
        <v>0</v>
      </c>
      <c r="AO150" s="122">
        <f t="shared" si="14"/>
        <v>0</v>
      </c>
      <c r="AP150" s="500" t="str">
        <f t="shared" si="15"/>
        <v>小学女子走幅跳</v>
      </c>
      <c r="AQ150" s="500"/>
      <c r="AR150" s="500"/>
      <c r="AS150" s="500"/>
      <c r="AT150" s="500"/>
      <c r="AU150" s="500"/>
      <c r="AV150" s="500"/>
      <c r="AW150" s="116"/>
      <c r="AX150" s="116"/>
      <c r="AY150" s="116"/>
      <c r="AZ150" s="116"/>
      <c r="BA150" s="116"/>
      <c r="BB150" s="116"/>
      <c r="BC150" s="116"/>
      <c r="BD150" s="116"/>
      <c r="BE150" s="116"/>
      <c r="BF150" s="116"/>
      <c r="BG150" s="116"/>
      <c r="BH150" s="116"/>
      <c r="BI150" s="116"/>
      <c r="BJ150" s="116"/>
    </row>
    <row r="151" spans="2:62" ht="15.75">
      <c r="B151" s="68"/>
      <c r="C151" s="125"/>
      <c r="D151" s="125"/>
      <c r="E151" s="125"/>
      <c r="F151" s="510" t="s">
        <v>628</v>
      </c>
      <c r="G151" s="511"/>
      <c r="H151" s="511"/>
      <c r="I151" s="511"/>
      <c r="J151" s="511"/>
      <c r="K151" s="511"/>
      <c r="L151" s="512"/>
      <c r="M151" s="61"/>
      <c r="N151" s="72">
        <v>1</v>
      </c>
      <c r="O151" s="135"/>
      <c r="P151" s="135"/>
      <c r="Q151" s="135"/>
      <c r="R151" s="502" t="s">
        <v>601</v>
      </c>
      <c r="S151" s="503"/>
      <c r="T151" s="503"/>
      <c r="U151" s="503"/>
      <c r="V151" s="503"/>
      <c r="W151" s="503"/>
      <c r="X151" s="504"/>
      <c r="Y151" s="61"/>
      <c r="Z151" s="121">
        <f t="shared" si="16"/>
        <v>12</v>
      </c>
      <c r="AA151" s="122">
        <f t="shared" si="18"/>
        <v>0</v>
      </c>
      <c r="AB151" s="122">
        <f t="shared" si="19"/>
        <v>0</v>
      </c>
      <c r="AC151" s="122">
        <f t="shared" si="20"/>
        <v>0</v>
      </c>
      <c r="AD151" s="500" t="str">
        <f t="shared" si="11"/>
        <v>小学男子4年4X100mR</v>
      </c>
      <c r="AE151" s="500"/>
      <c r="AF151" s="500"/>
      <c r="AG151" s="500"/>
      <c r="AH151" s="500"/>
      <c r="AI151" s="500"/>
      <c r="AJ151" s="500"/>
      <c r="AK151" s="123"/>
      <c r="AL151" s="121">
        <f t="shared" si="17"/>
        <v>18</v>
      </c>
      <c r="AM151" s="122">
        <f t="shared" si="12"/>
        <v>0</v>
      </c>
      <c r="AN151" s="122">
        <f t="shared" si="13"/>
        <v>0</v>
      </c>
      <c r="AO151" s="122">
        <f t="shared" si="14"/>
        <v>0</v>
      </c>
      <c r="AP151" s="500" t="str">
        <f t="shared" si="15"/>
        <v>小学女子6年砲丸投(2.721kg)</v>
      </c>
      <c r="AQ151" s="500"/>
      <c r="AR151" s="500"/>
      <c r="AS151" s="500"/>
      <c r="AT151" s="500"/>
      <c r="AU151" s="500"/>
      <c r="AV151" s="500"/>
      <c r="AW151" s="116"/>
      <c r="AX151" s="116"/>
      <c r="AY151" s="116"/>
      <c r="AZ151" s="116"/>
      <c r="BA151" s="116"/>
      <c r="BB151" s="116"/>
      <c r="BC151" s="116"/>
      <c r="BD151" s="116"/>
      <c r="BE151" s="116"/>
      <c r="BF151" s="116"/>
      <c r="BG151" s="116"/>
      <c r="BH151" s="116"/>
      <c r="BI151" s="116"/>
      <c r="BJ151" s="116"/>
    </row>
    <row r="152" spans="2:62" ht="15.75">
      <c r="B152" s="68"/>
      <c r="C152" s="125"/>
      <c r="D152" s="125"/>
      <c r="E152" s="125"/>
      <c r="F152" s="510" t="s">
        <v>504</v>
      </c>
      <c r="G152" s="511"/>
      <c r="H152" s="511"/>
      <c r="I152" s="511"/>
      <c r="J152" s="511"/>
      <c r="K152" s="511"/>
      <c r="L152" s="512"/>
      <c r="M152" s="61"/>
      <c r="N152" s="72"/>
      <c r="O152" s="135"/>
      <c r="P152" s="135"/>
      <c r="Q152" s="135"/>
      <c r="R152" s="502" t="s">
        <v>602</v>
      </c>
      <c r="S152" s="503"/>
      <c r="T152" s="503"/>
      <c r="U152" s="503"/>
      <c r="V152" s="503"/>
      <c r="W152" s="503"/>
      <c r="X152" s="504"/>
      <c r="Y152" s="61"/>
      <c r="Z152" s="121">
        <f t="shared" si="16"/>
        <v>12</v>
      </c>
      <c r="AA152" s="122">
        <f t="shared" si="18"/>
        <v>0</v>
      </c>
      <c r="AB152" s="122">
        <f t="shared" si="19"/>
        <v>0</v>
      </c>
      <c r="AC152" s="122">
        <f t="shared" si="20"/>
        <v>0</v>
      </c>
      <c r="AD152" s="500" t="str">
        <f t="shared" si="11"/>
        <v>小学男子3年4X100mR</v>
      </c>
      <c r="AE152" s="500"/>
      <c r="AF152" s="500"/>
      <c r="AG152" s="500"/>
      <c r="AH152" s="500"/>
      <c r="AI152" s="500"/>
      <c r="AJ152" s="500"/>
      <c r="AK152" s="123"/>
      <c r="AL152" s="121">
        <f t="shared" si="17"/>
        <v>18</v>
      </c>
      <c r="AM152" s="122">
        <f t="shared" si="12"/>
        <v>0</v>
      </c>
      <c r="AN152" s="122">
        <f t="shared" si="13"/>
        <v>0</v>
      </c>
      <c r="AO152" s="122">
        <f t="shared" si="14"/>
        <v>0</v>
      </c>
      <c r="AP152" s="500" t="str">
        <f t="shared" si="15"/>
        <v>小学女子5年砲丸投(2.721kg)</v>
      </c>
      <c r="AQ152" s="500"/>
      <c r="AR152" s="500"/>
      <c r="AS152" s="500"/>
      <c r="AT152" s="500"/>
      <c r="AU152" s="500"/>
      <c r="AV152" s="500"/>
      <c r="AW152" s="116"/>
      <c r="AX152" s="116"/>
      <c r="AY152" s="116"/>
      <c r="AZ152" s="116"/>
      <c r="BA152" s="116"/>
      <c r="BB152" s="116"/>
      <c r="BC152" s="116"/>
      <c r="BD152" s="116"/>
      <c r="BE152" s="116"/>
      <c r="BF152" s="116"/>
      <c r="BG152" s="116"/>
      <c r="BH152" s="116"/>
      <c r="BI152" s="116"/>
      <c r="BJ152" s="116"/>
    </row>
    <row r="153" spans="2:62" ht="15.75">
      <c r="B153" s="68"/>
      <c r="C153" s="125"/>
      <c r="D153" s="125"/>
      <c r="E153" s="125"/>
      <c r="F153" s="510" t="s">
        <v>503</v>
      </c>
      <c r="G153" s="511"/>
      <c r="H153" s="511"/>
      <c r="I153" s="511"/>
      <c r="J153" s="511"/>
      <c r="K153" s="511"/>
      <c r="L153" s="512"/>
      <c r="M153" s="61"/>
      <c r="N153" s="72"/>
      <c r="O153" s="135"/>
      <c r="P153" s="135"/>
      <c r="Q153" s="135"/>
      <c r="R153" s="502" t="s">
        <v>603</v>
      </c>
      <c r="S153" s="503"/>
      <c r="T153" s="503"/>
      <c r="U153" s="503"/>
      <c r="V153" s="503"/>
      <c r="W153" s="503"/>
      <c r="X153" s="504"/>
      <c r="Y153" s="61"/>
      <c r="Z153" s="121">
        <f t="shared" si="16"/>
        <v>12</v>
      </c>
      <c r="AA153" s="122">
        <f t="shared" si="18"/>
        <v>0</v>
      </c>
      <c r="AB153" s="122">
        <f t="shared" si="19"/>
        <v>0</v>
      </c>
      <c r="AC153" s="122">
        <f t="shared" si="20"/>
        <v>0</v>
      </c>
      <c r="AD153" s="500" t="str">
        <f t="shared" si="11"/>
        <v>小学男子4X100mR</v>
      </c>
      <c r="AE153" s="500"/>
      <c r="AF153" s="500"/>
      <c r="AG153" s="500"/>
      <c r="AH153" s="500"/>
      <c r="AI153" s="500"/>
      <c r="AJ153" s="500"/>
      <c r="AK153" s="123"/>
      <c r="AL153" s="121">
        <f t="shared" si="17"/>
        <v>18</v>
      </c>
      <c r="AM153" s="122">
        <f t="shared" si="12"/>
        <v>0</v>
      </c>
      <c r="AN153" s="122">
        <f t="shared" si="13"/>
        <v>0</v>
      </c>
      <c r="AO153" s="122">
        <f t="shared" si="14"/>
        <v>0</v>
      </c>
      <c r="AP153" s="500" t="str">
        <f t="shared" si="15"/>
        <v>小学女子砲丸投(2.721kg)</v>
      </c>
      <c r="AQ153" s="500"/>
      <c r="AR153" s="500"/>
      <c r="AS153" s="500"/>
      <c r="AT153" s="500"/>
      <c r="AU153" s="500"/>
      <c r="AV153" s="500"/>
      <c r="AW153" s="116"/>
      <c r="AX153" s="116"/>
      <c r="AY153" s="116"/>
      <c r="AZ153" s="116"/>
      <c r="BA153" s="116"/>
      <c r="BB153" s="116"/>
      <c r="BC153" s="116"/>
      <c r="BD153" s="116"/>
      <c r="BE153" s="116"/>
      <c r="BF153" s="116"/>
      <c r="BG153" s="116"/>
      <c r="BH153" s="116"/>
      <c r="BI153" s="116"/>
      <c r="BJ153" s="116"/>
    </row>
    <row r="154" spans="2:62" ht="15.75">
      <c r="B154" s="68"/>
      <c r="C154" s="125"/>
      <c r="D154" s="125"/>
      <c r="E154" s="125"/>
      <c r="F154" s="510" t="s">
        <v>505</v>
      </c>
      <c r="G154" s="511"/>
      <c r="H154" s="511"/>
      <c r="I154" s="511"/>
      <c r="J154" s="511"/>
      <c r="K154" s="511"/>
      <c r="L154" s="512"/>
      <c r="M154" s="61"/>
      <c r="N154" s="72">
        <v>1</v>
      </c>
      <c r="O154" s="135"/>
      <c r="P154" s="135"/>
      <c r="Q154" s="135"/>
      <c r="R154" s="502" t="s">
        <v>611</v>
      </c>
      <c r="S154" s="503"/>
      <c r="T154" s="503"/>
      <c r="U154" s="503"/>
      <c r="V154" s="503"/>
      <c r="W154" s="503"/>
      <c r="X154" s="504"/>
      <c r="Y154" s="61"/>
      <c r="Z154" s="121">
        <f t="shared" si="16"/>
        <v>12</v>
      </c>
      <c r="AA154" s="122">
        <f t="shared" si="18"/>
        <v>0</v>
      </c>
      <c r="AB154" s="122">
        <f t="shared" si="19"/>
        <v>0</v>
      </c>
      <c r="AC154" s="122">
        <f t="shared" si="20"/>
        <v>0</v>
      </c>
      <c r="AD154" s="500" t="str">
        <f t="shared" si="11"/>
        <v>小学男子4年走高跳</v>
      </c>
      <c r="AE154" s="500"/>
      <c r="AF154" s="500"/>
      <c r="AG154" s="500"/>
      <c r="AH154" s="500"/>
      <c r="AI154" s="500"/>
      <c r="AJ154" s="500"/>
      <c r="AK154" s="123"/>
      <c r="AL154" s="121">
        <f t="shared" si="17"/>
        <v>19</v>
      </c>
      <c r="AM154" s="122">
        <f t="shared" si="12"/>
        <v>0</v>
      </c>
      <c r="AN154" s="122">
        <f t="shared" si="13"/>
        <v>0</v>
      </c>
      <c r="AO154" s="122">
        <f t="shared" si="14"/>
        <v>0</v>
      </c>
      <c r="AP154" s="500" t="str">
        <f t="shared" si="15"/>
        <v>小学女子6年ｼﾞｬﾍﾞﾘｯｸﾎﾞｰﾙｽﾛｰ</v>
      </c>
      <c r="AQ154" s="500"/>
      <c r="AR154" s="500"/>
      <c r="AS154" s="500"/>
      <c r="AT154" s="500"/>
      <c r="AU154" s="500"/>
      <c r="AV154" s="500"/>
      <c r="AW154" s="116"/>
      <c r="AX154" s="116"/>
      <c r="AY154" s="116"/>
      <c r="AZ154" s="116"/>
      <c r="BA154" s="116"/>
      <c r="BB154" s="116"/>
      <c r="BC154" s="116"/>
      <c r="BD154" s="116"/>
      <c r="BE154" s="116"/>
      <c r="BF154" s="116"/>
      <c r="BG154" s="116"/>
      <c r="BH154" s="116"/>
      <c r="BI154" s="116"/>
      <c r="BJ154" s="116"/>
    </row>
    <row r="155" spans="2:62" ht="15.75">
      <c r="B155" s="68">
        <v>1</v>
      </c>
      <c r="C155" s="125"/>
      <c r="D155" s="125"/>
      <c r="E155" s="125"/>
      <c r="F155" s="510" t="s">
        <v>506</v>
      </c>
      <c r="G155" s="511"/>
      <c r="H155" s="511"/>
      <c r="I155" s="511"/>
      <c r="J155" s="511"/>
      <c r="K155" s="511"/>
      <c r="L155" s="512"/>
      <c r="M155" s="61"/>
      <c r="N155" s="72">
        <v>1</v>
      </c>
      <c r="O155" s="135"/>
      <c r="P155" s="135"/>
      <c r="Q155" s="135"/>
      <c r="R155" s="502" t="s">
        <v>612</v>
      </c>
      <c r="S155" s="503"/>
      <c r="T155" s="503"/>
      <c r="U155" s="503"/>
      <c r="V155" s="503"/>
      <c r="W155" s="503"/>
      <c r="X155" s="504"/>
      <c r="Y155" s="61"/>
      <c r="Z155" s="121">
        <f t="shared" si="16"/>
        <v>13</v>
      </c>
      <c r="AA155" s="122">
        <f t="shared" si="18"/>
        <v>0</v>
      </c>
      <c r="AB155" s="122">
        <f t="shared" si="19"/>
        <v>0</v>
      </c>
      <c r="AC155" s="122">
        <f t="shared" si="20"/>
        <v>0</v>
      </c>
      <c r="AD155" s="500" t="str">
        <f t="shared" si="11"/>
        <v>小学男子6年走高跳</v>
      </c>
      <c r="AE155" s="500"/>
      <c r="AF155" s="500"/>
      <c r="AG155" s="500"/>
      <c r="AH155" s="500"/>
      <c r="AI155" s="500"/>
      <c r="AJ155" s="500"/>
      <c r="AK155" s="123"/>
      <c r="AL155" s="121">
        <f t="shared" si="17"/>
        <v>20</v>
      </c>
      <c r="AM155" s="122">
        <f t="shared" si="12"/>
        <v>0</v>
      </c>
      <c r="AN155" s="122">
        <f t="shared" si="13"/>
        <v>0</v>
      </c>
      <c r="AO155" s="122">
        <f t="shared" si="14"/>
        <v>0</v>
      </c>
      <c r="AP155" s="500" t="str">
        <f t="shared" si="15"/>
        <v>小学女子5年ｼﾞｬﾍﾞﾘｯｸﾎﾞｰﾙｽﾛｰ</v>
      </c>
      <c r="AQ155" s="500"/>
      <c r="AR155" s="500"/>
      <c r="AS155" s="500"/>
      <c r="AT155" s="500"/>
      <c r="AU155" s="500"/>
      <c r="AV155" s="500"/>
      <c r="AW155" s="116"/>
      <c r="AX155" s="116"/>
      <c r="AY155" s="116"/>
      <c r="AZ155" s="116"/>
      <c r="BA155" s="116"/>
      <c r="BB155" s="116"/>
      <c r="BC155" s="116"/>
      <c r="BD155" s="116"/>
      <c r="BE155" s="116"/>
      <c r="BF155" s="116"/>
      <c r="BG155" s="116"/>
      <c r="BH155" s="116"/>
      <c r="BI155" s="116"/>
      <c r="BJ155" s="116"/>
    </row>
    <row r="156" spans="2:62" ht="15.75">
      <c r="B156" s="68">
        <v>1</v>
      </c>
      <c r="C156" s="125"/>
      <c r="D156" s="125"/>
      <c r="E156" s="125"/>
      <c r="F156" s="510" t="s">
        <v>507</v>
      </c>
      <c r="G156" s="511"/>
      <c r="H156" s="511"/>
      <c r="I156" s="511"/>
      <c r="J156" s="511"/>
      <c r="K156" s="511"/>
      <c r="L156" s="512"/>
      <c r="M156" s="61"/>
      <c r="N156" s="72">
        <v>1</v>
      </c>
      <c r="O156" s="135"/>
      <c r="P156" s="135"/>
      <c r="Q156" s="135"/>
      <c r="R156" s="502" t="s">
        <v>613</v>
      </c>
      <c r="S156" s="503"/>
      <c r="T156" s="503"/>
      <c r="U156" s="503"/>
      <c r="V156" s="503"/>
      <c r="W156" s="503"/>
      <c r="X156" s="504"/>
      <c r="Y156" s="61"/>
      <c r="Z156" s="121">
        <f t="shared" si="16"/>
        <v>14</v>
      </c>
      <c r="AA156" s="122">
        <f t="shared" si="18"/>
        <v>0</v>
      </c>
      <c r="AB156" s="122">
        <f t="shared" si="19"/>
        <v>0</v>
      </c>
      <c r="AC156" s="122">
        <f t="shared" si="20"/>
        <v>0</v>
      </c>
      <c r="AD156" s="500" t="str">
        <f t="shared" si="11"/>
        <v>小学男子5年走高跳</v>
      </c>
      <c r="AE156" s="500"/>
      <c r="AF156" s="500"/>
      <c r="AG156" s="500"/>
      <c r="AH156" s="500"/>
      <c r="AI156" s="500"/>
      <c r="AJ156" s="500"/>
      <c r="AK156" s="123"/>
      <c r="AL156" s="121">
        <f t="shared" si="17"/>
        <v>21</v>
      </c>
      <c r="AM156" s="122">
        <f t="shared" si="12"/>
        <v>0</v>
      </c>
      <c r="AN156" s="122">
        <f t="shared" si="13"/>
        <v>0</v>
      </c>
      <c r="AO156" s="122">
        <f t="shared" si="14"/>
        <v>0</v>
      </c>
      <c r="AP156" s="500" t="str">
        <f t="shared" si="15"/>
        <v>小学女子4年ｼﾞｬﾍﾞﾘｯｸﾎﾞｰﾙｽﾛｰ</v>
      </c>
      <c r="AQ156" s="500"/>
      <c r="AR156" s="500"/>
      <c r="AS156" s="500"/>
      <c r="AT156" s="500"/>
      <c r="AU156" s="500"/>
      <c r="AV156" s="500"/>
      <c r="AW156" s="116"/>
      <c r="AX156" s="116"/>
      <c r="AY156" s="116"/>
      <c r="AZ156" s="116"/>
      <c r="BA156" s="116"/>
      <c r="BB156" s="116"/>
      <c r="BC156" s="116"/>
      <c r="BD156" s="116"/>
      <c r="BE156" s="116"/>
      <c r="BF156" s="116"/>
      <c r="BG156" s="116"/>
      <c r="BH156" s="116"/>
      <c r="BI156" s="116"/>
      <c r="BJ156" s="116"/>
    </row>
    <row r="157" spans="2:62" ht="15.75">
      <c r="B157" s="68"/>
      <c r="C157" s="125"/>
      <c r="D157" s="125"/>
      <c r="E157" s="125"/>
      <c r="F157" s="510" t="s">
        <v>508</v>
      </c>
      <c r="G157" s="511"/>
      <c r="H157" s="511"/>
      <c r="I157" s="511"/>
      <c r="J157" s="511"/>
      <c r="K157" s="511"/>
      <c r="L157" s="512"/>
      <c r="M157" s="61"/>
      <c r="N157" s="72">
        <v>1</v>
      </c>
      <c r="O157" s="135"/>
      <c r="P157" s="135"/>
      <c r="Q157" s="135"/>
      <c r="R157" s="502" t="s">
        <v>615</v>
      </c>
      <c r="S157" s="503"/>
      <c r="T157" s="503"/>
      <c r="U157" s="503"/>
      <c r="V157" s="503"/>
      <c r="W157" s="503"/>
      <c r="X157" s="504"/>
      <c r="Y157" s="61"/>
      <c r="Z157" s="121">
        <f t="shared" si="16"/>
        <v>14</v>
      </c>
      <c r="AA157" s="122">
        <f t="shared" si="18"/>
        <v>0</v>
      </c>
      <c r="AB157" s="122">
        <f t="shared" si="19"/>
        <v>0</v>
      </c>
      <c r="AC157" s="122">
        <f t="shared" si="20"/>
        <v>0</v>
      </c>
      <c r="AD157" s="500" t="str">
        <f t="shared" si="11"/>
        <v>小学男子走高跳</v>
      </c>
      <c r="AE157" s="500"/>
      <c r="AF157" s="500"/>
      <c r="AG157" s="500"/>
      <c r="AH157" s="500"/>
      <c r="AI157" s="500"/>
      <c r="AJ157" s="500"/>
      <c r="AK157" s="123"/>
      <c r="AL157" s="121">
        <f t="shared" si="17"/>
        <v>22</v>
      </c>
      <c r="AM157" s="122">
        <f t="shared" si="12"/>
        <v>0</v>
      </c>
      <c r="AN157" s="122">
        <f t="shared" si="13"/>
        <v>0</v>
      </c>
      <c r="AO157" s="122">
        <f t="shared" si="14"/>
        <v>0</v>
      </c>
      <c r="AP157" s="500" t="str">
        <f t="shared" si="15"/>
        <v>小学女子3年ｼﾞｬﾍﾞﾘｯｸﾎﾞｰﾙｽﾛｰ</v>
      </c>
      <c r="AQ157" s="500"/>
      <c r="AR157" s="500"/>
      <c r="AS157" s="500"/>
      <c r="AT157" s="500"/>
      <c r="AU157" s="500"/>
      <c r="AV157" s="500"/>
      <c r="AW157" s="116"/>
      <c r="AX157" s="116"/>
      <c r="AY157" s="116"/>
      <c r="AZ157" s="116"/>
      <c r="BA157" s="116"/>
      <c r="BB157" s="116"/>
      <c r="BC157" s="116"/>
      <c r="BD157" s="116"/>
      <c r="BE157" s="116"/>
      <c r="BF157" s="116"/>
      <c r="BG157" s="116"/>
      <c r="BH157" s="116"/>
      <c r="BI157" s="116"/>
      <c r="BJ157" s="116"/>
    </row>
    <row r="158" spans="2:62" ht="15.75">
      <c r="B158" s="68"/>
      <c r="C158" s="125"/>
      <c r="D158" s="125"/>
      <c r="E158" s="125"/>
      <c r="F158" s="510" t="s">
        <v>509</v>
      </c>
      <c r="G158" s="511"/>
      <c r="H158" s="511"/>
      <c r="I158" s="511"/>
      <c r="J158" s="511"/>
      <c r="K158" s="511"/>
      <c r="L158" s="512"/>
      <c r="M158" s="61"/>
      <c r="N158" s="72"/>
      <c r="O158" s="135"/>
      <c r="P158" s="135"/>
      <c r="Q158" s="135"/>
      <c r="R158" s="502" t="s">
        <v>616</v>
      </c>
      <c r="S158" s="503"/>
      <c r="T158" s="503"/>
      <c r="U158" s="503"/>
      <c r="V158" s="503"/>
      <c r="W158" s="503"/>
      <c r="X158" s="504"/>
      <c r="Y158" s="61"/>
      <c r="Z158" s="121">
        <f t="shared" si="16"/>
        <v>14</v>
      </c>
      <c r="AA158" s="122">
        <f t="shared" si="18"/>
        <v>0</v>
      </c>
      <c r="AB158" s="122">
        <f t="shared" si="19"/>
        <v>0</v>
      </c>
      <c r="AC158" s="122">
        <f t="shared" si="20"/>
        <v>0</v>
      </c>
      <c r="AD158" s="500" t="str">
        <f t="shared" si="11"/>
        <v>小学男子6年棒高跳</v>
      </c>
      <c r="AE158" s="500"/>
      <c r="AF158" s="500"/>
      <c r="AG158" s="500"/>
      <c r="AH158" s="500"/>
      <c r="AI158" s="500"/>
      <c r="AJ158" s="500"/>
      <c r="AK158" s="123"/>
      <c r="AL158" s="121">
        <f t="shared" si="17"/>
        <v>22</v>
      </c>
      <c r="AM158" s="122">
        <f t="shared" si="12"/>
        <v>0</v>
      </c>
      <c r="AN158" s="122">
        <f t="shared" si="13"/>
        <v>0</v>
      </c>
      <c r="AO158" s="122">
        <f t="shared" si="14"/>
        <v>0</v>
      </c>
      <c r="AP158" s="500" t="str">
        <f t="shared" si="15"/>
        <v>小学女子2年ｼﾞｬﾍﾞﾘｯｸﾎﾞｰﾙｽﾛｰ</v>
      </c>
      <c r="AQ158" s="500"/>
      <c r="AR158" s="500"/>
      <c r="AS158" s="500"/>
      <c r="AT158" s="500"/>
      <c r="AU158" s="500"/>
      <c r="AV158" s="500"/>
      <c r="AW158" s="116"/>
      <c r="AX158" s="116"/>
      <c r="AY158" s="116"/>
      <c r="AZ158" s="116"/>
      <c r="BA158" s="116"/>
      <c r="BB158" s="116"/>
      <c r="BC158" s="116"/>
      <c r="BD158" s="116"/>
      <c r="BE158" s="116"/>
      <c r="BF158" s="116"/>
      <c r="BG158" s="116"/>
      <c r="BH158" s="116"/>
      <c r="BI158" s="116"/>
      <c r="BJ158" s="116"/>
    </row>
    <row r="159" spans="2:62" ht="15.75">
      <c r="B159" s="68">
        <v>1</v>
      </c>
      <c r="C159" s="125"/>
      <c r="D159" s="125"/>
      <c r="E159" s="125"/>
      <c r="F159" s="510" t="s">
        <v>510</v>
      </c>
      <c r="G159" s="511"/>
      <c r="H159" s="511"/>
      <c r="I159" s="511"/>
      <c r="J159" s="511"/>
      <c r="K159" s="511"/>
      <c r="L159" s="512"/>
      <c r="M159" s="61"/>
      <c r="N159" s="72"/>
      <c r="O159" s="135"/>
      <c r="P159" s="135"/>
      <c r="Q159" s="135"/>
      <c r="R159" s="502" t="s">
        <v>614</v>
      </c>
      <c r="S159" s="503"/>
      <c r="T159" s="503"/>
      <c r="U159" s="503"/>
      <c r="V159" s="503"/>
      <c r="W159" s="503"/>
      <c r="X159" s="504"/>
      <c r="Y159" s="61"/>
      <c r="Z159" s="121">
        <f t="shared" si="16"/>
        <v>15</v>
      </c>
      <c r="AA159" s="122">
        <f t="shared" si="18"/>
        <v>0</v>
      </c>
      <c r="AB159" s="122">
        <f t="shared" si="19"/>
        <v>0</v>
      </c>
      <c r="AC159" s="122">
        <f t="shared" si="20"/>
        <v>0</v>
      </c>
      <c r="AD159" s="500" t="str">
        <f t="shared" si="11"/>
        <v>小学男子6年走幅跳</v>
      </c>
      <c r="AE159" s="500"/>
      <c r="AF159" s="500"/>
      <c r="AG159" s="500"/>
      <c r="AH159" s="500"/>
      <c r="AI159" s="500"/>
      <c r="AJ159" s="500"/>
      <c r="AK159" s="123"/>
      <c r="AL159" s="121">
        <f t="shared" si="17"/>
        <v>22</v>
      </c>
      <c r="AM159" s="122">
        <f t="shared" si="12"/>
        <v>0</v>
      </c>
      <c r="AN159" s="122">
        <f t="shared" si="13"/>
        <v>0</v>
      </c>
      <c r="AO159" s="122">
        <f t="shared" si="14"/>
        <v>0</v>
      </c>
      <c r="AP159" s="500" t="str">
        <f t="shared" si="15"/>
        <v>小学女子1年ｼﾞｬﾍﾞﾘｯｸﾎﾞｰﾙｽﾛｰ</v>
      </c>
      <c r="AQ159" s="500"/>
      <c r="AR159" s="500"/>
      <c r="AS159" s="500"/>
      <c r="AT159" s="500"/>
      <c r="AU159" s="500"/>
      <c r="AV159" s="500"/>
      <c r="AW159" s="116"/>
      <c r="AX159" s="116"/>
      <c r="AY159" s="116"/>
      <c r="AZ159" s="116"/>
      <c r="BA159" s="116"/>
      <c r="BB159" s="116"/>
      <c r="BC159" s="116"/>
      <c r="BD159" s="116"/>
      <c r="BE159" s="116"/>
      <c r="BF159" s="116"/>
      <c r="BG159" s="116"/>
      <c r="BH159" s="116"/>
      <c r="BI159" s="116"/>
      <c r="BJ159" s="116"/>
    </row>
    <row r="160" spans="2:62" ht="15.75">
      <c r="B160" s="68">
        <v>1</v>
      </c>
      <c r="C160" s="125"/>
      <c r="D160" s="125"/>
      <c r="E160" s="125"/>
      <c r="F160" s="510" t="s">
        <v>511</v>
      </c>
      <c r="G160" s="511"/>
      <c r="H160" s="511"/>
      <c r="I160" s="511"/>
      <c r="J160" s="511"/>
      <c r="K160" s="511"/>
      <c r="L160" s="512"/>
      <c r="M160" s="61"/>
      <c r="N160" s="72">
        <v>1</v>
      </c>
      <c r="O160" s="135"/>
      <c r="P160" s="135"/>
      <c r="Q160" s="135"/>
      <c r="R160" s="502" t="s">
        <v>691</v>
      </c>
      <c r="S160" s="503"/>
      <c r="T160" s="503"/>
      <c r="U160" s="503"/>
      <c r="V160" s="503"/>
      <c r="W160" s="503"/>
      <c r="X160" s="504"/>
      <c r="Y160" s="61"/>
      <c r="Z160" s="121">
        <f t="shared" si="16"/>
        <v>16</v>
      </c>
      <c r="AA160" s="122">
        <f t="shared" si="18"/>
        <v>0</v>
      </c>
      <c r="AB160" s="122">
        <f t="shared" si="19"/>
        <v>0</v>
      </c>
      <c r="AC160" s="122">
        <f t="shared" si="20"/>
        <v>0</v>
      </c>
      <c r="AD160" s="500" t="str">
        <f t="shared" si="11"/>
        <v>小学男子5年走幅跳</v>
      </c>
      <c r="AE160" s="500"/>
      <c r="AF160" s="500"/>
      <c r="AG160" s="500"/>
      <c r="AH160" s="500"/>
      <c r="AI160" s="500"/>
      <c r="AJ160" s="500"/>
      <c r="AK160" s="123"/>
      <c r="AL160" s="121">
        <f t="shared" si="17"/>
        <v>23</v>
      </c>
      <c r="AM160" s="122">
        <f t="shared" si="12"/>
        <v>0</v>
      </c>
      <c r="AN160" s="122">
        <f t="shared" si="13"/>
        <v>0</v>
      </c>
      <c r="AO160" s="122">
        <f t="shared" si="14"/>
        <v>0</v>
      </c>
      <c r="AP160" s="500" t="str">
        <f t="shared" si="15"/>
        <v>ｺﾝﾊﾞｲﾝﾄﾞA</v>
      </c>
      <c r="AQ160" s="500"/>
      <c r="AR160" s="500"/>
      <c r="AS160" s="500"/>
      <c r="AT160" s="500"/>
      <c r="AU160" s="500"/>
      <c r="AV160" s="500"/>
      <c r="AW160" s="116"/>
      <c r="AX160" s="116"/>
      <c r="AY160" s="116"/>
      <c r="AZ160" s="116"/>
      <c r="BA160" s="116"/>
      <c r="BB160" s="116"/>
      <c r="BC160" s="116"/>
      <c r="BD160" s="116"/>
      <c r="BE160" s="116"/>
      <c r="BF160" s="116"/>
      <c r="BG160" s="116"/>
      <c r="BH160" s="116"/>
      <c r="BI160" s="116"/>
      <c r="BJ160" s="116"/>
    </row>
    <row r="161" spans="2:62" ht="15.75">
      <c r="B161" s="68">
        <v>1</v>
      </c>
      <c r="C161" s="125"/>
      <c r="D161" s="125"/>
      <c r="E161" s="125"/>
      <c r="F161" s="510" t="s">
        <v>512</v>
      </c>
      <c r="G161" s="511"/>
      <c r="H161" s="511"/>
      <c r="I161" s="511"/>
      <c r="J161" s="511"/>
      <c r="K161" s="511"/>
      <c r="L161" s="512"/>
      <c r="M161" s="61"/>
      <c r="N161" s="72">
        <v>1</v>
      </c>
      <c r="O161" s="135"/>
      <c r="P161" s="135"/>
      <c r="Q161" s="135"/>
      <c r="R161" s="502" t="s">
        <v>693</v>
      </c>
      <c r="S161" s="503"/>
      <c r="T161" s="503"/>
      <c r="U161" s="503"/>
      <c r="V161" s="503"/>
      <c r="W161" s="503"/>
      <c r="X161" s="504"/>
      <c r="Y161" s="61"/>
      <c r="Z161" s="121">
        <f t="shared" si="16"/>
        <v>17</v>
      </c>
      <c r="AA161" s="122">
        <f t="shared" si="18"/>
        <v>0</v>
      </c>
      <c r="AB161" s="122">
        <f t="shared" si="19"/>
        <v>0</v>
      </c>
      <c r="AC161" s="122">
        <f t="shared" si="20"/>
        <v>0</v>
      </c>
      <c r="AD161" s="500" t="str">
        <f t="shared" si="11"/>
        <v>小学男子4年走幅跳</v>
      </c>
      <c r="AE161" s="500"/>
      <c r="AF161" s="500"/>
      <c r="AG161" s="500"/>
      <c r="AH161" s="500"/>
      <c r="AI161" s="500"/>
      <c r="AJ161" s="500"/>
      <c r="AK161" s="123"/>
      <c r="AL161" s="121">
        <f t="shared" si="17"/>
        <v>24</v>
      </c>
      <c r="AM161" s="122">
        <f t="shared" si="12"/>
        <v>0</v>
      </c>
      <c r="AN161" s="122">
        <f t="shared" si="13"/>
        <v>0</v>
      </c>
      <c r="AO161" s="122">
        <f t="shared" si="14"/>
        <v>0</v>
      </c>
      <c r="AP161" s="500" t="str">
        <f t="shared" si="15"/>
        <v>ｺﾝﾊﾞｲﾝﾄﾞB</v>
      </c>
      <c r="AQ161" s="500"/>
      <c r="AR161" s="500"/>
      <c r="AS161" s="500"/>
      <c r="AT161" s="500"/>
      <c r="AU161" s="500"/>
      <c r="AV161" s="500"/>
      <c r="AW161" s="116"/>
      <c r="AX161" s="116"/>
      <c r="AY161" s="116"/>
      <c r="AZ161" s="116"/>
      <c r="BA161" s="116"/>
      <c r="BB161" s="116"/>
      <c r="BC161" s="116"/>
      <c r="BD161" s="116"/>
      <c r="BE161" s="116"/>
      <c r="BF161" s="116"/>
      <c r="BG161" s="116"/>
      <c r="BH161" s="116"/>
      <c r="BI161" s="116"/>
      <c r="BJ161" s="116"/>
    </row>
    <row r="162" spans="2:62" ht="15.75">
      <c r="B162" s="68"/>
      <c r="C162" s="125"/>
      <c r="D162" s="125"/>
      <c r="E162" s="125"/>
      <c r="F162" s="510" t="s">
        <v>513</v>
      </c>
      <c r="G162" s="511"/>
      <c r="H162" s="511"/>
      <c r="I162" s="511"/>
      <c r="J162" s="511"/>
      <c r="K162" s="511"/>
      <c r="L162" s="512"/>
      <c r="M162" s="61"/>
      <c r="N162" s="70"/>
      <c r="O162" s="135"/>
      <c r="P162" s="135"/>
      <c r="Q162" s="135"/>
      <c r="R162" s="502"/>
      <c r="S162" s="503"/>
      <c r="T162" s="503"/>
      <c r="U162" s="503"/>
      <c r="V162" s="503"/>
      <c r="W162" s="503"/>
      <c r="X162" s="504"/>
      <c r="Y162" s="61"/>
      <c r="Z162" s="121">
        <f t="shared" si="16"/>
        <v>17</v>
      </c>
      <c r="AA162" s="122">
        <f t="shared" si="18"/>
        <v>0</v>
      </c>
      <c r="AB162" s="122">
        <f t="shared" si="19"/>
        <v>0</v>
      </c>
      <c r="AC162" s="122">
        <f t="shared" si="20"/>
        <v>0</v>
      </c>
      <c r="AD162" s="500" t="str">
        <f t="shared" si="11"/>
        <v>小学男子3年走幅跳</v>
      </c>
      <c r="AE162" s="500"/>
      <c r="AF162" s="500"/>
      <c r="AG162" s="500"/>
      <c r="AH162" s="500"/>
      <c r="AI162" s="500"/>
      <c r="AJ162" s="500"/>
      <c r="AK162" s="123"/>
      <c r="AL162" s="121">
        <f t="shared" si="17"/>
        <v>24</v>
      </c>
      <c r="AM162" s="122">
        <f t="shared" si="12"/>
        <v>0</v>
      </c>
      <c r="AN162" s="122">
        <f t="shared" si="13"/>
        <v>0</v>
      </c>
      <c r="AO162" s="122">
        <f t="shared" si="14"/>
        <v>0</v>
      </c>
      <c r="AP162" s="500">
        <f t="shared" si="15"/>
        <v>0</v>
      </c>
      <c r="AQ162" s="500"/>
      <c r="AR162" s="500"/>
      <c r="AS162" s="500"/>
      <c r="AT162" s="500"/>
      <c r="AU162" s="500"/>
      <c r="AV162" s="500"/>
      <c r="AW162" s="116"/>
      <c r="AX162" s="116"/>
      <c r="AY162" s="116"/>
      <c r="AZ162" s="116"/>
      <c r="BA162" s="116"/>
      <c r="BB162" s="116"/>
      <c r="BC162" s="116"/>
      <c r="BD162" s="116"/>
      <c r="BE162" s="116"/>
      <c r="BF162" s="116"/>
      <c r="BG162" s="116"/>
      <c r="BH162" s="116"/>
      <c r="BI162" s="116"/>
      <c r="BJ162" s="116"/>
    </row>
    <row r="163" spans="2:62" ht="15.75">
      <c r="B163" s="68"/>
      <c r="C163" s="125"/>
      <c r="D163" s="125"/>
      <c r="E163" s="125"/>
      <c r="F163" s="510" t="s">
        <v>514</v>
      </c>
      <c r="G163" s="511"/>
      <c r="H163" s="511"/>
      <c r="I163" s="511"/>
      <c r="J163" s="511"/>
      <c r="K163" s="511"/>
      <c r="L163" s="512"/>
      <c r="M163" s="61"/>
      <c r="N163" s="70"/>
      <c r="O163" s="135"/>
      <c r="P163" s="135"/>
      <c r="Q163" s="135"/>
      <c r="R163" s="502"/>
      <c r="S163" s="503"/>
      <c r="T163" s="503"/>
      <c r="U163" s="503"/>
      <c r="V163" s="503"/>
      <c r="W163" s="503"/>
      <c r="X163" s="504"/>
      <c r="Y163" s="61"/>
      <c r="Z163" s="121">
        <f t="shared" si="16"/>
        <v>17</v>
      </c>
      <c r="AA163" s="122">
        <f t="shared" si="18"/>
        <v>0</v>
      </c>
      <c r="AB163" s="122">
        <f t="shared" si="19"/>
        <v>0</v>
      </c>
      <c r="AC163" s="122">
        <f t="shared" si="20"/>
        <v>0</v>
      </c>
      <c r="AD163" s="500" t="str">
        <f t="shared" si="11"/>
        <v>小学男子走幅跳</v>
      </c>
      <c r="AE163" s="500"/>
      <c r="AF163" s="500"/>
      <c r="AG163" s="500"/>
      <c r="AH163" s="500"/>
      <c r="AI163" s="500"/>
      <c r="AJ163" s="500"/>
      <c r="AK163" s="123"/>
      <c r="AL163" s="121">
        <f t="shared" si="17"/>
        <v>24</v>
      </c>
      <c r="AM163" s="122">
        <f t="shared" si="12"/>
        <v>0</v>
      </c>
      <c r="AN163" s="122">
        <f t="shared" si="13"/>
        <v>0</v>
      </c>
      <c r="AO163" s="122">
        <f t="shared" si="14"/>
        <v>0</v>
      </c>
      <c r="AP163" s="500">
        <f t="shared" si="15"/>
        <v>0</v>
      </c>
      <c r="AQ163" s="500"/>
      <c r="AR163" s="500"/>
      <c r="AS163" s="500"/>
      <c r="AT163" s="500"/>
      <c r="AU163" s="500"/>
      <c r="AV163" s="500"/>
      <c r="AW163" s="116"/>
      <c r="AX163" s="116"/>
      <c r="AY163" s="116"/>
      <c r="AZ163" s="116"/>
      <c r="BA163" s="116"/>
      <c r="BB163" s="116"/>
      <c r="BC163" s="116"/>
      <c r="BD163" s="116"/>
      <c r="BE163" s="116"/>
      <c r="BF163" s="116"/>
      <c r="BG163" s="116"/>
      <c r="BH163" s="116"/>
      <c r="BI163" s="116"/>
      <c r="BJ163" s="116"/>
    </row>
    <row r="164" spans="2:62" ht="15.75">
      <c r="B164" s="68">
        <v>1</v>
      </c>
      <c r="C164" s="125"/>
      <c r="D164" s="125"/>
      <c r="E164" s="125"/>
      <c r="F164" s="510" t="s">
        <v>515</v>
      </c>
      <c r="G164" s="511"/>
      <c r="H164" s="511"/>
      <c r="I164" s="511"/>
      <c r="J164" s="511"/>
      <c r="K164" s="511"/>
      <c r="L164" s="512"/>
      <c r="M164" s="61"/>
      <c r="N164" s="70"/>
      <c r="O164" s="135"/>
      <c r="P164" s="135"/>
      <c r="Q164" s="135"/>
      <c r="R164" s="502"/>
      <c r="S164" s="503"/>
      <c r="T164" s="503"/>
      <c r="U164" s="503"/>
      <c r="V164" s="503"/>
      <c r="W164" s="503"/>
      <c r="X164" s="504"/>
      <c r="Y164" s="61"/>
      <c r="Z164" s="121">
        <f t="shared" si="16"/>
        <v>18</v>
      </c>
      <c r="AA164" s="122">
        <f t="shared" si="18"/>
        <v>0</v>
      </c>
      <c r="AB164" s="122">
        <f t="shared" si="19"/>
        <v>0</v>
      </c>
      <c r="AC164" s="122">
        <f t="shared" si="20"/>
        <v>0</v>
      </c>
      <c r="AD164" s="500" t="str">
        <f t="shared" si="11"/>
        <v>小学男子6年砲丸投(2.721kg)</v>
      </c>
      <c r="AE164" s="500"/>
      <c r="AF164" s="500"/>
      <c r="AG164" s="500"/>
      <c r="AH164" s="500"/>
      <c r="AI164" s="500"/>
      <c r="AJ164" s="500"/>
      <c r="AK164" s="123"/>
      <c r="AL164" s="121">
        <f t="shared" si="17"/>
        <v>24</v>
      </c>
      <c r="AM164" s="122">
        <f t="shared" si="12"/>
        <v>0</v>
      </c>
      <c r="AN164" s="122">
        <f t="shared" si="13"/>
        <v>0</v>
      </c>
      <c r="AO164" s="122">
        <f t="shared" si="14"/>
        <v>0</v>
      </c>
      <c r="AP164" s="500">
        <f t="shared" si="15"/>
        <v>0</v>
      </c>
      <c r="AQ164" s="500"/>
      <c r="AR164" s="500"/>
      <c r="AS164" s="500"/>
      <c r="AT164" s="500"/>
      <c r="AU164" s="500"/>
      <c r="AV164" s="500"/>
      <c r="AW164" s="116"/>
      <c r="AX164" s="116"/>
      <c r="AY164" s="116"/>
      <c r="AZ164" s="116"/>
      <c r="BA164" s="116"/>
      <c r="BB164" s="116"/>
      <c r="BC164" s="116"/>
      <c r="BD164" s="116"/>
      <c r="BE164" s="116"/>
      <c r="BF164" s="116"/>
      <c r="BG164" s="116"/>
      <c r="BH164" s="116"/>
      <c r="BI164" s="116"/>
      <c r="BJ164" s="116"/>
    </row>
    <row r="165" spans="2:62" ht="15.75">
      <c r="B165" s="68"/>
      <c r="C165" s="125"/>
      <c r="D165" s="125"/>
      <c r="E165" s="125"/>
      <c r="F165" s="510" t="s">
        <v>516</v>
      </c>
      <c r="G165" s="511"/>
      <c r="H165" s="511"/>
      <c r="I165" s="511"/>
      <c r="J165" s="511"/>
      <c r="K165" s="511"/>
      <c r="L165" s="512"/>
      <c r="M165" s="61"/>
      <c r="N165" s="135"/>
      <c r="O165" s="135"/>
      <c r="P165" s="135"/>
      <c r="Q165" s="135"/>
      <c r="R165" s="502"/>
      <c r="S165" s="503"/>
      <c r="T165" s="503"/>
      <c r="U165" s="503"/>
      <c r="V165" s="503"/>
      <c r="W165" s="503"/>
      <c r="X165" s="504"/>
      <c r="Y165" s="61"/>
      <c r="Z165" s="121">
        <f t="shared" si="16"/>
        <v>18</v>
      </c>
      <c r="AA165" s="122">
        <f t="shared" si="18"/>
        <v>0</v>
      </c>
      <c r="AB165" s="122">
        <f t="shared" si="19"/>
        <v>0</v>
      </c>
      <c r="AC165" s="122">
        <f t="shared" si="20"/>
        <v>0</v>
      </c>
      <c r="AD165" s="500" t="str">
        <f t="shared" si="11"/>
        <v>小学男子5年砲丸投(2.721kg)</v>
      </c>
      <c r="AE165" s="500"/>
      <c r="AF165" s="500"/>
      <c r="AG165" s="500"/>
      <c r="AH165" s="500"/>
      <c r="AI165" s="500"/>
      <c r="AJ165" s="500"/>
      <c r="AK165" s="123"/>
      <c r="AL165" s="121">
        <f t="shared" si="17"/>
        <v>24</v>
      </c>
      <c r="AM165" s="122">
        <f t="shared" si="12"/>
        <v>0</v>
      </c>
      <c r="AN165" s="122">
        <f t="shared" si="13"/>
        <v>0</v>
      </c>
      <c r="AO165" s="122">
        <f t="shared" si="14"/>
        <v>0</v>
      </c>
      <c r="AP165" s="500">
        <f t="shared" si="15"/>
        <v>0</v>
      </c>
      <c r="AQ165" s="500"/>
      <c r="AR165" s="500"/>
      <c r="AS165" s="500"/>
      <c r="AT165" s="500"/>
      <c r="AU165" s="500"/>
      <c r="AV165" s="500"/>
      <c r="AW165" s="116"/>
      <c r="AX165" s="116"/>
      <c r="AY165" s="116"/>
      <c r="AZ165" s="116"/>
      <c r="BA165" s="116"/>
      <c r="BB165" s="116"/>
      <c r="BC165" s="116"/>
      <c r="BD165" s="116"/>
      <c r="BE165" s="116"/>
      <c r="BF165" s="116"/>
      <c r="BG165" s="116"/>
      <c r="BH165" s="116"/>
      <c r="BI165" s="116"/>
      <c r="BJ165" s="116"/>
    </row>
    <row r="166" spans="2:62" ht="15.75">
      <c r="B166" s="68"/>
      <c r="C166" s="125"/>
      <c r="D166" s="125"/>
      <c r="E166" s="125"/>
      <c r="F166" s="510" t="s">
        <v>517</v>
      </c>
      <c r="G166" s="511"/>
      <c r="H166" s="511"/>
      <c r="I166" s="511"/>
      <c r="J166" s="511"/>
      <c r="K166" s="511"/>
      <c r="L166" s="512"/>
      <c r="M166" s="61"/>
      <c r="N166" s="135"/>
      <c r="O166" s="135"/>
      <c r="P166" s="135"/>
      <c r="Q166" s="135"/>
      <c r="R166" s="502"/>
      <c r="S166" s="503"/>
      <c r="T166" s="503"/>
      <c r="U166" s="503"/>
      <c r="V166" s="503"/>
      <c r="W166" s="503"/>
      <c r="X166" s="504"/>
      <c r="Y166" s="61"/>
      <c r="Z166" s="121">
        <f t="shared" si="16"/>
        <v>18</v>
      </c>
      <c r="AA166" s="122">
        <f t="shared" si="18"/>
        <v>0</v>
      </c>
      <c r="AB166" s="122">
        <f t="shared" si="19"/>
        <v>0</v>
      </c>
      <c r="AC166" s="122">
        <f t="shared" si="20"/>
        <v>0</v>
      </c>
      <c r="AD166" s="500" t="str">
        <f t="shared" si="11"/>
        <v>小学男子砲丸投(2.721kg)</v>
      </c>
      <c r="AE166" s="500"/>
      <c r="AF166" s="500"/>
      <c r="AG166" s="500"/>
      <c r="AH166" s="500"/>
      <c r="AI166" s="500"/>
      <c r="AJ166" s="500"/>
      <c r="AK166" s="123"/>
      <c r="AL166" s="121">
        <f t="shared" si="17"/>
        <v>24</v>
      </c>
      <c r="AM166" s="122">
        <f t="shared" si="12"/>
        <v>0</v>
      </c>
      <c r="AN166" s="122">
        <f t="shared" si="13"/>
        <v>0</v>
      </c>
      <c r="AO166" s="122">
        <f t="shared" si="14"/>
        <v>0</v>
      </c>
      <c r="AP166" s="500">
        <f t="shared" si="15"/>
        <v>0</v>
      </c>
      <c r="AQ166" s="500"/>
      <c r="AR166" s="500"/>
      <c r="AS166" s="500"/>
      <c r="AT166" s="500"/>
      <c r="AU166" s="500"/>
      <c r="AV166" s="500"/>
      <c r="AW166" s="116"/>
      <c r="AX166" s="116"/>
      <c r="AY166" s="116"/>
      <c r="AZ166" s="116"/>
      <c r="BA166" s="116"/>
      <c r="BB166" s="116"/>
      <c r="BC166" s="116"/>
      <c r="BD166" s="116"/>
      <c r="BE166" s="116"/>
      <c r="BF166" s="116"/>
      <c r="BG166" s="116"/>
      <c r="BH166" s="116"/>
      <c r="BI166" s="116"/>
      <c r="BJ166" s="116"/>
    </row>
    <row r="167" spans="2:62" ht="15.75">
      <c r="B167" s="68">
        <v>1</v>
      </c>
      <c r="C167" s="125"/>
      <c r="D167" s="125"/>
      <c r="E167" s="125"/>
      <c r="F167" s="510" t="s">
        <v>605</v>
      </c>
      <c r="G167" s="511"/>
      <c r="H167" s="511"/>
      <c r="I167" s="511"/>
      <c r="J167" s="511"/>
      <c r="K167" s="511"/>
      <c r="L167" s="512"/>
      <c r="M167" s="61"/>
      <c r="N167" s="135"/>
      <c r="O167" s="135"/>
      <c r="P167" s="135"/>
      <c r="Q167" s="135"/>
      <c r="R167" s="502"/>
      <c r="S167" s="503"/>
      <c r="T167" s="503"/>
      <c r="U167" s="503"/>
      <c r="V167" s="503"/>
      <c r="W167" s="503"/>
      <c r="X167" s="504"/>
      <c r="Y167" s="61"/>
      <c r="Z167" s="121">
        <f t="shared" si="16"/>
        <v>19</v>
      </c>
      <c r="AA167" s="122">
        <f t="shared" si="18"/>
        <v>0</v>
      </c>
      <c r="AB167" s="122">
        <f t="shared" si="19"/>
        <v>0</v>
      </c>
      <c r="AC167" s="122">
        <f t="shared" si="20"/>
        <v>0</v>
      </c>
      <c r="AD167" s="500" t="str">
        <f t="shared" si="11"/>
        <v>小学男子6年ｼﾞｬﾍﾞﾘｯｸﾎﾞｰﾙｽﾛｰ</v>
      </c>
      <c r="AE167" s="500"/>
      <c r="AF167" s="500"/>
      <c r="AG167" s="500"/>
      <c r="AH167" s="500"/>
      <c r="AI167" s="500"/>
      <c r="AJ167" s="500"/>
      <c r="AK167" s="123"/>
      <c r="AL167" s="121">
        <f t="shared" si="17"/>
        <v>24</v>
      </c>
      <c r="AM167" s="122">
        <f t="shared" si="12"/>
        <v>0</v>
      </c>
      <c r="AN167" s="122">
        <f t="shared" si="13"/>
        <v>0</v>
      </c>
      <c r="AO167" s="122">
        <f t="shared" si="14"/>
        <v>0</v>
      </c>
      <c r="AP167" s="500">
        <f t="shared" si="15"/>
        <v>0</v>
      </c>
      <c r="AQ167" s="500"/>
      <c r="AR167" s="500"/>
      <c r="AS167" s="500"/>
      <c r="AT167" s="500"/>
      <c r="AU167" s="500"/>
      <c r="AV167" s="500"/>
      <c r="AW167" s="116"/>
      <c r="AX167" s="116"/>
      <c r="AY167" s="116"/>
      <c r="AZ167" s="116"/>
      <c r="BA167" s="116"/>
      <c r="BB167" s="116"/>
      <c r="BC167" s="116"/>
      <c r="BD167" s="116"/>
      <c r="BE167" s="116"/>
      <c r="BF167" s="116"/>
      <c r="BG167" s="116"/>
      <c r="BH167" s="116"/>
      <c r="BI167" s="116"/>
      <c r="BJ167" s="116"/>
    </row>
    <row r="168" spans="2:62" ht="15.75">
      <c r="B168" s="68">
        <v>1</v>
      </c>
      <c r="C168" s="125"/>
      <c r="D168" s="125"/>
      <c r="E168" s="125"/>
      <c r="F168" s="510" t="s">
        <v>606</v>
      </c>
      <c r="G168" s="511"/>
      <c r="H168" s="511"/>
      <c r="I168" s="511"/>
      <c r="J168" s="511"/>
      <c r="K168" s="511"/>
      <c r="L168" s="512"/>
      <c r="M168" s="61"/>
      <c r="N168" s="135"/>
      <c r="O168" s="135"/>
      <c r="P168" s="135"/>
      <c r="Q168" s="135"/>
      <c r="R168" s="502"/>
      <c r="S168" s="503"/>
      <c r="T168" s="503"/>
      <c r="U168" s="503"/>
      <c r="V168" s="503"/>
      <c r="W168" s="503"/>
      <c r="X168" s="504"/>
      <c r="Y168" s="61"/>
      <c r="Z168" s="121">
        <f t="shared" si="16"/>
        <v>20</v>
      </c>
      <c r="AA168" s="122">
        <f t="shared" si="18"/>
        <v>0</v>
      </c>
      <c r="AB168" s="122">
        <f t="shared" si="19"/>
        <v>0</v>
      </c>
      <c r="AC168" s="122">
        <f t="shared" si="20"/>
        <v>0</v>
      </c>
      <c r="AD168" s="500" t="str">
        <f t="shared" si="11"/>
        <v>小学男子5年ｼﾞｬﾍﾞﾘｯｸﾎﾞｰﾙｽﾛｰ</v>
      </c>
      <c r="AE168" s="500"/>
      <c r="AF168" s="500"/>
      <c r="AG168" s="500"/>
      <c r="AH168" s="500"/>
      <c r="AI168" s="500"/>
      <c r="AJ168" s="500"/>
      <c r="AK168" s="123"/>
      <c r="AL168" s="121">
        <f t="shared" si="17"/>
        <v>24</v>
      </c>
      <c r="AM168" s="122">
        <f t="shared" si="12"/>
        <v>0</v>
      </c>
      <c r="AN168" s="122">
        <f t="shared" si="13"/>
        <v>0</v>
      </c>
      <c r="AO168" s="122">
        <f t="shared" si="14"/>
        <v>0</v>
      </c>
      <c r="AP168" s="500">
        <f t="shared" si="15"/>
        <v>0</v>
      </c>
      <c r="AQ168" s="500"/>
      <c r="AR168" s="500"/>
      <c r="AS168" s="500"/>
      <c r="AT168" s="500"/>
      <c r="AU168" s="500"/>
      <c r="AV168" s="500"/>
      <c r="AW168" s="116"/>
      <c r="AX168" s="116"/>
      <c r="AY168" s="116"/>
      <c r="AZ168" s="116"/>
      <c r="BA168" s="116"/>
      <c r="BB168" s="116"/>
      <c r="BC168" s="116"/>
      <c r="BD168" s="116"/>
      <c r="BE168" s="116"/>
      <c r="BF168" s="116"/>
      <c r="BG168" s="116"/>
      <c r="BH168" s="116"/>
      <c r="BI168" s="116"/>
      <c r="BJ168" s="116"/>
    </row>
    <row r="169" spans="2:62" ht="15.75">
      <c r="B169" s="68">
        <v>1</v>
      </c>
      <c r="C169" s="125"/>
      <c r="D169" s="125"/>
      <c r="E169" s="125"/>
      <c r="F169" s="510" t="s">
        <v>607</v>
      </c>
      <c r="G169" s="511"/>
      <c r="H169" s="511"/>
      <c r="I169" s="511"/>
      <c r="J169" s="511"/>
      <c r="K169" s="511"/>
      <c r="L169" s="512"/>
      <c r="M169" s="61"/>
      <c r="N169" s="135"/>
      <c r="O169" s="135"/>
      <c r="P169" s="135"/>
      <c r="Q169" s="135"/>
      <c r="R169" s="502"/>
      <c r="S169" s="503"/>
      <c r="T169" s="503"/>
      <c r="U169" s="503"/>
      <c r="V169" s="503"/>
      <c r="W169" s="503"/>
      <c r="X169" s="504"/>
      <c r="Y169" s="61"/>
      <c r="Z169" s="121">
        <f t="shared" si="16"/>
        <v>21</v>
      </c>
      <c r="AA169" s="122">
        <f t="shared" si="18"/>
        <v>0</v>
      </c>
      <c r="AB169" s="122">
        <f t="shared" si="19"/>
        <v>0</v>
      </c>
      <c r="AC169" s="122">
        <f t="shared" si="20"/>
        <v>0</v>
      </c>
      <c r="AD169" s="500" t="str">
        <f t="shared" si="11"/>
        <v>小学男子4年ｼﾞｬﾍﾞﾘｯｸﾎﾞｰﾙｽﾛｰ</v>
      </c>
      <c r="AE169" s="500"/>
      <c r="AF169" s="500"/>
      <c r="AG169" s="500"/>
      <c r="AH169" s="500"/>
      <c r="AI169" s="500"/>
      <c r="AJ169" s="500"/>
      <c r="AK169" s="123"/>
      <c r="AL169" s="121">
        <f t="shared" si="17"/>
        <v>24</v>
      </c>
      <c r="AM169" s="122">
        <f t="shared" si="12"/>
        <v>0</v>
      </c>
      <c r="AN169" s="122">
        <f t="shared" si="13"/>
        <v>0</v>
      </c>
      <c r="AO169" s="122">
        <f t="shared" si="14"/>
        <v>0</v>
      </c>
      <c r="AP169" s="500">
        <f t="shared" si="15"/>
        <v>0</v>
      </c>
      <c r="AQ169" s="500"/>
      <c r="AR169" s="500"/>
      <c r="AS169" s="500"/>
      <c r="AT169" s="500"/>
      <c r="AU169" s="500"/>
      <c r="AV169" s="500"/>
      <c r="AW169" s="116"/>
      <c r="AX169" s="116"/>
      <c r="AY169" s="116"/>
      <c r="AZ169" s="116"/>
      <c r="BA169" s="116"/>
      <c r="BB169" s="116"/>
      <c r="BC169" s="116"/>
      <c r="BD169" s="116"/>
      <c r="BE169" s="116"/>
      <c r="BF169" s="116"/>
      <c r="BG169" s="116"/>
      <c r="BH169" s="116"/>
      <c r="BI169" s="116"/>
      <c r="BJ169" s="116"/>
    </row>
    <row r="170" spans="2:62" ht="15.75">
      <c r="B170" s="68">
        <v>1</v>
      </c>
      <c r="C170" s="125"/>
      <c r="D170" s="125"/>
      <c r="E170" s="125"/>
      <c r="F170" s="510" t="s">
        <v>608</v>
      </c>
      <c r="G170" s="511"/>
      <c r="H170" s="511"/>
      <c r="I170" s="511"/>
      <c r="J170" s="511"/>
      <c r="K170" s="511"/>
      <c r="L170" s="512"/>
      <c r="M170" s="61"/>
      <c r="N170" s="135"/>
      <c r="O170" s="135"/>
      <c r="P170" s="135"/>
      <c r="Q170" s="135"/>
      <c r="R170" s="502"/>
      <c r="S170" s="503"/>
      <c r="T170" s="503"/>
      <c r="U170" s="503"/>
      <c r="V170" s="503"/>
      <c r="W170" s="503"/>
      <c r="X170" s="504"/>
      <c r="Y170" s="61"/>
      <c r="Z170" s="121">
        <f t="shared" si="16"/>
        <v>22</v>
      </c>
      <c r="AA170" s="122">
        <f t="shared" si="18"/>
        <v>0</v>
      </c>
      <c r="AB170" s="122">
        <f t="shared" si="19"/>
        <v>0</v>
      </c>
      <c r="AC170" s="122">
        <f t="shared" si="20"/>
        <v>0</v>
      </c>
      <c r="AD170" s="500" t="str">
        <f t="shared" si="11"/>
        <v>小学男子3年ｼﾞｬﾍﾞﾘｯｸﾎﾞｰﾙｽﾛｰ</v>
      </c>
      <c r="AE170" s="500"/>
      <c r="AF170" s="500"/>
      <c r="AG170" s="500"/>
      <c r="AH170" s="500"/>
      <c r="AI170" s="500"/>
      <c r="AJ170" s="500"/>
      <c r="AK170" s="123"/>
      <c r="AL170" s="121">
        <f t="shared" si="17"/>
        <v>24</v>
      </c>
      <c r="AM170" s="122">
        <f t="shared" si="12"/>
        <v>0</v>
      </c>
      <c r="AN170" s="122">
        <f t="shared" si="13"/>
        <v>0</v>
      </c>
      <c r="AO170" s="122">
        <f t="shared" si="14"/>
        <v>0</v>
      </c>
      <c r="AP170" s="500">
        <f t="shared" si="15"/>
        <v>0</v>
      </c>
      <c r="AQ170" s="500"/>
      <c r="AR170" s="500"/>
      <c r="AS170" s="500"/>
      <c r="AT170" s="500"/>
      <c r="AU170" s="500"/>
      <c r="AV170" s="500"/>
      <c r="AW170" s="116"/>
      <c r="AX170" s="116"/>
      <c r="AY170" s="116"/>
      <c r="AZ170" s="116"/>
      <c r="BA170" s="116"/>
      <c r="BB170" s="116"/>
      <c r="BC170" s="116"/>
      <c r="BD170" s="116"/>
      <c r="BE170" s="116"/>
      <c r="BF170" s="116"/>
      <c r="BG170" s="116"/>
      <c r="BH170" s="116"/>
      <c r="BI170" s="116"/>
      <c r="BJ170" s="116"/>
    </row>
    <row r="171" spans="2:62" ht="15.75">
      <c r="B171" s="68"/>
      <c r="C171" s="125"/>
      <c r="D171" s="125"/>
      <c r="E171" s="125"/>
      <c r="F171" s="510" t="s">
        <v>609</v>
      </c>
      <c r="G171" s="511"/>
      <c r="H171" s="511"/>
      <c r="I171" s="511"/>
      <c r="J171" s="511"/>
      <c r="K171" s="511"/>
      <c r="L171" s="512"/>
      <c r="M171" s="61"/>
      <c r="N171" s="135"/>
      <c r="O171" s="135"/>
      <c r="P171" s="135"/>
      <c r="Q171" s="135"/>
      <c r="R171" s="502"/>
      <c r="S171" s="503"/>
      <c r="T171" s="503"/>
      <c r="U171" s="503"/>
      <c r="V171" s="503"/>
      <c r="W171" s="503"/>
      <c r="X171" s="504"/>
      <c r="Y171" s="61"/>
      <c r="Z171" s="121">
        <f t="shared" si="16"/>
        <v>22</v>
      </c>
      <c r="AA171" s="122">
        <f t="shared" si="18"/>
        <v>0</v>
      </c>
      <c r="AB171" s="122">
        <f t="shared" si="19"/>
        <v>0</v>
      </c>
      <c r="AC171" s="122">
        <f t="shared" si="20"/>
        <v>0</v>
      </c>
      <c r="AD171" s="500" t="str">
        <f t="shared" si="11"/>
        <v>小学男子2年ｼﾞｬﾍﾞﾘｯｸﾎﾞｰﾙｽﾛｰ</v>
      </c>
      <c r="AE171" s="500"/>
      <c r="AF171" s="500"/>
      <c r="AG171" s="500"/>
      <c r="AH171" s="500"/>
      <c r="AI171" s="500"/>
      <c r="AJ171" s="500"/>
      <c r="AK171" s="123"/>
      <c r="AL171" s="121">
        <f t="shared" si="17"/>
        <v>24</v>
      </c>
      <c r="AM171" s="122">
        <f t="shared" si="12"/>
        <v>0</v>
      </c>
      <c r="AN171" s="122">
        <f t="shared" si="13"/>
        <v>0</v>
      </c>
      <c r="AO171" s="122">
        <f t="shared" si="14"/>
        <v>0</v>
      </c>
      <c r="AP171" s="500">
        <f t="shared" si="15"/>
        <v>0</v>
      </c>
      <c r="AQ171" s="500"/>
      <c r="AR171" s="500"/>
      <c r="AS171" s="500"/>
      <c r="AT171" s="500"/>
      <c r="AU171" s="500"/>
      <c r="AV171" s="500"/>
      <c r="AW171" s="116"/>
      <c r="AX171" s="116"/>
      <c r="AY171" s="116"/>
      <c r="AZ171" s="116"/>
      <c r="BA171" s="116"/>
      <c r="BB171" s="116"/>
      <c r="BC171" s="116"/>
      <c r="BD171" s="116"/>
      <c r="BE171" s="116"/>
      <c r="BF171" s="116"/>
      <c r="BG171" s="116"/>
      <c r="BH171" s="116"/>
      <c r="BI171" s="116"/>
      <c r="BJ171" s="116"/>
    </row>
    <row r="172" spans="2:62" ht="15.75">
      <c r="B172" s="68"/>
      <c r="C172" s="125"/>
      <c r="D172" s="125"/>
      <c r="E172" s="125"/>
      <c r="F172" s="510" t="s">
        <v>610</v>
      </c>
      <c r="G172" s="511"/>
      <c r="H172" s="511"/>
      <c r="I172" s="511"/>
      <c r="J172" s="511"/>
      <c r="K172" s="511"/>
      <c r="L172" s="512"/>
      <c r="M172" s="61"/>
      <c r="N172" s="135"/>
      <c r="O172" s="135"/>
      <c r="P172" s="135"/>
      <c r="Q172" s="135"/>
      <c r="R172" s="502"/>
      <c r="S172" s="503"/>
      <c r="T172" s="503"/>
      <c r="U172" s="503"/>
      <c r="V172" s="503"/>
      <c r="W172" s="503"/>
      <c r="X172" s="504"/>
      <c r="Y172" s="61"/>
      <c r="Z172" s="121">
        <f t="shared" si="16"/>
        <v>22</v>
      </c>
      <c r="AA172" s="122">
        <f t="shared" si="18"/>
        <v>0</v>
      </c>
      <c r="AB172" s="122">
        <f t="shared" si="19"/>
        <v>0</v>
      </c>
      <c r="AC172" s="122">
        <f t="shared" si="20"/>
        <v>0</v>
      </c>
      <c r="AD172" s="500" t="str">
        <f t="shared" si="11"/>
        <v>小学男子1年ｼﾞｬﾍﾞﾘｯｸﾎﾞｰﾙｽﾛｰ</v>
      </c>
      <c r="AE172" s="500"/>
      <c r="AF172" s="500"/>
      <c r="AG172" s="500"/>
      <c r="AH172" s="500"/>
      <c r="AI172" s="500"/>
      <c r="AJ172" s="500"/>
      <c r="AK172" s="123"/>
      <c r="AL172" s="121">
        <f t="shared" si="17"/>
        <v>24</v>
      </c>
      <c r="AM172" s="122">
        <f t="shared" si="12"/>
        <v>0</v>
      </c>
      <c r="AN172" s="122">
        <f t="shared" si="13"/>
        <v>0</v>
      </c>
      <c r="AO172" s="122">
        <f t="shared" si="14"/>
        <v>0</v>
      </c>
      <c r="AP172" s="500">
        <f t="shared" si="15"/>
        <v>0</v>
      </c>
      <c r="AQ172" s="500"/>
      <c r="AR172" s="500"/>
      <c r="AS172" s="500"/>
      <c r="AT172" s="500"/>
      <c r="AU172" s="500"/>
      <c r="AV172" s="500"/>
      <c r="AW172" s="116"/>
      <c r="AX172" s="116"/>
      <c r="AY172" s="116"/>
      <c r="AZ172" s="116"/>
      <c r="BA172" s="116"/>
      <c r="BB172" s="116"/>
      <c r="BC172" s="116"/>
      <c r="BD172" s="116"/>
      <c r="BE172" s="116"/>
      <c r="BF172" s="116"/>
      <c r="BG172" s="116"/>
      <c r="BH172" s="116"/>
      <c r="BI172" s="116"/>
      <c r="BJ172" s="116"/>
    </row>
    <row r="173" spans="2:62" ht="15.75">
      <c r="B173" s="68">
        <v>1</v>
      </c>
      <c r="C173" s="125"/>
      <c r="D173" s="125"/>
      <c r="E173" s="125"/>
      <c r="F173" s="510" t="s">
        <v>692</v>
      </c>
      <c r="G173" s="511"/>
      <c r="H173" s="511"/>
      <c r="I173" s="511"/>
      <c r="J173" s="511"/>
      <c r="K173" s="511"/>
      <c r="L173" s="512"/>
      <c r="M173" s="61"/>
      <c r="N173" s="135"/>
      <c r="O173" s="135"/>
      <c r="P173" s="135"/>
      <c r="Q173" s="135"/>
      <c r="R173" s="502"/>
      <c r="S173" s="503"/>
      <c r="T173" s="503"/>
      <c r="U173" s="503"/>
      <c r="V173" s="503"/>
      <c r="W173" s="503"/>
      <c r="X173" s="504"/>
      <c r="Y173" s="61"/>
      <c r="Z173" s="121">
        <f t="shared" si="16"/>
        <v>23</v>
      </c>
      <c r="AA173" s="122">
        <f t="shared" si="18"/>
        <v>0</v>
      </c>
      <c r="AB173" s="122">
        <f t="shared" si="19"/>
        <v>0</v>
      </c>
      <c r="AC173" s="122">
        <f t="shared" si="20"/>
        <v>0</v>
      </c>
      <c r="AD173" s="500" t="str">
        <f t="shared" si="11"/>
        <v>ｺﾝﾊﾞｲﾝﾄﾞA</v>
      </c>
      <c r="AE173" s="500"/>
      <c r="AF173" s="500"/>
      <c r="AG173" s="500"/>
      <c r="AH173" s="500"/>
      <c r="AI173" s="500"/>
      <c r="AJ173" s="500"/>
      <c r="AK173" s="123"/>
      <c r="AL173" s="121">
        <f t="shared" si="17"/>
        <v>24</v>
      </c>
      <c r="AM173" s="122">
        <f t="shared" si="12"/>
        <v>0</v>
      </c>
      <c r="AN173" s="122">
        <f t="shared" si="13"/>
        <v>0</v>
      </c>
      <c r="AO173" s="122">
        <f t="shared" si="14"/>
        <v>0</v>
      </c>
      <c r="AP173" s="500">
        <f t="shared" si="15"/>
        <v>0</v>
      </c>
      <c r="AQ173" s="500"/>
      <c r="AR173" s="500"/>
      <c r="AS173" s="500"/>
      <c r="AT173" s="500"/>
      <c r="AU173" s="500"/>
      <c r="AV173" s="500"/>
      <c r="AW173" s="116"/>
      <c r="AX173" s="116"/>
      <c r="AY173" s="116"/>
      <c r="AZ173" s="116"/>
      <c r="BA173" s="116"/>
      <c r="BB173" s="116"/>
      <c r="BC173" s="116"/>
      <c r="BD173" s="116"/>
      <c r="BE173" s="116"/>
      <c r="BF173" s="116"/>
      <c r="BG173" s="116"/>
      <c r="BH173" s="116"/>
      <c r="BI173" s="116"/>
      <c r="BJ173" s="116"/>
    </row>
    <row r="174" spans="2:62" ht="15.75">
      <c r="B174" s="68">
        <v>1</v>
      </c>
      <c r="C174" s="125"/>
      <c r="D174" s="125"/>
      <c r="E174" s="125"/>
      <c r="F174" s="510" t="s">
        <v>694</v>
      </c>
      <c r="G174" s="511"/>
      <c r="H174" s="511"/>
      <c r="I174" s="511"/>
      <c r="J174" s="511"/>
      <c r="K174" s="511"/>
      <c r="L174" s="512"/>
      <c r="M174" s="61"/>
      <c r="N174" s="135"/>
      <c r="O174" s="135"/>
      <c r="P174" s="135"/>
      <c r="Q174" s="135"/>
      <c r="R174" s="502"/>
      <c r="S174" s="503"/>
      <c r="T174" s="503"/>
      <c r="U174" s="503"/>
      <c r="V174" s="503"/>
      <c r="W174" s="503"/>
      <c r="X174" s="504"/>
      <c r="Y174" s="61"/>
      <c r="Z174" s="121">
        <f t="shared" si="16"/>
        <v>24</v>
      </c>
      <c r="AA174" s="122">
        <f t="shared" si="18"/>
        <v>0</v>
      </c>
      <c r="AB174" s="122">
        <f t="shared" si="19"/>
        <v>0</v>
      </c>
      <c r="AC174" s="122">
        <f t="shared" si="20"/>
        <v>0</v>
      </c>
      <c r="AD174" s="500" t="str">
        <f t="shared" si="11"/>
        <v>ｺﾝﾊﾞｲﾝﾄﾞB</v>
      </c>
      <c r="AE174" s="500"/>
      <c r="AF174" s="500"/>
      <c r="AG174" s="500"/>
      <c r="AH174" s="500"/>
      <c r="AI174" s="500"/>
      <c r="AJ174" s="500"/>
      <c r="AK174" s="123"/>
      <c r="AL174" s="121">
        <f t="shared" si="17"/>
        <v>24</v>
      </c>
      <c r="AM174" s="122">
        <f t="shared" si="12"/>
        <v>0</v>
      </c>
      <c r="AN174" s="122">
        <f t="shared" si="13"/>
        <v>0</v>
      </c>
      <c r="AO174" s="122">
        <f t="shared" si="14"/>
        <v>0</v>
      </c>
      <c r="AP174" s="500">
        <f t="shared" si="15"/>
        <v>0</v>
      </c>
      <c r="AQ174" s="500"/>
      <c r="AR174" s="500"/>
      <c r="AS174" s="500"/>
      <c r="AT174" s="500"/>
      <c r="AU174" s="500"/>
      <c r="AV174" s="500"/>
      <c r="AW174" s="116"/>
      <c r="AX174" s="116"/>
      <c r="AY174" s="116"/>
      <c r="AZ174" s="116"/>
      <c r="BA174" s="116"/>
      <c r="BB174" s="116"/>
      <c r="BC174" s="116"/>
      <c r="BD174" s="116"/>
      <c r="BE174" s="116"/>
      <c r="BF174" s="116"/>
      <c r="BG174" s="116"/>
      <c r="BH174" s="116"/>
      <c r="BI174" s="116"/>
      <c r="BJ174" s="116"/>
    </row>
    <row r="175" spans="2:62" ht="15.75">
      <c r="B175" s="67"/>
      <c r="C175" s="125"/>
      <c r="D175" s="125"/>
      <c r="E175" s="125"/>
      <c r="F175" s="510"/>
      <c r="G175" s="511"/>
      <c r="H175" s="511"/>
      <c r="I175" s="511"/>
      <c r="J175" s="511"/>
      <c r="K175" s="511"/>
      <c r="L175" s="512"/>
      <c r="M175" s="61"/>
      <c r="N175" s="135"/>
      <c r="O175" s="135"/>
      <c r="P175" s="135"/>
      <c r="Q175" s="135"/>
      <c r="R175" s="502"/>
      <c r="S175" s="503"/>
      <c r="T175" s="503"/>
      <c r="U175" s="503"/>
      <c r="V175" s="503"/>
      <c r="W175" s="503"/>
      <c r="X175" s="504"/>
      <c r="Y175" s="61"/>
      <c r="Z175" s="121">
        <f t="shared" si="16"/>
        <v>24</v>
      </c>
      <c r="AA175" s="122">
        <f t="shared" si="18"/>
        <v>0</v>
      </c>
      <c r="AB175" s="122">
        <f t="shared" si="19"/>
        <v>0</v>
      </c>
      <c r="AC175" s="122">
        <f t="shared" si="20"/>
        <v>0</v>
      </c>
      <c r="AD175" s="500">
        <f t="shared" si="11"/>
        <v>0</v>
      </c>
      <c r="AE175" s="500"/>
      <c r="AF175" s="500"/>
      <c r="AG175" s="500"/>
      <c r="AH175" s="500"/>
      <c r="AI175" s="500"/>
      <c r="AJ175" s="500"/>
      <c r="AK175" s="123"/>
      <c r="AL175" s="121">
        <f t="shared" si="17"/>
        <v>24</v>
      </c>
      <c r="AM175" s="122">
        <f t="shared" si="12"/>
        <v>0</v>
      </c>
      <c r="AN175" s="122">
        <f t="shared" si="13"/>
        <v>0</v>
      </c>
      <c r="AO175" s="122">
        <f t="shared" si="14"/>
        <v>0</v>
      </c>
      <c r="AP175" s="500">
        <f t="shared" si="15"/>
        <v>0</v>
      </c>
      <c r="AQ175" s="500"/>
      <c r="AR175" s="500"/>
      <c r="AS175" s="500"/>
      <c r="AT175" s="500"/>
      <c r="AU175" s="500"/>
      <c r="AV175" s="500"/>
      <c r="AW175" s="116"/>
      <c r="AX175" s="116"/>
      <c r="AY175" s="116"/>
      <c r="AZ175" s="116"/>
      <c r="BA175" s="116"/>
      <c r="BB175" s="116"/>
      <c r="BC175" s="116"/>
      <c r="BD175" s="116"/>
      <c r="BE175" s="116"/>
      <c r="BF175" s="116"/>
      <c r="BG175" s="116"/>
      <c r="BH175" s="116"/>
      <c r="BI175" s="116"/>
      <c r="BJ175" s="116"/>
    </row>
    <row r="176" spans="2:62" ht="15.75">
      <c r="B176" s="67"/>
      <c r="C176" s="125"/>
      <c r="D176" s="125"/>
      <c r="E176" s="125"/>
      <c r="F176" s="510"/>
      <c r="G176" s="511"/>
      <c r="H176" s="511"/>
      <c r="I176" s="511"/>
      <c r="J176" s="511"/>
      <c r="K176" s="511"/>
      <c r="L176" s="512"/>
      <c r="M176" s="61"/>
      <c r="N176" s="135"/>
      <c r="O176" s="135"/>
      <c r="P176" s="135"/>
      <c r="Q176" s="135"/>
      <c r="R176" s="502"/>
      <c r="S176" s="503"/>
      <c r="T176" s="503"/>
      <c r="U176" s="503"/>
      <c r="V176" s="503"/>
      <c r="W176" s="503"/>
      <c r="X176" s="504"/>
      <c r="Y176" s="61"/>
      <c r="Z176" s="121">
        <f t="shared" si="16"/>
        <v>24</v>
      </c>
      <c r="AA176" s="122">
        <f t="shared" si="18"/>
        <v>0</v>
      </c>
      <c r="AB176" s="122">
        <f t="shared" si="19"/>
        <v>0</v>
      </c>
      <c r="AC176" s="122">
        <f t="shared" si="20"/>
        <v>0</v>
      </c>
      <c r="AD176" s="500">
        <f t="shared" si="11"/>
        <v>0</v>
      </c>
      <c r="AE176" s="500"/>
      <c r="AF176" s="500"/>
      <c r="AG176" s="500"/>
      <c r="AH176" s="500"/>
      <c r="AI176" s="500"/>
      <c r="AJ176" s="500"/>
      <c r="AK176" s="123"/>
      <c r="AL176" s="121">
        <f t="shared" si="17"/>
        <v>24</v>
      </c>
      <c r="AM176" s="122">
        <f t="shared" si="12"/>
        <v>0</v>
      </c>
      <c r="AN176" s="122">
        <f t="shared" si="13"/>
        <v>0</v>
      </c>
      <c r="AO176" s="122">
        <f t="shared" si="14"/>
        <v>0</v>
      </c>
      <c r="AP176" s="500">
        <f t="shared" si="15"/>
        <v>0</v>
      </c>
      <c r="AQ176" s="500"/>
      <c r="AR176" s="500"/>
      <c r="AS176" s="500"/>
      <c r="AT176" s="500"/>
      <c r="AU176" s="500"/>
      <c r="AV176" s="500"/>
      <c r="AW176" s="116"/>
      <c r="AX176" s="116"/>
      <c r="AY176" s="116"/>
      <c r="AZ176" s="116"/>
      <c r="BA176" s="116"/>
      <c r="BB176" s="116"/>
      <c r="BC176" s="116"/>
      <c r="BD176" s="116"/>
      <c r="BE176" s="116"/>
      <c r="BF176" s="116"/>
      <c r="BG176" s="116"/>
      <c r="BH176" s="116"/>
      <c r="BI176" s="116"/>
      <c r="BJ176" s="116"/>
    </row>
    <row r="177" spans="2:62" ht="15.75">
      <c r="B177" s="67"/>
      <c r="C177" s="125"/>
      <c r="D177" s="125"/>
      <c r="E177" s="125"/>
      <c r="F177" s="510"/>
      <c r="G177" s="511"/>
      <c r="H177" s="511"/>
      <c r="I177" s="511"/>
      <c r="J177" s="511"/>
      <c r="K177" s="511"/>
      <c r="L177" s="512"/>
      <c r="M177" s="61"/>
      <c r="N177" s="135"/>
      <c r="O177" s="135"/>
      <c r="P177" s="135"/>
      <c r="Q177" s="135"/>
      <c r="R177" s="502"/>
      <c r="S177" s="503"/>
      <c r="T177" s="503"/>
      <c r="U177" s="503"/>
      <c r="V177" s="503"/>
      <c r="W177" s="503"/>
      <c r="X177" s="504"/>
      <c r="Y177" s="61"/>
      <c r="Z177" s="121">
        <f t="shared" si="16"/>
        <v>24</v>
      </c>
      <c r="AA177" s="122">
        <f t="shared" si="18"/>
        <v>0</v>
      </c>
      <c r="AB177" s="122">
        <f t="shared" si="19"/>
        <v>0</v>
      </c>
      <c r="AC177" s="122">
        <f t="shared" si="20"/>
        <v>0</v>
      </c>
      <c r="AD177" s="500">
        <f t="shared" si="11"/>
        <v>0</v>
      </c>
      <c r="AE177" s="500"/>
      <c r="AF177" s="500"/>
      <c r="AG177" s="500"/>
      <c r="AH177" s="500"/>
      <c r="AI177" s="500"/>
      <c r="AJ177" s="500"/>
      <c r="AK177" s="123"/>
      <c r="AL177" s="121">
        <f t="shared" si="17"/>
        <v>24</v>
      </c>
      <c r="AM177" s="122">
        <f t="shared" si="12"/>
        <v>0</v>
      </c>
      <c r="AN177" s="122">
        <f t="shared" si="13"/>
        <v>0</v>
      </c>
      <c r="AO177" s="122">
        <f t="shared" si="14"/>
        <v>0</v>
      </c>
      <c r="AP177" s="500">
        <f t="shared" si="15"/>
        <v>0</v>
      </c>
      <c r="AQ177" s="500"/>
      <c r="AR177" s="500"/>
      <c r="AS177" s="500"/>
      <c r="AT177" s="500"/>
      <c r="AU177" s="500"/>
      <c r="AV177" s="500"/>
      <c r="AW177" s="116"/>
      <c r="AX177" s="116"/>
      <c r="AY177" s="116"/>
      <c r="AZ177" s="116"/>
      <c r="BA177" s="116"/>
      <c r="BB177" s="116"/>
      <c r="BC177" s="116"/>
      <c r="BD177" s="116"/>
      <c r="BE177" s="116"/>
      <c r="BF177" s="116"/>
      <c r="BG177" s="116"/>
      <c r="BH177" s="116"/>
      <c r="BI177" s="116"/>
      <c r="BJ177" s="116"/>
    </row>
    <row r="178" spans="2:62" ht="15.75">
      <c r="B178" s="125"/>
      <c r="C178" s="125"/>
      <c r="D178" s="125"/>
      <c r="E178" s="125"/>
      <c r="F178" s="510"/>
      <c r="G178" s="511"/>
      <c r="H178" s="511"/>
      <c r="I178" s="511"/>
      <c r="J178" s="511"/>
      <c r="K178" s="511"/>
      <c r="L178" s="512"/>
      <c r="M178" s="61"/>
      <c r="N178" s="135"/>
      <c r="O178" s="135"/>
      <c r="P178" s="135"/>
      <c r="Q178" s="135"/>
      <c r="R178" s="502"/>
      <c r="S178" s="503"/>
      <c r="T178" s="503"/>
      <c r="U178" s="503"/>
      <c r="V178" s="503"/>
      <c r="W178" s="503"/>
      <c r="X178" s="504"/>
      <c r="Y178" s="61"/>
      <c r="Z178" s="121">
        <f t="shared" si="16"/>
        <v>24</v>
      </c>
      <c r="AA178" s="122">
        <f t="shared" si="18"/>
        <v>0</v>
      </c>
      <c r="AB178" s="122">
        <f t="shared" si="19"/>
        <v>0</v>
      </c>
      <c r="AC178" s="122">
        <f t="shared" si="20"/>
        <v>0</v>
      </c>
      <c r="AD178" s="500">
        <f t="shared" si="11"/>
        <v>0</v>
      </c>
      <c r="AE178" s="500"/>
      <c r="AF178" s="500"/>
      <c r="AG178" s="500"/>
      <c r="AH178" s="500"/>
      <c r="AI178" s="500"/>
      <c r="AJ178" s="500"/>
      <c r="AK178" s="123"/>
      <c r="AL178" s="121">
        <f t="shared" si="17"/>
        <v>24</v>
      </c>
      <c r="AM178" s="122">
        <f t="shared" si="12"/>
        <v>0</v>
      </c>
      <c r="AN178" s="122">
        <f t="shared" si="13"/>
        <v>0</v>
      </c>
      <c r="AO178" s="122">
        <f t="shared" si="14"/>
        <v>0</v>
      </c>
      <c r="AP178" s="500">
        <f t="shared" si="15"/>
        <v>0</v>
      </c>
      <c r="AQ178" s="500"/>
      <c r="AR178" s="500"/>
      <c r="AS178" s="500"/>
      <c r="AT178" s="500"/>
      <c r="AU178" s="500"/>
      <c r="AV178" s="500"/>
      <c r="AW178" s="116"/>
      <c r="AX178" s="116"/>
      <c r="AY178" s="116"/>
      <c r="AZ178" s="116"/>
      <c r="BA178" s="116"/>
      <c r="BB178" s="116"/>
      <c r="BC178" s="116"/>
      <c r="BD178" s="116"/>
      <c r="BE178" s="116"/>
      <c r="BF178" s="116"/>
      <c r="BG178" s="116"/>
      <c r="BH178" s="116"/>
      <c r="BI178" s="116"/>
      <c r="BJ178" s="116"/>
    </row>
    <row r="179" spans="2:62" ht="15.75">
      <c r="B179" s="125"/>
      <c r="C179" s="125"/>
      <c r="D179" s="125"/>
      <c r="E179" s="125"/>
      <c r="F179" s="510"/>
      <c r="G179" s="511"/>
      <c r="H179" s="511"/>
      <c r="I179" s="511"/>
      <c r="J179" s="511"/>
      <c r="K179" s="511"/>
      <c r="L179" s="512"/>
      <c r="M179" s="61"/>
      <c r="N179" s="135"/>
      <c r="O179" s="135"/>
      <c r="P179" s="135"/>
      <c r="Q179" s="135"/>
      <c r="R179" s="502"/>
      <c r="S179" s="503"/>
      <c r="T179" s="503"/>
      <c r="U179" s="503"/>
      <c r="V179" s="503"/>
      <c r="W179" s="503"/>
      <c r="X179" s="504"/>
      <c r="Y179" s="61"/>
      <c r="Z179" s="121">
        <f t="shared" si="16"/>
        <v>24</v>
      </c>
      <c r="AA179" s="122">
        <f t="shared" si="18"/>
        <v>0</v>
      </c>
      <c r="AB179" s="122">
        <f t="shared" si="19"/>
        <v>0</v>
      </c>
      <c r="AC179" s="122">
        <f t="shared" si="20"/>
        <v>0</v>
      </c>
      <c r="AD179" s="500">
        <f t="shared" si="11"/>
        <v>0</v>
      </c>
      <c r="AE179" s="500"/>
      <c r="AF179" s="500"/>
      <c r="AG179" s="500"/>
      <c r="AH179" s="500"/>
      <c r="AI179" s="500"/>
      <c r="AJ179" s="500"/>
      <c r="AK179" s="123"/>
      <c r="AL179" s="121">
        <f t="shared" si="17"/>
        <v>24</v>
      </c>
      <c r="AM179" s="122">
        <f t="shared" si="12"/>
        <v>0</v>
      </c>
      <c r="AN179" s="122">
        <f t="shared" si="13"/>
        <v>0</v>
      </c>
      <c r="AO179" s="122">
        <f t="shared" si="14"/>
        <v>0</v>
      </c>
      <c r="AP179" s="500">
        <f t="shared" si="15"/>
        <v>0</v>
      </c>
      <c r="AQ179" s="500"/>
      <c r="AR179" s="500"/>
      <c r="AS179" s="500"/>
      <c r="AT179" s="500"/>
      <c r="AU179" s="500"/>
      <c r="AV179" s="500"/>
      <c r="AW179" s="116"/>
      <c r="AX179" s="116"/>
      <c r="AY179" s="116"/>
      <c r="AZ179" s="116"/>
      <c r="BA179" s="116"/>
      <c r="BB179" s="116"/>
      <c r="BC179" s="116"/>
      <c r="BD179" s="116"/>
      <c r="BE179" s="116"/>
      <c r="BF179" s="116"/>
      <c r="BG179" s="116"/>
      <c r="BH179" s="116"/>
      <c r="BI179" s="116"/>
      <c r="BJ179" s="116"/>
    </row>
    <row r="180" spans="2:62" ht="15.75">
      <c r="B180" s="125"/>
      <c r="C180" s="125"/>
      <c r="D180" s="125"/>
      <c r="E180" s="125"/>
      <c r="F180" s="510"/>
      <c r="G180" s="511"/>
      <c r="H180" s="511"/>
      <c r="I180" s="511"/>
      <c r="J180" s="511"/>
      <c r="K180" s="511"/>
      <c r="L180" s="512"/>
      <c r="M180" s="61"/>
      <c r="N180" s="135"/>
      <c r="O180" s="135"/>
      <c r="P180" s="135"/>
      <c r="Q180" s="135"/>
      <c r="R180" s="502"/>
      <c r="S180" s="503"/>
      <c r="T180" s="503"/>
      <c r="U180" s="503"/>
      <c r="V180" s="503"/>
      <c r="W180" s="503"/>
      <c r="X180" s="504"/>
      <c r="Y180" s="61"/>
      <c r="Z180" s="121">
        <f t="shared" si="16"/>
        <v>24</v>
      </c>
      <c r="AA180" s="122">
        <f t="shared" si="18"/>
        <v>0</v>
      </c>
      <c r="AB180" s="122">
        <f t="shared" si="19"/>
        <v>0</v>
      </c>
      <c r="AC180" s="122">
        <f t="shared" si="20"/>
        <v>0</v>
      </c>
      <c r="AD180" s="500">
        <f t="shared" si="11"/>
        <v>0</v>
      </c>
      <c r="AE180" s="500"/>
      <c r="AF180" s="500"/>
      <c r="AG180" s="500"/>
      <c r="AH180" s="500"/>
      <c r="AI180" s="500"/>
      <c r="AJ180" s="500"/>
      <c r="AK180" s="123"/>
      <c r="AL180" s="121">
        <f t="shared" si="17"/>
        <v>24</v>
      </c>
      <c r="AM180" s="122">
        <f t="shared" si="12"/>
        <v>0</v>
      </c>
      <c r="AN180" s="122">
        <f t="shared" si="13"/>
        <v>0</v>
      </c>
      <c r="AO180" s="122">
        <f t="shared" si="14"/>
        <v>0</v>
      </c>
      <c r="AP180" s="500">
        <f t="shared" si="15"/>
        <v>0</v>
      </c>
      <c r="AQ180" s="500"/>
      <c r="AR180" s="500"/>
      <c r="AS180" s="500"/>
      <c r="AT180" s="500"/>
      <c r="AU180" s="500"/>
      <c r="AV180" s="500"/>
      <c r="AW180" s="116"/>
      <c r="AX180" s="116"/>
      <c r="AY180" s="116"/>
      <c r="AZ180" s="116"/>
      <c r="BA180" s="116"/>
      <c r="BB180" s="116"/>
      <c r="BC180" s="116"/>
      <c r="BD180" s="116"/>
      <c r="BE180" s="116"/>
      <c r="BF180" s="116"/>
      <c r="BG180" s="116"/>
      <c r="BH180" s="116"/>
      <c r="BI180" s="116"/>
      <c r="BJ180" s="116"/>
    </row>
    <row r="181" spans="2:62" ht="15.75">
      <c r="B181" s="125"/>
      <c r="C181" s="125"/>
      <c r="D181" s="125"/>
      <c r="E181" s="125"/>
      <c r="F181" s="510"/>
      <c r="G181" s="511"/>
      <c r="H181" s="511"/>
      <c r="I181" s="511"/>
      <c r="J181" s="511"/>
      <c r="K181" s="511"/>
      <c r="L181" s="512"/>
      <c r="M181" s="61"/>
      <c r="N181" s="135"/>
      <c r="O181" s="135"/>
      <c r="P181" s="135"/>
      <c r="Q181" s="135"/>
      <c r="R181" s="502"/>
      <c r="S181" s="503"/>
      <c r="T181" s="503"/>
      <c r="U181" s="503"/>
      <c r="V181" s="503"/>
      <c r="W181" s="503"/>
      <c r="X181" s="504"/>
      <c r="Y181" s="61"/>
      <c r="Z181" s="121">
        <f t="shared" si="16"/>
        <v>24</v>
      </c>
      <c r="AA181" s="122">
        <f t="shared" si="18"/>
        <v>0</v>
      </c>
      <c r="AB181" s="122">
        <f t="shared" si="19"/>
        <v>0</v>
      </c>
      <c r="AC181" s="122">
        <f t="shared" si="20"/>
        <v>0</v>
      </c>
      <c r="AD181" s="500">
        <f t="shared" si="11"/>
        <v>0</v>
      </c>
      <c r="AE181" s="500"/>
      <c r="AF181" s="500"/>
      <c r="AG181" s="500"/>
      <c r="AH181" s="500"/>
      <c r="AI181" s="500"/>
      <c r="AJ181" s="500"/>
      <c r="AK181" s="123"/>
      <c r="AL181" s="121">
        <f t="shared" si="17"/>
        <v>24</v>
      </c>
      <c r="AM181" s="122">
        <f t="shared" si="12"/>
        <v>0</v>
      </c>
      <c r="AN181" s="122">
        <f t="shared" si="13"/>
        <v>0</v>
      </c>
      <c r="AO181" s="122">
        <f t="shared" si="14"/>
        <v>0</v>
      </c>
      <c r="AP181" s="500">
        <f t="shared" si="15"/>
        <v>0</v>
      </c>
      <c r="AQ181" s="500"/>
      <c r="AR181" s="500"/>
      <c r="AS181" s="500"/>
      <c r="AT181" s="500"/>
      <c r="AU181" s="500"/>
      <c r="AV181" s="500"/>
      <c r="AW181" s="116"/>
      <c r="AX181" s="116"/>
      <c r="AY181" s="116"/>
      <c r="AZ181" s="116"/>
      <c r="BA181" s="116"/>
      <c r="BB181" s="116"/>
      <c r="BC181" s="116"/>
      <c r="BD181" s="116"/>
      <c r="BE181" s="116"/>
      <c r="BF181" s="116"/>
      <c r="BG181" s="116"/>
      <c r="BH181" s="116"/>
      <c r="BI181" s="116"/>
      <c r="BJ181" s="116"/>
    </row>
    <row r="182" spans="2:62" ht="15.75">
      <c r="B182" s="125"/>
      <c r="C182" s="125"/>
      <c r="D182" s="125"/>
      <c r="E182" s="125"/>
      <c r="F182" s="510"/>
      <c r="G182" s="511"/>
      <c r="H182" s="511"/>
      <c r="I182" s="511"/>
      <c r="J182" s="511"/>
      <c r="K182" s="511"/>
      <c r="L182" s="512"/>
      <c r="M182" s="61"/>
      <c r="N182" s="135"/>
      <c r="O182" s="135"/>
      <c r="P182" s="135"/>
      <c r="Q182" s="135"/>
      <c r="R182" s="502"/>
      <c r="S182" s="503"/>
      <c r="T182" s="503"/>
      <c r="U182" s="503"/>
      <c r="V182" s="503"/>
      <c r="W182" s="503"/>
      <c r="X182" s="504"/>
      <c r="Y182" s="61"/>
      <c r="Z182" s="121">
        <f t="shared" si="16"/>
        <v>24</v>
      </c>
      <c r="AA182" s="122">
        <f t="shared" si="18"/>
        <v>0</v>
      </c>
      <c r="AB182" s="122">
        <f t="shared" si="19"/>
        <v>0</v>
      </c>
      <c r="AC182" s="122">
        <f t="shared" si="20"/>
        <v>0</v>
      </c>
      <c r="AD182" s="500">
        <f t="shared" si="11"/>
        <v>0</v>
      </c>
      <c r="AE182" s="500"/>
      <c r="AF182" s="500"/>
      <c r="AG182" s="500"/>
      <c r="AH182" s="500"/>
      <c r="AI182" s="500"/>
      <c r="AJ182" s="500"/>
      <c r="AK182" s="123"/>
      <c r="AL182" s="121">
        <f t="shared" si="17"/>
        <v>24</v>
      </c>
      <c r="AM182" s="122">
        <f t="shared" si="12"/>
        <v>0</v>
      </c>
      <c r="AN182" s="122">
        <f t="shared" si="13"/>
        <v>0</v>
      </c>
      <c r="AO182" s="122">
        <f t="shared" si="14"/>
        <v>0</v>
      </c>
      <c r="AP182" s="500">
        <f t="shared" si="15"/>
        <v>0</v>
      </c>
      <c r="AQ182" s="500"/>
      <c r="AR182" s="500"/>
      <c r="AS182" s="500"/>
      <c r="AT182" s="500"/>
      <c r="AU182" s="500"/>
      <c r="AV182" s="500"/>
      <c r="AW182" s="116"/>
      <c r="AX182" s="116"/>
      <c r="AY182" s="116"/>
      <c r="AZ182" s="116"/>
      <c r="BA182" s="116"/>
      <c r="BB182" s="116"/>
      <c r="BC182" s="116"/>
      <c r="BD182" s="116"/>
      <c r="BE182" s="116"/>
      <c r="BF182" s="116"/>
      <c r="BG182" s="116"/>
      <c r="BH182" s="116"/>
      <c r="BI182" s="116"/>
      <c r="BJ182" s="116"/>
    </row>
    <row r="183" spans="2:62" ht="15.75">
      <c r="B183" s="125"/>
      <c r="C183" s="125"/>
      <c r="D183" s="125"/>
      <c r="E183" s="125"/>
      <c r="F183" s="510"/>
      <c r="G183" s="511"/>
      <c r="H183" s="511"/>
      <c r="I183" s="511"/>
      <c r="J183" s="511"/>
      <c r="K183" s="511"/>
      <c r="L183" s="512"/>
      <c r="M183" s="61"/>
      <c r="N183" s="135"/>
      <c r="O183" s="135"/>
      <c r="P183" s="135"/>
      <c r="Q183" s="135"/>
      <c r="R183" s="502"/>
      <c r="S183" s="503"/>
      <c r="T183" s="503"/>
      <c r="U183" s="503"/>
      <c r="V183" s="503"/>
      <c r="W183" s="503"/>
      <c r="X183" s="504"/>
      <c r="Y183" s="61"/>
      <c r="Z183" s="121">
        <f t="shared" si="16"/>
        <v>24</v>
      </c>
      <c r="AA183" s="122">
        <f t="shared" si="18"/>
        <v>0</v>
      </c>
      <c r="AB183" s="122">
        <f t="shared" si="19"/>
        <v>0</v>
      </c>
      <c r="AC183" s="122">
        <f t="shared" si="20"/>
        <v>0</v>
      </c>
      <c r="AD183" s="500">
        <f t="shared" si="11"/>
        <v>0</v>
      </c>
      <c r="AE183" s="500"/>
      <c r="AF183" s="500"/>
      <c r="AG183" s="500"/>
      <c r="AH183" s="500"/>
      <c r="AI183" s="500"/>
      <c r="AJ183" s="500"/>
      <c r="AK183" s="123"/>
      <c r="AL183" s="121">
        <f t="shared" si="17"/>
        <v>24</v>
      </c>
      <c r="AM183" s="122">
        <f t="shared" si="12"/>
        <v>0</v>
      </c>
      <c r="AN183" s="122">
        <f t="shared" si="13"/>
        <v>0</v>
      </c>
      <c r="AO183" s="122">
        <f t="shared" si="14"/>
        <v>0</v>
      </c>
      <c r="AP183" s="500">
        <f t="shared" si="15"/>
        <v>0</v>
      </c>
      <c r="AQ183" s="500"/>
      <c r="AR183" s="500"/>
      <c r="AS183" s="500"/>
      <c r="AT183" s="500"/>
      <c r="AU183" s="500"/>
      <c r="AV183" s="500"/>
      <c r="AW183" s="116"/>
      <c r="AX183" s="116"/>
      <c r="AY183" s="116"/>
      <c r="AZ183" s="116"/>
      <c r="BA183" s="116"/>
      <c r="BB183" s="116"/>
      <c r="BC183" s="116"/>
      <c r="BD183" s="116"/>
      <c r="BE183" s="116"/>
      <c r="BF183" s="116"/>
      <c r="BG183" s="116"/>
      <c r="BH183" s="116"/>
      <c r="BI183" s="116"/>
      <c r="BJ183" s="116"/>
    </row>
    <row r="184" spans="2:62" ht="15.75">
      <c r="B184" s="125"/>
      <c r="C184" s="125"/>
      <c r="D184" s="125"/>
      <c r="E184" s="125"/>
      <c r="F184" s="510"/>
      <c r="G184" s="511"/>
      <c r="H184" s="511"/>
      <c r="I184" s="511"/>
      <c r="J184" s="511"/>
      <c r="K184" s="511"/>
      <c r="L184" s="512"/>
      <c r="M184" s="61"/>
      <c r="N184" s="135"/>
      <c r="O184" s="135"/>
      <c r="P184" s="135"/>
      <c r="Q184" s="135"/>
      <c r="R184" s="502"/>
      <c r="S184" s="503"/>
      <c r="T184" s="503"/>
      <c r="U184" s="503"/>
      <c r="V184" s="503"/>
      <c r="W184" s="503"/>
      <c r="X184" s="504"/>
      <c r="Y184" s="61"/>
      <c r="Z184" s="121">
        <f t="shared" si="16"/>
        <v>24</v>
      </c>
      <c r="AA184" s="122">
        <f t="shared" si="18"/>
        <v>0</v>
      </c>
      <c r="AB184" s="122">
        <f t="shared" si="19"/>
        <v>0</v>
      </c>
      <c r="AC184" s="122">
        <f t="shared" si="20"/>
        <v>0</v>
      </c>
      <c r="AD184" s="500">
        <f aca="true" t="shared" si="21" ref="AD184:AD201">F184</f>
        <v>0</v>
      </c>
      <c r="AE184" s="500"/>
      <c r="AF184" s="500"/>
      <c r="AG184" s="500"/>
      <c r="AH184" s="500"/>
      <c r="AI184" s="500"/>
      <c r="AJ184" s="500"/>
      <c r="AK184" s="123"/>
      <c r="AL184" s="121">
        <f t="shared" si="17"/>
        <v>24</v>
      </c>
      <c r="AM184" s="122">
        <f aca="true" t="shared" si="22" ref="AM184:AM201">IF(O184="",AM183,AM183+1)</f>
        <v>0</v>
      </c>
      <c r="AN184" s="122">
        <f aca="true" t="shared" si="23" ref="AN184:AN201">IF(P184="",AN183,AN183+1)</f>
        <v>0</v>
      </c>
      <c r="AO184" s="122">
        <f aca="true" t="shared" si="24" ref="AO184:AO201">IF(Q184="",AO183,AO183+1)</f>
        <v>0</v>
      </c>
      <c r="AP184" s="500">
        <f aca="true" t="shared" si="25" ref="AP184:AP201">R184</f>
        <v>0</v>
      </c>
      <c r="AQ184" s="500"/>
      <c r="AR184" s="500"/>
      <c r="AS184" s="500"/>
      <c r="AT184" s="500"/>
      <c r="AU184" s="500"/>
      <c r="AV184" s="500"/>
      <c r="AW184" s="116"/>
      <c r="AX184" s="116"/>
      <c r="AY184" s="116"/>
      <c r="AZ184" s="116"/>
      <c r="BA184" s="116"/>
      <c r="BB184" s="116"/>
      <c r="BC184" s="116"/>
      <c r="BD184" s="116"/>
      <c r="BE184" s="116"/>
      <c r="BF184" s="116"/>
      <c r="BG184" s="116"/>
      <c r="BH184" s="116"/>
      <c r="BI184" s="116"/>
      <c r="BJ184" s="116"/>
    </row>
    <row r="185" spans="2:62" ht="15.75">
      <c r="B185" s="125"/>
      <c r="C185" s="125"/>
      <c r="D185" s="125"/>
      <c r="E185" s="125"/>
      <c r="F185" s="510"/>
      <c r="G185" s="511"/>
      <c r="H185" s="511"/>
      <c r="I185" s="511"/>
      <c r="J185" s="511"/>
      <c r="K185" s="511"/>
      <c r="L185" s="512"/>
      <c r="M185" s="61"/>
      <c r="N185" s="135"/>
      <c r="O185" s="135"/>
      <c r="P185" s="135"/>
      <c r="Q185" s="135"/>
      <c r="R185" s="502"/>
      <c r="S185" s="503"/>
      <c r="T185" s="503"/>
      <c r="U185" s="503"/>
      <c r="V185" s="503"/>
      <c r="W185" s="503"/>
      <c r="X185" s="504"/>
      <c r="Y185" s="61"/>
      <c r="Z185" s="121">
        <f aca="true" t="shared" si="26" ref="Z185:Z201">IF(B185="",Z184,Z184+1)</f>
        <v>24</v>
      </c>
      <c r="AA185" s="122">
        <f t="shared" si="18"/>
        <v>0</v>
      </c>
      <c r="AB185" s="122">
        <f t="shared" si="19"/>
        <v>0</v>
      </c>
      <c r="AC185" s="122">
        <f t="shared" si="20"/>
        <v>0</v>
      </c>
      <c r="AD185" s="500">
        <f t="shared" si="21"/>
        <v>0</v>
      </c>
      <c r="AE185" s="500"/>
      <c r="AF185" s="500"/>
      <c r="AG185" s="500"/>
      <c r="AH185" s="500"/>
      <c r="AI185" s="500"/>
      <c r="AJ185" s="500"/>
      <c r="AK185" s="123"/>
      <c r="AL185" s="121">
        <f aca="true" t="shared" si="27" ref="AL185:AL201">IF(N185="",AL184,AL184+1)</f>
        <v>24</v>
      </c>
      <c r="AM185" s="122">
        <f t="shared" si="22"/>
        <v>0</v>
      </c>
      <c r="AN185" s="122">
        <f t="shared" si="23"/>
        <v>0</v>
      </c>
      <c r="AO185" s="122">
        <f t="shared" si="24"/>
        <v>0</v>
      </c>
      <c r="AP185" s="500">
        <f t="shared" si="25"/>
        <v>0</v>
      </c>
      <c r="AQ185" s="500"/>
      <c r="AR185" s="500"/>
      <c r="AS185" s="500"/>
      <c r="AT185" s="500"/>
      <c r="AU185" s="500"/>
      <c r="AV185" s="500"/>
      <c r="AW185" s="116"/>
      <c r="AX185" s="116"/>
      <c r="AY185" s="116"/>
      <c r="AZ185" s="116"/>
      <c r="BA185" s="116"/>
      <c r="BB185" s="116"/>
      <c r="BC185" s="116"/>
      <c r="BD185" s="116"/>
      <c r="BE185" s="116"/>
      <c r="BF185" s="116"/>
      <c r="BG185" s="116"/>
      <c r="BH185" s="116"/>
      <c r="BI185" s="116"/>
      <c r="BJ185" s="116"/>
    </row>
    <row r="186" spans="2:62" ht="15.75">
      <c r="B186" s="125"/>
      <c r="C186" s="125"/>
      <c r="D186" s="125"/>
      <c r="E186" s="125"/>
      <c r="F186" s="510"/>
      <c r="G186" s="511"/>
      <c r="H186" s="511"/>
      <c r="I186" s="511"/>
      <c r="J186" s="511"/>
      <c r="K186" s="511"/>
      <c r="L186" s="512"/>
      <c r="M186" s="61"/>
      <c r="N186" s="135"/>
      <c r="O186" s="135"/>
      <c r="P186" s="135"/>
      <c r="Q186" s="135"/>
      <c r="R186" s="502"/>
      <c r="S186" s="503"/>
      <c r="T186" s="503"/>
      <c r="U186" s="503"/>
      <c r="V186" s="503"/>
      <c r="W186" s="503"/>
      <c r="X186" s="504"/>
      <c r="Y186" s="61"/>
      <c r="Z186" s="121">
        <f t="shared" si="26"/>
        <v>24</v>
      </c>
      <c r="AA186" s="122">
        <f t="shared" si="18"/>
        <v>0</v>
      </c>
      <c r="AB186" s="122">
        <f t="shared" si="19"/>
        <v>0</v>
      </c>
      <c r="AC186" s="122">
        <f t="shared" si="20"/>
        <v>0</v>
      </c>
      <c r="AD186" s="500">
        <f t="shared" si="21"/>
        <v>0</v>
      </c>
      <c r="AE186" s="500"/>
      <c r="AF186" s="500"/>
      <c r="AG186" s="500"/>
      <c r="AH186" s="500"/>
      <c r="AI186" s="500"/>
      <c r="AJ186" s="500"/>
      <c r="AK186" s="123"/>
      <c r="AL186" s="121">
        <f t="shared" si="27"/>
        <v>24</v>
      </c>
      <c r="AM186" s="122">
        <f t="shared" si="22"/>
        <v>0</v>
      </c>
      <c r="AN186" s="122">
        <f t="shared" si="23"/>
        <v>0</v>
      </c>
      <c r="AO186" s="122">
        <f t="shared" si="24"/>
        <v>0</v>
      </c>
      <c r="AP186" s="500">
        <f t="shared" si="25"/>
        <v>0</v>
      </c>
      <c r="AQ186" s="500"/>
      <c r="AR186" s="500"/>
      <c r="AS186" s="500"/>
      <c r="AT186" s="500"/>
      <c r="AU186" s="500"/>
      <c r="AV186" s="500"/>
      <c r="AW186" s="116"/>
      <c r="AX186" s="116"/>
      <c r="AY186" s="116"/>
      <c r="AZ186" s="116"/>
      <c r="BA186" s="116"/>
      <c r="BB186" s="116"/>
      <c r="BC186" s="116"/>
      <c r="BD186" s="116"/>
      <c r="BE186" s="116"/>
      <c r="BF186" s="116"/>
      <c r="BG186" s="116"/>
      <c r="BH186" s="116"/>
      <c r="BI186" s="116"/>
      <c r="BJ186" s="116"/>
    </row>
    <row r="187" spans="2:62" ht="15.75">
      <c r="B187" s="125"/>
      <c r="C187" s="125"/>
      <c r="D187" s="125"/>
      <c r="E187" s="125"/>
      <c r="F187" s="510"/>
      <c r="G187" s="511"/>
      <c r="H187" s="511"/>
      <c r="I187" s="511"/>
      <c r="J187" s="511"/>
      <c r="K187" s="511"/>
      <c r="L187" s="512"/>
      <c r="M187" s="61"/>
      <c r="N187" s="135"/>
      <c r="O187" s="135"/>
      <c r="P187" s="135"/>
      <c r="Q187" s="135"/>
      <c r="R187" s="502"/>
      <c r="S187" s="503"/>
      <c r="T187" s="503"/>
      <c r="U187" s="503"/>
      <c r="V187" s="503"/>
      <c r="W187" s="503"/>
      <c r="X187" s="504"/>
      <c r="Y187" s="61"/>
      <c r="Z187" s="121">
        <f t="shared" si="26"/>
        <v>24</v>
      </c>
      <c r="AA187" s="122">
        <f t="shared" si="18"/>
        <v>0</v>
      </c>
      <c r="AB187" s="122">
        <f t="shared" si="19"/>
        <v>0</v>
      </c>
      <c r="AC187" s="122">
        <f t="shared" si="20"/>
        <v>0</v>
      </c>
      <c r="AD187" s="500">
        <f t="shared" si="21"/>
        <v>0</v>
      </c>
      <c r="AE187" s="500"/>
      <c r="AF187" s="500"/>
      <c r="AG187" s="500"/>
      <c r="AH187" s="500"/>
      <c r="AI187" s="500"/>
      <c r="AJ187" s="500"/>
      <c r="AK187" s="123"/>
      <c r="AL187" s="121">
        <f t="shared" si="27"/>
        <v>24</v>
      </c>
      <c r="AM187" s="122">
        <f t="shared" si="22"/>
        <v>0</v>
      </c>
      <c r="AN187" s="122">
        <f t="shared" si="23"/>
        <v>0</v>
      </c>
      <c r="AO187" s="122">
        <f t="shared" si="24"/>
        <v>0</v>
      </c>
      <c r="AP187" s="500">
        <f t="shared" si="25"/>
        <v>0</v>
      </c>
      <c r="AQ187" s="500"/>
      <c r="AR187" s="500"/>
      <c r="AS187" s="500"/>
      <c r="AT187" s="500"/>
      <c r="AU187" s="500"/>
      <c r="AV187" s="500"/>
      <c r="AW187" s="116"/>
      <c r="AX187" s="116"/>
      <c r="AY187" s="116"/>
      <c r="AZ187" s="116"/>
      <c r="BA187" s="116"/>
      <c r="BB187" s="116"/>
      <c r="BC187" s="116"/>
      <c r="BD187" s="116"/>
      <c r="BE187" s="116"/>
      <c r="BF187" s="116"/>
      <c r="BG187" s="116"/>
      <c r="BH187" s="116"/>
      <c r="BI187" s="116"/>
      <c r="BJ187" s="116"/>
    </row>
    <row r="188" spans="2:62" ht="15.75">
      <c r="B188" s="125"/>
      <c r="C188" s="125"/>
      <c r="D188" s="125"/>
      <c r="E188" s="125"/>
      <c r="F188" s="510"/>
      <c r="G188" s="511"/>
      <c r="H188" s="511"/>
      <c r="I188" s="511"/>
      <c r="J188" s="511"/>
      <c r="K188" s="511"/>
      <c r="L188" s="512"/>
      <c r="M188" s="61"/>
      <c r="N188" s="135"/>
      <c r="O188" s="135"/>
      <c r="P188" s="135"/>
      <c r="Q188" s="135"/>
      <c r="R188" s="502"/>
      <c r="S188" s="503"/>
      <c r="T188" s="503"/>
      <c r="U188" s="503"/>
      <c r="V188" s="503"/>
      <c r="W188" s="503"/>
      <c r="X188" s="504"/>
      <c r="Y188" s="61"/>
      <c r="Z188" s="121">
        <f t="shared" si="26"/>
        <v>24</v>
      </c>
      <c r="AA188" s="122">
        <f t="shared" si="18"/>
        <v>0</v>
      </c>
      <c r="AB188" s="122">
        <f t="shared" si="19"/>
        <v>0</v>
      </c>
      <c r="AC188" s="122">
        <f t="shared" si="20"/>
        <v>0</v>
      </c>
      <c r="AD188" s="500">
        <f t="shared" si="21"/>
        <v>0</v>
      </c>
      <c r="AE188" s="500"/>
      <c r="AF188" s="500"/>
      <c r="AG188" s="500"/>
      <c r="AH188" s="500"/>
      <c r="AI188" s="500"/>
      <c r="AJ188" s="500"/>
      <c r="AK188" s="123"/>
      <c r="AL188" s="121">
        <f t="shared" si="27"/>
        <v>24</v>
      </c>
      <c r="AM188" s="122">
        <f t="shared" si="22"/>
        <v>0</v>
      </c>
      <c r="AN188" s="122">
        <f t="shared" si="23"/>
        <v>0</v>
      </c>
      <c r="AO188" s="122">
        <f t="shared" si="24"/>
        <v>0</v>
      </c>
      <c r="AP188" s="500">
        <f t="shared" si="25"/>
        <v>0</v>
      </c>
      <c r="AQ188" s="500"/>
      <c r="AR188" s="500"/>
      <c r="AS188" s="500"/>
      <c r="AT188" s="500"/>
      <c r="AU188" s="500"/>
      <c r="AV188" s="500"/>
      <c r="AW188" s="116"/>
      <c r="AX188" s="116"/>
      <c r="AY188" s="116"/>
      <c r="AZ188" s="116"/>
      <c r="BA188" s="116"/>
      <c r="BB188" s="116"/>
      <c r="BC188" s="116"/>
      <c r="BD188" s="116"/>
      <c r="BE188" s="116"/>
      <c r="BF188" s="116"/>
      <c r="BG188" s="116"/>
      <c r="BH188" s="116"/>
      <c r="BI188" s="116"/>
      <c r="BJ188" s="116"/>
    </row>
    <row r="189" spans="2:62" ht="15.75">
      <c r="B189" s="125"/>
      <c r="C189" s="125"/>
      <c r="D189" s="125"/>
      <c r="E189" s="125"/>
      <c r="F189" s="510"/>
      <c r="G189" s="511"/>
      <c r="H189" s="511"/>
      <c r="I189" s="511"/>
      <c r="J189" s="511"/>
      <c r="K189" s="511"/>
      <c r="L189" s="512"/>
      <c r="M189" s="61"/>
      <c r="N189" s="135"/>
      <c r="O189" s="135"/>
      <c r="P189" s="135"/>
      <c r="Q189" s="135"/>
      <c r="R189" s="502"/>
      <c r="S189" s="503"/>
      <c r="T189" s="503"/>
      <c r="U189" s="503"/>
      <c r="V189" s="503"/>
      <c r="W189" s="503"/>
      <c r="X189" s="504"/>
      <c r="Y189" s="61"/>
      <c r="Z189" s="121">
        <f t="shared" si="26"/>
        <v>24</v>
      </c>
      <c r="AA189" s="122">
        <f t="shared" si="18"/>
        <v>0</v>
      </c>
      <c r="AB189" s="122">
        <f t="shared" si="19"/>
        <v>0</v>
      </c>
      <c r="AC189" s="122">
        <f t="shared" si="20"/>
        <v>0</v>
      </c>
      <c r="AD189" s="500">
        <f t="shared" si="21"/>
        <v>0</v>
      </c>
      <c r="AE189" s="500"/>
      <c r="AF189" s="500"/>
      <c r="AG189" s="500"/>
      <c r="AH189" s="500"/>
      <c r="AI189" s="500"/>
      <c r="AJ189" s="500"/>
      <c r="AK189" s="123"/>
      <c r="AL189" s="121">
        <f t="shared" si="27"/>
        <v>24</v>
      </c>
      <c r="AM189" s="122">
        <f t="shared" si="22"/>
        <v>0</v>
      </c>
      <c r="AN189" s="122">
        <f t="shared" si="23"/>
        <v>0</v>
      </c>
      <c r="AO189" s="122">
        <f t="shared" si="24"/>
        <v>0</v>
      </c>
      <c r="AP189" s="500">
        <f t="shared" si="25"/>
        <v>0</v>
      </c>
      <c r="AQ189" s="500"/>
      <c r="AR189" s="500"/>
      <c r="AS189" s="500"/>
      <c r="AT189" s="500"/>
      <c r="AU189" s="500"/>
      <c r="AV189" s="500"/>
      <c r="AW189" s="116"/>
      <c r="AX189" s="116"/>
      <c r="AY189" s="116"/>
      <c r="AZ189" s="116"/>
      <c r="BA189" s="116"/>
      <c r="BB189" s="116"/>
      <c r="BC189" s="116"/>
      <c r="BD189" s="116"/>
      <c r="BE189" s="116"/>
      <c r="BF189" s="116"/>
      <c r="BG189" s="116"/>
      <c r="BH189" s="116"/>
      <c r="BI189" s="116"/>
      <c r="BJ189" s="116"/>
    </row>
    <row r="190" spans="2:62" ht="15.75">
      <c r="B190" s="125"/>
      <c r="C190" s="125"/>
      <c r="D190" s="125"/>
      <c r="E190" s="125"/>
      <c r="F190" s="510"/>
      <c r="G190" s="511"/>
      <c r="H190" s="511"/>
      <c r="I190" s="511"/>
      <c r="J190" s="511"/>
      <c r="K190" s="511"/>
      <c r="L190" s="512"/>
      <c r="M190" s="61"/>
      <c r="N190" s="135"/>
      <c r="O190" s="135"/>
      <c r="P190" s="135"/>
      <c r="Q190" s="135"/>
      <c r="R190" s="502"/>
      <c r="S190" s="503"/>
      <c r="T190" s="503"/>
      <c r="U190" s="503"/>
      <c r="V190" s="503"/>
      <c r="W190" s="503"/>
      <c r="X190" s="504"/>
      <c r="Y190" s="61"/>
      <c r="Z190" s="121">
        <f t="shared" si="26"/>
        <v>24</v>
      </c>
      <c r="AA190" s="122">
        <f t="shared" si="18"/>
        <v>0</v>
      </c>
      <c r="AB190" s="122">
        <f t="shared" si="19"/>
        <v>0</v>
      </c>
      <c r="AC190" s="122">
        <f t="shared" si="20"/>
        <v>0</v>
      </c>
      <c r="AD190" s="500">
        <f t="shared" si="21"/>
        <v>0</v>
      </c>
      <c r="AE190" s="500"/>
      <c r="AF190" s="500"/>
      <c r="AG190" s="500"/>
      <c r="AH190" s="500"/>
      <c r="AI190" s="500"/>
      <c r="AJ190" s="500"/>
      <c r="AK190" s="123"/>
      <c r="AL190" s="121">
        <f t="shared" si="27"/>
        <v>24</v>
      </c>
      <c r="AM190" s="122">
        <f t="shared" si="22"/>
        <v>0</v>
      </c>
      <c r="AN190" s="122">
        <f t="shared" si="23"/>
        <v>0</v>
      </c>
      <c r="AO190" s="122">
        <f t="shared" si="24"/>
        <v>0</v>
      </c>
      <c r="AP190" s="500">
        <f t="shared" si="25"/>
        <v>0</v>
      </c>
      <c r="AQ190" s="500"/>
      <c r="AR190" s="500"/>
      <c r="AS190" s="500"/>
      <c r="AT190" s="500"/>
      <c r="AU190" s="500"/>
      <c r="AV190" s="500"/>
      <c r="AW190" s="116"/>
      <c r="AX190" s="116"/>
      <c r="AY190" s="116"/>
      <c r="AZ190" s="116"/>
      <c r="BA190" s="116"/>
      <c r="BB190" s="116"/>
      <c r="BC190" s="116"/>
      <c r="BD190" s="116"/>
      <c r="BE190" s="116"/>
      <c r="BF190" s="116"/>
      <c r="BG190" s="116"/>
      <c r="BH190" s="116"/>
      <c r="BI190" s="116"/>
      <c r="BJ190" s="116"/>
    </row>
    <row r="191" spans="2:62" ht="15.75">
      <c r="B191" s="125"/>
      <c r="C191" s="125"/>
      <c r="D191" s="125"/>
      <c r="E191" s="125"/>
      <c r="F191" s="510"/>
      <c r="G191" s="511"/>
      <c r="H191" s="511"/>
      <c r="I191" s="511"/>
      <c r="J191" s="511"/>
      <c r="K191" s="511"/>
      <c r="L191" s="512"/>
      <c r="M191" s="61"/>
      <c r="N191" s="135"/>
      <c r="O191" s="135"/>
      <c r="P191" s="135"/>
      <c r="Q191" s="135"/>
      <c r="R191" s="502"/>
      <c r="S191" s="503"/>
      <c r="T191" s="503"/>
      <c r="U191" s="503"/>
      <c r="V191" s="503"/>
      <c r="W191" s="503"/>
      <c r="X191" s="504"/>
      <c r="Y191" s="61"/>
      <c r="Z191" s="121">
        <f t="shared" si="26"/>
        <v>24</v>
      </c>
      <c r="AA191" s="122">
        <f t="shared" si="18"/>
        <v>0</v>
      </c>
      <c r="AB191" s="122">
        <f t="shared" si="19"/>
        <v>0</v>
      </c>
      <c r="AC191" s="122">
        <f t="shared" si="20"/>
        <v>0</v>
      </c>
      <c r="AD191" s="500">
        <f t="shared" si="21"/>
        <v>0</v>
      </c>
      <c r="AE191" s="500"/>
      <c r="AF191" s="500"/>
      <c r="AG191" s="500"/>
      <c r="AH191" s="500"/>
      <c r="AI191" s="500"/>
      <c r="AJ191" s="500"/>
      <c r="AK191" s="123"/>
      <c r="AL191" s="121">
        <f t="shared" si="27"/>
        <v>24</v>
      </c>
      <c r="AM191" s="122">
        <f t="shared" si="22"/>
        <v>0</v>
      </c>
      <c r="AN191" s="122">
        <f t="shared" si="23"/>
        <v>0</v>
      </c>
      <c r="AO191" s="122">
        <f t="shared" si="24"/>
        <v>0</v>
      </c>
      <c r="AP191" s="500">
        <f t="shared" si="25"/>
        <v>0</v>
      </c>
      <c r="AQ191" s="500"/>
      <c r="AR191" s="500"/>
      <c r="AS191" s="500"/>
      <c r="AT191" s="500"/>
      <c r="AU191" s="500"/>
      <c r="AV191" s="500"/>
      <c r="AW191" s="116"/>
      <c r="AX191" s="116"/>
      <c r="AY191" s="116"/>
      <c r="AZ191" s="116"/>
      <c r="BA191" s="116"/>
      <c r="BB191" s="116"/>
      <c r="BC191" s="116"/>
      <c r="BD191" s="116"/>
      <c r="BE191" s="116"/>
      <c r="BF191" s="116"/>
      <c r="BG191" s="116"/>
      <c r="BH191" s="116"/>
      <c r="BI191" s="116"/>
      <c r="BJ191" s="116"/>
    </row>
    <row r="192" spans="2:62" ht="15.75">
      <c r="B192" s="125"/>
      <c r="C192" s="125"/>
      <c r="D192" s="125"/>
      <c r="E192" s="125"/>
      <c r="F192" s="510"/>
      <c r="G192" s="511"/>
      <c r="H192" s="511"/>
      <c r="I192" s="511"/>
      <c r="J192" s="511"/>
      <c r="K192" s="511"/>
      <c r="L192" s="512"/>
      <c r="M192" s="61"/>
      <c r="N192" s="135"/>
      <c r="O192" s="135"/>
      <c r="P192" s="135"/>
      <c r="Q192" s="135"/>
      <c r="R192" s="502"/>
      <c r="S192" s="503"/>
      <c r="T192" s="503"/>
      <c r="U192" s="503"/>
      <c r="V192" s="503"/>
      <c r="W192" s="503"/>
      <c r="X192" s="504"/>
      <c r="Y192" s="61"/>
      <c r="Z192" s="121">
        <f t="shared" si="26"/>
        <v>24</v>
      </c>
      <c r="AA192" s="122">
        <f t="shared" si="18"/>
        <v>0</v>
      </c>
      <c r="AB192" s="122">
        <f t="shared" si="19"/>
        <v>0</v>
      </c>
      <c r="AC192" s="122">
        <f t="shared" si="20"/>
        <v>0</v>
      </c>
      <c r="AD192" s="500">
        <f t="shared" si="21"/>
        <v>0</v>
      </c>
      <c r="AE192" s="500"/>
      <c r="AF192" s="500"/>
      <c r="AG192" s="500"/>
      <c r="AH192" s="500"/>
      <c r="AI192" s="500"/>
      <c r="AJ192" s="500"/>
      <c r="AK192" s="123"/>
      <c r="AL192" s="121">
        <f t="shared" si="27"/>
        <v>24</v>
      </c>
      <c r="AM192" s="122">
        <f t="shared" si="22"/>
        <v>0</v>
      </c>
      <c r="AN192" s="122">
        <f t="shared" si="23"/>
        <v>0</v>
      </c>
      <c r="AO192" s="122">
        <f t="shared" si="24"/>
        <v>0</v>
      </c>
      <c r="AP192" s="500">
        <f t="shared" si="25"/>
        <v>0</v>
      </c>
      <c r="AQ192" s="500"/>
      <c r="AR192" s="500"/>
      <c r="AS192" s="500"/>
      <c r="AT192" s="500"/>
      <c r="AU192" s="500"/>
      <c r="AV192" s="500"/>
      <c r="AW192" s="116"/>
      <c r="AX192" s="116"/>
      <c r="AY192" s="116"/>
      <c r="AZ192" s="116"/>
      <c r="BA192" s="116"/>
      <c r="BB192" s="116"/>
      <c r="BC192" s="116"/>
      <c r="BD192" s="116"/>
      <c r="BE192" s="116"/>
      <c r="BF192" s="116"/>
      <c r="BG192" s="116"/>
      <c r="BH192" s="116"/>
      <c r="BI192" s="116"/>
      <c r="BJ192" s="116"/>
    </row>
    <row r="193" spans="2:62" ht="15.75">
      <c r="B193" s="125"/>
      <c r="C193" s="125"/>
      <c r="D193" s="125"/>
      <c r="E193" s="125"/>
      <c r="F193" s="510"/>
      <c r="G193" s="511"/>
      <c r="H193" s="511"/>
      <c r="I193" s="511"/>
      <c r="J193" s="511"/>
      <c r="K193" s="511"/>
      <c r="L193" s="512"/>
      <c r="M193" s="61"/>
      <c r="N193" s="135"/>
      <c r="O193" s="135"/>
      <c r="P193" s="135"/>
      <c r="Q193" s="135"/>
      <c r="R193" s="502"/>
      <c r="S193" s="503"/>
      <c r="T193" s="503"/>
      <c r="U193" s="503"/>
      <c r="V193" s="503"/>
      <c r="W193" s="503"/>
      <c r="X193" s="504"/>
      <c r="Y193" s="61"/>
      <c r="Z193" s="121">
        <f t="shared" si="26"/>
        <v>24</v>
      </c>
      <c r="AA193" s="122">
        <f t="shared" si="18"/>
        <v>0</v>
      </c>
      <c r="AB193" s="122">
        <f t="shared" si="19"/>
        <v>0</v>
      </c>
      <c r="AC193" s="122">
        <f t="shared" si="20"/>
        <v>0</v>
      </c>
      <c r="AD193" s="500">
        <f t="shared" si="21"/>
        <v>0</v>
      </c>
      <c r="AE193" s="500"/>
      <c r="AF193" s="500"/>
      <c r="AG193" s="500"/>
      <c r="AH193" s="500"/>
      <c r="AI193" s="500"/>
      <c r="AJ193" s="500"/>
      <c r="AK193" s="123"/>
      <c r="AL193" s="121">
        <f t="shared" si="27"/>
        <v>24</v>
      </c>
      <c r="AM193" s="122">
        <f t="shared" si="22"/>
        <v>0</v>
      </c>
      <c r="AN193" s="122">
        <f t="shared" si="23"/>
        <v>0</v>
      </c>
      <c r="AO193" s="122">
        <f t="shared" si="24"/>
        <v>0</v>
      </c>
      <c r="AP193" s="500">
        <f t="shared" si="25"/>
        <v>0</v>
      </c>
      <c r="AQ193" s="500"/>
      <c r="AR193" s="500"/>
      <c r="AS193" s="500"/>
      <c r="AT193" s="500"/>
      <c r="AU193" s="500"/>
      <c r="AV193" s="500"/>
      <c r="AW193" s="116"/>
      <c r="AX193" s="116"/>
      <c r="AY193" s="116"/>
      <c r="AZ193" s="116"/>
      <c r="BA193" s="116"/>
      <c r="BB193" s="116"/>
      <c r="BC193" s="116"/>
      <c r="BD193" s="116"/>
      <c r="BE193" s="116"/>
      <c r="BF193" s="116"/>
      <c r="BG193" s="116"/>
      <c r="BH193" s="116"/>
      <c r="BI193" s="116"/>
      <c r="BJ193" s="116"/>
    </row>
    <row r="194" spans="2:62" ht="15.75">
      <c r="B194" s="125"/>
      <c r="C194" s="125"/>
      <c r="D194" s="125"/>
      <c r="E194" s="125"/>
      <c r="F194" s="510"/>
      <c r="G194" s="511"/>
      <c r="H194" s="511"/>
      <c r="I194" s="511"/>
      <c r="J194" s="511"/>
      <c r="K194" s="511"/>
      <c r="L194" s="512"/>
      <c r="M194" s="61"/>
      <c r="N194" s="135"/>
      <c r="O194" s="135"/>
      <c r="P194" s="135"/>
      <c r="Q194" s="135"/>
      <c r="R194" s="502"/>
      <c r="S194" s="503"/>
      <c r="T194" s="503"/>
      <c r="U194" s="503"/>
      <c r="V194" s="503"/>
      <c r="W194" s="503"/>
      <c r="X194" s="504"/>
      <c r="Y194" s="61"/>
      <c r="Z194" s="121">
        <f t="shared" si="26"/>
        <v>24</v>
      </c>
      <c r="AA194" s="122">
        <f t="shared" si="18"/>
        <v>0</v>
      </c>
      <c r="AB194" s="122">
        <f t="shared" si="19"/>
        <v>0</v>
      </c>
      <c r="AC194" s="122">
        <f t="shared" si="20"/>
        <v>0</v>
      </c>
      <c r="AD194" s="500">
        <f t="shared" si="21"/>
        <v>0</v>
      </c>
      <c r="AE194" s="500"/>
      <c r="AF194" s="500"/>
      <c r="AG194" s="500"/>
      <c r="AH194" s="500"/>
      <c r="AI194" s="500"/>
      <c r="AJ194" s="500"/>
      <c r="AK194" s="123"/>
      <c r="AL194" s="121">
        <f t="shared" si="27"/>
        <v>24</v>
      </c>
      <c r="AM194" s="122">
        <f t="shared" si="22"/>
        <v>0</v>
      </c>
      <c r="AN194" s="122">
        <f t="shared" si="23"/>
        <v>0</v>
      </c>
      <c r="AO194" s="122">
        <f t="shared" si="24"/>
        <v>0</v>
      </c>
      <c r="AP194" s="500">
        <f t="shared" si="25"/>
        <v>0</v>
      </c>
      <c r="AQ194" s="500"/>
      <c r="AR194" s="500"/>
      <c r="AS194" s="500"/>
      <c r="AT194" s="500"/>
      <c r="AU194" s="500"/>
      <c r="AV194" s="500"/>
      <c r="AW194" s="116"/>
      <c r="AX194" s="116"/>
      <c r="AY194" s="116"/>
      <c r="AZ194" s="116"/>
      <c r="BA194" s="116"/>
      <c r="BB194" s="116"/>
      <c r="BC194" s="116"/>
      <c r="BD194" s="116"/>
      <c r="BE194" s="116"/>
      <c r="BF194" s="116"/>
      <c r="BG194" s="116"/>
      <c r="BH194" s="116"/>
      <c r="BI194" s="116"/>
      <c r="BJ194" s="116"/>
    </row>
    <row r="195" spans="2:62" ht="15.75">
      <c r="B195" s="125"/>
      <c r="C195" s="125"/>
      <c r="D195" s="125"/>
      <c r="E195" s="125"/>
      <c r="F195" s="510"/>
      <c r="G195" s="511"/>
      <c r="H195" s="511"/>
      <c r="I195" s="511"/>
      <c r="J195" s="511"/>
      <c r="K195" s="511"/>
      <c r="L195" s="512"/>
      <c r="M195" s="61"/>
      <c r="N195" s="135"/>
      <c r="O195" s="135"/>
      <c r="P195" s="135"/>
      <c r="Q195" s="135"/>
      <c r="R195" s="502"/>
      <c r="S195" s="503"/>
      <c r="T195" s="503"/>
      <c r="U195" s="503"/>
      <c r="V195" s="503"/>
      <c r="W195" s="503"/>
      <c r="X195" s="504"/>
      <c r="Y195" s="61"/>
      <c r="Z195" s="121">
        <f t="shared" si="26"/>
        <v>24</v>
      </c>
      <c r="AA195" s="122">
        <f t="shared" si="18"/>
        <v>0</v>
      </c>
      <c r="AB195" s="122">
        <f t="shared" si="19"/>
        <v>0</v>
      </c>
      <c r="AC195" s="122">
        <f t="shared" si="20"/>
        <v>0</v>
      </c>
      <c r="AD195" s="500">
        <f t="shared" si="21"/>
        <v>0</v>
      </c>
      <c r="AE195" s="500"/>
      <c r="AF195" s="500"/>
      <c r="AG195" s="500"/>
      <c r="AH195" s="500"/>
      <c r="AI195" s="500"/>
      <c r="AJ195" s="500"/>
      <c r="AK195" s="123"/>
      <c r="AL195" s="121">
        <f t="shared" si="27"/>
        <v>24</v>
      </c>
      <c r="AM195" s="122">
        <f t="shared" si="22"/>
        <v>0</v>
      </c>
      <c r="AN195" s="122">
        <f t="shared" si="23"/>
        <v>0</v>
      </c>
      <c r="AO195" s="122">
        <f t="shared" si="24"/>
        <v>0</v>
      </c>
      <c r="AP195" s="500">
        <f t="shared" si="25"/>
        <v>0</v>
      </c>
      <c r="AQ195" s="500"/>
      <c r="AR195" s="500"/>
      <c r="AS195" s="500"/>
      <c r="AT195" s="500"/>
      <c r="AU195" s="500"/>
      <c r="AV195" s="500"/>
      <c r="AW195" s="116"/>
      <c r="AX195" s="116"/>
      <c r="AY195" s="116"/>
      <c r="AZ195" s="116"/>
      <c r="BA195" s="116"/>
      <c r="BB195" s="116"/>
      <c r="BC195" s="116"/>
      <c r="BD195" s="116"/>
      <c r="BE195" s="116"/>
      <c r="BF195" s="116"/>
      <c r="BG195" s="116"/>
      <c r="BH195" s="116"/>
      <c r="BI195" s="116"/>
      <c r="BJ195" s="116"/>
    </row>
    <row r="196" spans="2:62" ht="15.75">
      <c r="B196" s="125"/>
      <c r="C196" s="125"/>
      <c r="D196" s="125"/>
      <c r="E196" s="125"/>
      <c r="F196" s="510"/>
      <c r="G196" s="511"/>
      <c r="H196" s="511"/>
      <c r="I196" s="511"/>
      <c r="J196" s="511"/>
      <c r="K196" s="511"/>
      <c r="L196" s="512"/>
      <c r="M196" s="61"/>
      <c r="N196" s="135"/>
      <c r="O196" s="135"/>
      <c r="P196" s="135"/>
      <c r="Q196" s="135"/>
      <c r="R196" s="502"/>
      <c r="S196" s="503"/>
      <c r="T196" s="503"/>
      <c r="U196" s="503"/>
      <c r="V196" s="503"/>
      <c r="W196" s="503"/>
      <c r="X196" s="504"/>
      <c r="Y196" s="62"/>
      <c r="Z196" s="121">
        <f t="shared" si="26"/>
        <v>24</v>
      </c>
      <c r="AA196" s="121">
        <f t="shared" si="18"/>
        <v>0</v>
      </c>
      <c r="AB196" s="121">
        <f t="shared" si="19"/>
        <v>0</v>
      </c>
      <c r="AC196" s="121">
        <f t="shared" si="20"/>
        <v>0</v>
      </c>
      <c r="AD196" s="500">
        <f t="shared" si="21"/>
        <v>0</v>
      </c>
      <c r="AE196" s="500"/>
      <c r="AF196" s="500"/>
      <c r="AG196" s="500"/>
      <c r="AH196" s="500"/>
      <c r="AI196" s="500"/>
      <c r="AJ196" s="500"/>
      <c r="AK196" s="123"/>
      <c r="AL196" s="121">
        <f t="shared" si="27"/>
        <v>24</v>
      </c>
      <c r="AM196" s="121">
        <f t="shared" si="22"/>
        <v>0</v>
      </c>
      <c r="AN196" s="121">
        <f t="shared" si="23"/>
        <v>0</v>
      </c>
      <c r="AO196" s="121">
        <f t="shared" si="24"/>
        <v>0</v>
      </c>
      <c r="AP196" s="500">
        <f t="shared" si="25"/>
        <v>0</v>
      </c>
      <c r="AQ196" s="500"/>
      <c r="AR196" s="500"/>
      <c r="AS196" s="500"/>
      <c r="AT196" s="500"/>
      <c r="AU196" s="500"/>
      <c r="AV196" s="500"/>
      <c r="AW196" s="116"/>
      <c r="AX196" s="116"/>
      <c r="AY196" s="116"/>
      <c r="AZ196" s="116"/>
      <c r="BA196" s="116"/>
      <c r="BB196" s="116"/>
      <c r="BC196" s="116"/>
      <c r="BD196" s="116"/>
      <c r="BE196" s="116"/>
      <c r="BF196" s="116"/>
      <c r="BG196" s="116"/>
      <c r="BH196" s="116"/>
      <c r="BI196" s="116"/>
      <c r="BJ196" s="116"/>
    </row>
    <row r="197" spans="2:62" ht="15.75">
      <c r="B197" s="125"/>
      <c r="C197" s="125"/>
      <c r="D197" s="125"/>
      <c r="E197" s="125"/>
      <c r="F197" s="510"/>
      <c r="G197" s="511"/>
      <c r="H197" s="511"/>
      <c r="I197" s="511"/>
      <c r="J197" s="511"/>
      <c r="K197" s="511"/>
      <c r="L197" s="512"/>
      <c r="M197" s="61"/>
      <c r="N197" s="135"/>
      <c r="O197" s="135"/>
      <c r="P197" s="135"/>
      <c r="Q197" s="135"/>
      <c r="R197" s="502"/>
      <c r="S197" s="503"/>
      <c r="T197" s="503"/>
      <c r="U197" s="503"/>
      <c r="V197" s="503"/>
      <c r="W197" s="503"/>
      <c r="X197" s="504"/>
      <c r="Y197" s="63"/>
      <c r="Z197" s="121">
        <f t="shared" si="26"/>
        <v>24</v>
      </c>
      <c r="AA197" s="122">
        <f t="shared" si="18"/>
        <v>0</v>
      </c>
      <c r="AB197" s="122">
        <f t="shared" si="19"/>
        <v>0</v>
      </c>
      <c r="AC197" s="122">
        <f t="shared" si="20"/>
        <v>0</v>
      </c>
      <c r="AD197" s="500">
        <f t="shared" si="21"/>
        <v>0</v>
      </c>
      <c r="AE197" s="500"/>
      <c r="AF197" s="500"/>
      <c r="AG197" s="500"/>
      <c r="AH197" s="500"/>
      <c r="AI197" s="500"/>
      <c r="AJ197" s="500"/>
      <c r="AK197" s="123"/>
      <c r="AL197" s="121">
        <f t="shared" si="27"/>
        <v>24</v>
      </c>
      <c r="AM197" s="122">
        <f t="shared" si="22"/>
        <v>0</v>
      </c>
      <c r="AN197" s="122">
        <f t="shared" si="23"/>
        <v>0</v>
      </c>
      <c r="AO197" s="122">
        <f t="shared" si="24"/>
        <v>0</v>
      </c>
      <c r="AP197" s="500">
        <f t="shared" si="25"/>
        <v>0</v>
      </c>
      <c r="AQ197" s="500"/>
      <c r="AR197" s="500"/>
      <c r="AS197" s="500"/>
      <c r="AT197" s="500"/>
      <c r="AU197" s="500"/>
      <c r="AV197" s="500"/>
      <c r="AW197" s="116"/>
      <c r="AX197" s="116"/>
      <c r="AY197" s="116"/>
      <c r="AZ197" s="116"/>
      <c r="BA197" s="116"/>
      <c r="BB197" s="116"/>
      <c r="BC197" s="116"/>
      <c r="BD197" s="116"/>
      <c r="BE197" s="116"/>
      <c r="BF197" s="116"/>
      <c r="BG197" s="116"/>
      <c r="BH197" s="116"/>
      <c r="BI197" s="116"/>
      <c r="BJ197" s="116"/>
    </row>
    <row r="198" spans="2:62" ht="15.75">
      <c r="B198" s="125"/>
      <c r="C198" s="125"/>
      <c r="D198" s="125"/>
      <c r="E198" s="125"/>
      <c r="F198" s="510"/>
      <c r="G198" s="511"/>
      <c r="H198" s="511"/>
      <c r="I198" s="511"/>
      <c r="J198" s="511"/>
      <c r="K198" s="511"/>
      <c r="L198" s="512"/>
      <c r="M198" s="61"/>
      <c r="N198" s="135"/>
      <c r="O198" s="135"/>
      <c r="P198" s="135"/>
      <c r="Q198" s="135"/>
      <c r="R198" s="502"/>
      <c r="S198" s="503"/>
      <c r="T198" s="503"/>
      <c r="U198" s="503"/>
      <c r="V198" s="503"/>
      <c r="W198" s="503"/>
      <c r="X198" s="504"/>
      <c r="Y198" s="63"/>
      <c r="Z198" s="121">
        <f t="shared" si="26"/>
        <v>24</v>
      </c>
      <c r="AA198" s="122">
        <f t="shared" si="18"/>
        <v>0</v>
      </c>
      <c r="AB198" s="122">
        <f t="shared" si="19"/>
        <v>0</v>
      </c>
      <c r="AC198" s="122">
        <f t="shared" si="20"/>
        <v>0</v>
      </c>
      <c r="AD198" s="500">
        <f t="shared" si="21"/>
        <v>0</v>
      </c>
      <c r="AE198" s="500"/>
      <c r="AF198" s="500"/>
      <c r="AG198" s="500"/>
      <c r="AH198" s="500"/>
      <c r="AI198" s="500"/>
      <c r="AJ198" s="500"/>
      <c r="AK198" s="123"/>
      <c r="AL198" s="121">
        <f t="shared" si="27"/>
        <v>24</v>
      </c>
      <c r="AM198" s="122">
        <f t="shared" si="22"/>
        <v>0</v>
      </c>
      <c r="AN198" s="122">
        <f t="shared" si="23"/>
        <v>0</v>
      </c>
      <c r="AO198" s="122">
        <f t="shared" si="24"/>
        <v>0</v>
      </c>
      <c r="AP198" s="500">
        <f t="shared" si="25"/>
        <v>0</v>
      </c>
      <c r="AQ198" s="500"/>
      <c r="AR198" s="500"/>
      <c r="AS198" s="500"/>
      <c r="AT198" s="500"/>
      <c r="AU198" s="500"/>
      <c r="AV198" s="500"/>
      <c r="AW198" s="116"/>
      <c r="AX198" s="116"/>
      <c r="AY198" s="116"/>
      <c r="AZ198" s="116"/>
      <c r="BA198" s="116"/>
      <c r="BB198" s="116"/>
      <c r="BC198" s="116"/>
      <c r="BD198" s="116"/>
      <c r="BE198" s="116"/>
      <c r="BF198" s="116"/>
      <c r="BG198" s="116"/>
      <c r="BH198" s="116"/>
      <c r="BI198" s="116"/>
      <c r="BJ198" s="116"/>
    </row>
    <row r="199" spans="2:62" ht="15.75">
      <c r="B199" s="125"/>
      <c r="C199" s="125"/>
      <c r="D199" s="125"/>
      <c r="E199" s="125"/>
      <c r="F199" s="510"/>
      <c r="G199" s="511"/>
      <c r="H199" s="511"/>
      <c r="I199" s="511"/>
      <c r="J199" s="511"/>
      <c r="K199" s="511"/>
      <c r="L199" s="512"/>
      <c r="M199" s="61"/>
      <c r="N199" s="135"/>
      <c r="O199" s="135"/>
      <c r="P199" s="135"/>
      <c r="Q199" s="135"/>
      <c r="R199" s="502"/>
      <c r="S199" s="503"/>
      <c r="T199" s="503"/>
      <c r="U199" s="503"/>
      <c r="V199" s="503"/>
      <c r="W199" s="503"/>
      <c r="X199" s="504"/>
      <c r="Y199" s="63"/>
      <c r="Z199" s="121">
        <f t="shared" si="26"/>
        <v>24</v>
      </c>
      <c r="AA199" s="122">
        <f t="shared" si="18"/>
        <v>0</v>
      </c>
      <c r="AB199" s="122">
        <f t="shared" si="19"/>
        <v>0</v>
      </c>
      <c r="AC199" s="122">
        <f t="shared" si="20"/>
        <v>0</v>
      </c>
      <c r="AD199" s="500">
        <f t="shared" si="21"/>
        <v>0</v>
      </c>
      <c r="AE199" s="500"/>
      <c r="AF199" s="500"/>
      <c r="AG199" s="500"/>
      <c r="AH199" s="500"/>
      <c r="AI199" s="500"/>
      <c r="AJ199" s="500"/>
      <c r="AK199" s="123"/>
      <c r="AL199" s="121">
        <f t="shared" si="27"/>
        <v>24</v>
      </c>
      <c r="AM199" s="122">
        <f t="shared" si="22"/>
        <v>0</v>
      </c>
      <c r="AN199" s="122">
        <f t="shared" si="23"/>
        <v>0</v>
      </c>
      <c r="AO199" s="122">
        <f t="shared" si="24"/>
        <v>0</v>
      </c>
      <c r="AP199" s="500">
        <f t="shared" si="25"/>
        <v>0</v>
      </c>
      <c r="AQ199" s="500"/>
      <c r="AR199" s="500"/>
      <c r="AS199" s="500"/>
      <c r="AT199" s="500"/>
      <c r="AU199" s="500"/>
      <c r="AV199" s="500"/>
      <c r="AW199" s="116"/>
      <c r="AX199" s="116"/>
      <c r="AY199" s="116"/>
      <c r="AZ199" s="116"/>
      <c r="BA199" s="116"/>
      <c r="BB199" s="116"/>
      <c r="BC199" s="116"/>
      <c r="BD199" s="116"/>
      <c r="BE199" s="116"/>
      <c r="BF199" s="116"/>
      <c r="BG199" s="116"/>
      <c r="BH199" s="116"/>
      <c r="BI199" s="116"/>
      <c r="BJ199" s="116"/>
    </row>
    <row r="200" spans="2:62" ht="15.75">
      <c r="B200" s="125"/>
      <c r="C200" s="125"/>
      <c r="D200" s="125"/>
      <c r="E200" s="125"/>
      <c r="F200" s="510"/>
      <c r="G200" s="511"/>
      <c r="H200" s="511"/>
      <c r="I200" s="511"/>
      <c r="J200" s="511"/>
      <c r="K200" s="511"/>
      <c r="L200" s="512"/>
      <c r="M200" s="61"/>
      <c r="N200" s="135"/>
      <c r="O200" s="135"/>
      <c r="P200" s="135"/>
      <c r="Q200" s="135"/>
      <c r="R200" s="502"/>
      <c r="S200" s="503"/>
      <c r="T200" s="503"/>
      <c r="U200" s="503"/>
      <c r="V200" s="503"/>
      <c r="W200" s="503"/>
      <c r="X200" s="504"/>
      <c r="Y200" s="63"/>
      <c r="Z200" s="121">
        <f t="shared" si="26"/>
        <v>24</v>
      </c>
      <c r="AA200" s="122">
        <f aca="true" t="shared" si="28" ref="AA200:AC201">IF(C200="",AA199,AA199+1)</f>
        <v>0</v>
      </c>
      <c r="AB200" s="122">
        <f t="shared" si="28"/>
        <v>0</v>
      </c>
      <c r="AC200" s="122">
        <f t="shared" si="28"/>
        <v>0</v>
      </c>
      <c r="AD200" s="500">
        <f t="shared" si="21"/>
        <v>0</v>
      </c>
      <c r="AE200" s="500"/>
      <c r="AF200" s="500"/>
      <c r="AG200" s="500"/>
      <c r="AH200" s="500"/>
      <c r="AI200" s="500"/>
      <c r="AJ200" s="500"/>
      <c r="AK200" s="123"/>
      <c r="AL200" s="121">
        <f t="shared" si="27"/>
        <v>24</v>
      </c>
      <c r="AM200" s="122">
        <f t="shared" si="22"/>
        <v>0</v>
      </c>
      <c r="AN200" s="122">
        <f t="shared" si="23"/>
        <v>0</v>
      </c>
      <c r="AO200" s="122">
        <f t="shared" si="24"/>
        <v>0</v>
      </c>
      <c r="AP200" s="500">
        <f t="shared" si="25"/>
        <v>0</v>
      </c>
      <c r="AQ200" s="500"/>
      <c r="AR200" s="500"/>
      <c r="AS200" s="500"/>
      <c r="AT200" s="500"/>
      <c r="AU200" s="500"/>
      <c r="AV200" s="500"/>
      <c r="AW200" s="116"/>
      <c r="AX200" s="116"/>
      <c r="AY200" s="116"/>
      <c r="AZ200" s="116"/>
      <c r="BA200" s="116"/>
      <c r="BB200" s="116"/>
      <c r="BC200" s="116"/>
      <c r="BD200" s="116"/>
      <c r="BE200" s="116"/>
      <c r="BF200" s="116"/>
      <c r="BG200" s="116"/>
      <c r="BH200" s="116"/>
      <c r="BI200" s="116"/>
      <c r="BJ200" s="116"/>
    </row>
    <row r="201" spans="2:62" ht="15.75">
      <c r="B201" s="126"/>
      <c r="C201" s="126"/>
      <c r="D201" s="126"/>
      <c r="E201" s="126"/>
      <c r="F201" s="513"/>
      <c r="G201" s="514"/>
      <c r="H201" s="514"/>
      <c r="I201" s="514"/>
      <c r="J201" s="514"/>
      <c r="K201" s="514"/>
      <c r="L201" s="515"/>
      <c r="M201" s="61"/>
      <c r="N201" s="136"/>
      <c r="O201" s="136"/>
      <c r="P201" s="136"/>
      <c r="Q201" s="136"/>
      <c r="R201" s="505"/>
      <c r="S201" s="506"/>
      <c r="T201" s="506"/>
      <c r="U201" s="506"/>
      <c r="V201" s="506"/>
      <c r="W201" s="506"/>
      <c r="X201" s="507"/>
      <c r="Y201" s="63"/>
      <c r="Z201" s="121">
        <f t="shared" si="26"/>
        <v>24</v>
      </c>
      <c r="AA201" s="122">
        <f t="shared" si="28"/>
        <v>0</v>
      </c>
      <c r="AB201" s="122">
        <f t="shared" si="28"/>
        <v>0</v>
      </c>
      <c r="AC201" s="122">
        <f t="shared" si="28"/>
        <v>0</v>
      </c>
      <c r="AD201" s="500">
        <f t="shared" si="21"/>
        <v>0</v>
      </c>
      <c r="AE201" s="500"/>
      <c r="AF201" s="500"/>
      <c r="AG201" s="500"/>
      <c r="AH201" s="500"/>
      <c r="AI201" s="500"/>
      <c r="AJ201" s="500"/>
      <c r="AK201" s="123"/>
      <c r="AL201" s="121">
        <f t="shared" si="27"/>
        <v>24</v>
      </c>
      <c r="AM201" s="122">
        <f t="shared" si="22"/>
        <v>0</v>
      </c>
      <c r="AN201" s="122">
        <f t="shared" si="23"/>
        <v>0</v>
      </c>
      <c r="AO201" s="122">
        <f t="shared" si="24"/>
        <v>0</v>
      </c>
      <c r="AP201" s="500">
        <f t="shared" si="25"/>
        <v>0</v>
      </c>
      <c r="AQ201" s="500"/>
      <c r="AR201" s="500"/>
      <c r="AS201" s="500"/>
      <c r="AT201" s="500"/>
      <c r="AU201" s="500"/>
      <c r="AV201" s="500"/>
      <c r="AW201" s="116"/>
      <c r="AX201" s="116"/>
      <c r="AY201" s="116"/>
      <c r="AZ201" s="116"/>
      <c r="BA201" s="116"/>
      <c r="BB201" s="116"/>
      <c r="BC201" s="116"/>
      <c r="BD201" s="116"/>
      <c r="BE201" s="116"/>
      <c r="BF201" s="116"/>
      <c r="BG201" s="116"/>
      <c r="BH201" s="116"/>
      <c r="BI201" s="116"/>
      <c r="BJ201" s="116"/>
    </row>
    <row r="202" spans="25:36" ht="15.75">
      <c r="Y202" s="107"/>
      <c r="Z202" s="107"/>
      <c r="AA202" s="107"/>
      <c r="AB202" s="107"/>
      <c r="AC202" s="107"/>
      <c r="AD202" s="107"/>
      <c r="AE202" s="107"/>
      <c r="AF202" s="107"/>
      <c r="AG202" s="107"/>
      <c r="AH202" s="107"/>
      <c r="AI202" s="107"/>
      <c r="AJ202" s="107"/>
    </row>
    <row r="203" spans="25:36" ht="15.75" hidden="1">
      <c r="Y203" s="107"/>
      <c r="Z203" s="107"/>
      <c r="AA203" s="107"/>
      <c r="AB203" s="107"/>
      <c r="AC203" s="107"/>
      <c r="AD203" s="107"/>
      <c r="AE203" s="107"/>
      <c r="AF203" s="107"/>
      <c r="AG203" s="107"/>
      <c r="AH203" s="107"/>
      <c r="AI203" s="107"/>
      <c r="AJ203" s="107"/>
    </row>
    <row r="204" spans="25:36" ht="15.75" hidden="1">
      <c r="Y204" s="107"/>
      <c r="Z204" s="107"/>
      <c r="AA204" s="107"/>
      <c r="AB204" s="107"/>
      <c r="AC204" s="107"/>
      <c r="AD204" s="107"/>
      <c r="AE204" s="107"/>
      <c r="AF204" s="107"/>
      <c r="AG204" s="107"/>
      <c r="AH204" s="107"/>
      <c r="AI204" s="107"/>
      <c r="AJ204" s="107"/>
    </row>
    <row r="205" spans="25:36" ht="15.75" hidden="1">
      <c r="Y205" s="107"/>
      <c r="Z205" s="107"/>
      <c r="AA205" s="107"/>
      <c r="AB205" s="107"/>
      <c r="AC205" s="107"/>
      <c r="AD205" s="107"/>
      <c r="AE205" s="107"/>
      <c r="AF205" s="107"/>
      <c r="AG205" s="107"/>
      <c r="AH205" s="107"/>
      <c r="AI205" s="107"/>
      <c r="AJ205" s="107"/>
    </row>
    <row r="206" spans="25:36" ht="15.75" hidden="1">
      <c r="Y206" s="107"/>
      <c r="Z206" s="107"/>
      <c r="AA206" s="107"/>
      <c r="AB206" s="107"/>
      <c r="AC206" s="107"/>
      <c r="AD206" s="107"/>
      <c r="AE206" s="107"/>
      <c r="AF206" s="107"/>
      <c r="AG206" s="107"/>
      <c r="AH206" s="107"/>
      <c r="AI206" s="107"/>
      <c r="AJ206" s="107"/>
    </row>
    <row r="207" spans="25:36" ht="15.75" hidden="1">
      <c r="Y207" s="107"/>
      <c r="Z207" s="107"/>
      <c r="AA207" s="107"/>
      <c r="AB207" s="107"/>
      <c r="AC207" s="107"/>
      <c r="AD207" s="107"/>
      <c r="AE207" s="107"/>
      <c r="AF207" s="107"/>
      <c r="AG207" s="107"/>
      <c r="AH207" s="107"/>
      <c r="AI207" s="107"/>
      <c r="AJ207" s="107"/>
    </row>
    <row r="208" spans="25:36" ht="15.75" hidden="1">
      <c r="Y208" s="107"/>
      <c r="Z208" s="107"/>
      <c r="AA208" s="107"/>
      <c r="AB208" s="107"/>
      <c r="AC208" s="107"/>
      <c r="AD208" s="107"/>
      <c r="AE208" s="107"/>
      <c r="AF208" s="107"/>
      <c r="AG208" s="107"/>
      <c r="AH208" s="107"/>
      <c r="AI208" s="107"/>
      <c r="AJ208" s="107"/>
    </row>
  </sheetData>
  <sheetProtection selectLockedCells="1"/>
  <mergeCells count="704">
    <mergeCell ref="F116:L116"/>
    <mergeCell ref="F86:L86"/>
    <mergeCell ref="F87:L87"/>
    <mergeCell ref="F82:L82"/>
    <mergeCell ref="F83:L83"/>
    <mergeCell ref="F84:L84"/>
    <mergeCell ref="F113:L113"/>
    <mergeCell ref="F114:L114"/>
    <mergeCell ref="F115:L115"/>
    <mergeCell ref="R68:X68"/>
    <mergeCell ref="R69:X69"/>
    <mergeCell ref="R70:X70"/>
    <mergeCell ref="R71:X71"/>
    <mergeCell ref="R72:X72"/>
    <mergeCell ref="R73:X73"/>
    <mergeCell ref="AP78:AV78"/>
    <mergeCell ref="F167:L167"/>
    <mergeCell ref="F168:L168"/>
    <mergeCell ref="F169:L169"/>
    <mergeCell ref="F170:L170"/>
    <mergeCell ref="F171:L171"/>
    <mergeCell ref="F85:L85"/>
    <mergeCell ref="F79:L79"/>
    <mergeCell ref="F80:L80"/>
    <mergeCell ref="F81:L81"/>
    <mergeCell ref="AP76:AV76"/>
    <mergeCell ref="AP77:AV77"/>
    <mergeCell ref="F76:L76"/>
    <mergeCell ref="F77:L77"/>
    <mergeCell ref="F78:L78"/>
    <mergeCell ref="R74:X74"/>
    <mergeCell ref="R75:X75"/>
    <mergeCell ref="R76:X76"/>
    <mergeCell ref="R77:X77"/>
    <mergeCell ref="R78:X78"/>
    <mergeCell ref="F74:L74"/>
    <mergeCell ref="F75:L75"/>
    <mergeCell ref="AP72:AV72"/>
    <mergeCell ref="AP73:AV73"/>
    <mergeCell ref="AP74:AV74"/>
    <mergeCell ref="AP75:AV75"/>
    <mergeCell ref="F68:L68"/>
    <mergeCell ref="F69:L69"/>
    <mergeCell ref="F70:L70"/>
    <mergeCell ref="F71:L71"/>
    <mergeCell ref="F72:L72"/>
    <mergeCell ref="F73:L73"/>
    <mergeCell ref="F62:L62"/>
    <mergeCell ref="F63:L63"/>
    <mergeCell ref="F64:L64"/>
    <mergeCell ref="F65:L65"/>
    <mergeCell ref="F66:L66"/>
    <mergeCell ref="F67:L67"/>
    <mergeCell ref="F60:L60"/>
    <mergeCell ref="E37:G37"/>
    <mergeCell ref="E38:G38"/>
    <mergeCell ref="E39:G39"/>
    <mergeCell ref="E40:G40"/>
    <mergeCell ref="F61:L61"/>
    <mergeCell ref="F57:L57"/>
    <mergeCell ref="B32:D32"/>
    <mergeCell ref="B46:D46"/>
    <mergeCell ref="B47:D47"/>
    <mergeCell ref="F58:L58"/>
    <mergeCell ref="F59:L59"/>
    <mergeCell ref="B38:D38"/>
    <mergeCell ref="B39:D39"/>
    <mergeCell ref="B40:D40"/>
    <mergeCell ref="B33:D33"/>
    <mergeCell ref="AF32:AH32"/>
    <mergeCell ref="F56:L56"/>
    <mergeCell ref="B49:K49"/>
    <mergeCell ref="E35:G35"/>
    <mergeCell ref="B42:D42"/>
    <mergeCell ref="E32:G32"/>
    <mergeCell ref="B9:K9"/>
    <mergeCell ref="B10:K10"/>
    <mergeCell ref="B11:K11"/>
    <mergeCell ref="B12:K12"/>
    <mergeCell ref="B13:K13"/>
    <mergeCell ref="B27:K27"/>
    <mergeCell ref="M1:V1"/>
    <mergeCell ref="B14:K14"/>
    <mergeCell ref="B15:K15"/>
    <mergeCell ref="B1:K1"/>
    <mergeCell ref="B4:K4"/>
    <mergeCell ref="E45:G45"/>
    <mergeCell ref="B21:K21"/>
    <mergeCell ref="B3:K3"/>
    <mergeCell ref="B41:D41"/>
    <mergeCell ref="B37:D37"/>
    <mergeCell ref="AC30:AE30"/>
    <mergeCell ref="AC31:AE31"/>
    <mergeCell ref="AI29:AK29"/>
    <mergeCell ref="AI30:AK30"/>
    <mergeCell ref="AI31:AK31"/>
    <mergeCell ref="B5:K5"/>
    <mergeCell ref="B6:K6"/>
    <mergeCell ref="B7:K7"/>
    <mergeCell ref="B8:K8"/>
    <mergeCell ref="K31:M31"/>
    <mergeCell ref="Q29:S29"/>
    <mergeCell ref="Q30:S30"/>
    <mergeCell ref="Q31:S31"/>
    <mergeCell ref="W29:Y29"/>
    <mergeCell ref="W30:Y30"/>
    <mergeCell ref="W31:Y31"/>
    <mergeCell ref="E31:G31"/>
    <mergeCell ref="AF30:AH30"/>
    <mergeCell ref="AF31:AH31"/>
    <mergeCell ref="X1:AL1"/>
    <mergeCell ref="H29:J29"/>
    <mergeCell ref="H30:J30"/>
    <mergeCell ref="H31:J31"/>
    <mergeCell ref="N29:P29"/>
    <mergeCell ref="K29:M29"/>
    <mergeCell ref="K30:M30"/>
    <mergeCell ref="AF29:AH29"/>
    <mergeCell ref="B16:K16"/>
    <mergeCell ref="B17:K17"/>
    <mergeCell ref="B18:K18"/>
    <mergeCell ref="B19:K19"/>
    <mergeCell ref="B29:D29"/>
    <mergeCell ref="E29:G29"/>
    <mergeCell ref="AC29:AE29"/>
    <mergeCell ref="T29:V29"/>
    <mergeCell ref="T30:V30"/>
    <mergeCell ref="T31:V31"/>
    <mergeCell ref="Z29:AB29"/>
    <mergeCell ref="Z30:AB30"/>
    <mergeCell ref="Z31:AB31"/>
    <mergeCell ref="B45:D45"/>
    <mergeCell ref="E46:G46"/>
    <mergeCell ref="E47:G47"/>
    <mergeCell ref="B34:D34"/>
    <mergeCell ref="B35:D35"/>
    <mergeCell ref="B36:D36"/>
    <mergeCell ref="E36:G36"/>
    <mergeCell ref="E41:G41"/>
    <mergeCell ref="E42:G42"/>
    <mergeCell ref="E43:G43"/>
    <mergeCell ref="N30:P30"/>
    <mergeCell ref="N31:P31"/>
    <mergeCell ref="E33:G33"/>
    <mergeCell ref="E34:G34"/>
    <mergeCell ref="B43:D43"/>
    <mergeCell ref="B44:D44"/>
    <mergeCell ref="E44:G44"/>
    <mergeCell ref="B30:D30"/>
    <mergeCell ref="B31:D31"/>
    <mergeCell ref="E30:G30"/>
    <mergeCell ref="F94:L94"/>
    <mergeCell ref="F95:L95"/>
    <mergeCell ref="F96:L96"/>
    <mergeCell ref="AI32:AK32"/>
    <mergeCell ref="H32:AE32"/>
    <mergeCell ref="B53:B54"/>
    <mergeCell ref="C53:C54"/>
    <mergeCell ref="D53:D54"/>
    <mergeCell ref="E53:E54"/>
    <mergeCell ref="F55:L55"/>
    <mergeCell ref="F88:L88"/>
    <mergeCell ref="F89:L89"/>
    <mergeCell ref="F90:L90"/>
    <mergeCell ref="F91:L91"/>
    <mergeCell ref="F92:L92"/>
    <mergeCell ref="F93:L93"/>
    <mergeCell ref="F118:L118"/>
    <mergeCell ref="F97:L97"/>
    <mergeCell ref="F98:L98"/>
    <mergeCell ref="F99:L99"/>
    <mergeCell ref="F100:L100"/>
    <mergeCell ref="F101:L101"/>
    <mergeCell ref="F102:L102"/>
    <mergeCell ref="F103:L103"/>
    <mergeCell ref="F104:L104"/>
    <mergeCell ref="F105:L105"/>
    <mergeCell ref="F126:L126"/>
    <mergeCell ref="F127:L127"/>
    <mergeCell ref="F106:L106"/>
    <mergeCell ref="F107:L107"/>
    <mergeCell ref="F108:L108"/>
    <mergeCell ref="F109:L109"/>
    <mergeCell ref="F110:L110"/>
    <mergeCell ref="F111:L111"/>
    <mergeCell ref="F112:L112"/>
    <mergeCell ref="F117:L117"/>
    <mergeCell ref="F134:L134"/>
    <mergeCell ref="F146:L146"/>
    <mergeCell ref="F147:L147"/>
    <mergeCell ref="F119:L119"/>
    <mergeCell ref="F120:L120"/>
    <mergeCell ref="F121:L121"/>
    <mergeCell ref="F122:L122"/>
    <mergeCell ref="F123:L123"/>
    <mergeCell ref="F124:L124"/>
    <mergeCell ref="F125:L125"/>
    <mergeCell ref="F128:L128"/>
    <mergeCell ref="F129:L129"/>
    <mergeCell ref="F130:L130"/>
    <mergeCell ref="F131:L131"/>
    <mergeCell ref="F132:L132"/>
    <mergeCell ref="F133:L133"/>
    <mergeCell ref="F152:L152"/>
    <mergeCell ref="F135:L135"/>
    <mergeCell ref="F136:L136"/>
    <mergeCell ref="F137:L137"/>
    <mergeCell ref="F138:L138"/>
    <mergeCell ref="F139:L139"/>
    <mergeCell ref="F140:L140"/>
    <mergeCell ref="F141:L141"/>
    <mergeCell ref="F142:L142"/>
    <mergeCell ref="F143:L143"/>
    <mergeCell ref="F144:L144"/>
    <mergeCell ref="F145:L145"/>
    <mergeCell ref="F148:L148"/>
    <mergeCell ref="F149:L149"/>
    <mergeCell ref="F150:L150"/>
    <mergeCell ref="F151:L151"/>
    <mergeCell ref="F166:L166"/>
    <mergeCell ref="F153:L153"/>
    <mergeCell ref="F154:L154"/>
    <mergeCell ref="F155:L155"/>
    <mergeCell ref="F156:L156"/>
    <mergeCell ref="F157:L157"/>
    <mergeCell ref="F158:L158"/>
    <mergeCell ref="F159:L159"/>
    <mergeCell ref="F160:L160"/>
    <mergeCell ref="F161:L161"/>
    <mergeCell ref="F174:L174"/>
    <mergeCell ref="F175:L175"/>
    <mergeCell ref="F176:L176"/>
    <mergeCell ref="F177:L177"/>
    <mergeCell ref="B51:L51"/>
    <mergeCell ref="F178:L178"/>
    <mergeCell ref="F162:L162"/>
    <mergeCell ref="F163:L163"/>
    <mergeCell ref="F164:L164"/>
    <mergeCell ref="F165:L165"/>
    <mergeCell ref="F194:L194"/>
    <mergeCell ref="F195:L195"/>
    <mergeCell ref="F196:L196"/>
    <mergeCell ref="F179:L179"/>
    <mergeCell ref="F180:L180"/>
    <mergeCell ref="F181:L181"/>
    <mergeCell ref="F182:L182"/>
    <mergeCell ref="F183:L183"/>
    <mergeCell ref="F184:L184"/>
    <mergeCell ref="F185:L185"/>
    <mergeCell ref="R64:X64"/>
    <mergeCell ref="R65:X65"/>
    <mergeCell ref="R66:X66"/>
    <mergeCell ref="R67:X67"/>
    <mergeCell ref="F188:L188"/>
    <mergeCell ref="F189:L189"/>
    <mergeCell ref="F186:L186"/>
    <mergeCell ref="F187:L187"/>
    <mergeCell ref="F172:L172"/>
    <mergeCell ref="F173:L173"/>
    <mergeCell ref="R58:X58"/>
    <mergeCell ref="R59:X59"/>
    <mergeCell ref="R60:X60"/>
    <mergeCell ref="R61:X61"/>
    <mergeCell ref="R62:X62"/>
    <mergeCell ref="R63:X63"/>
    <mergeCell ref="F200:L200"/>
    <mergeCell ref="F201:L201"/>
    <mergeCell ref="N51:X51"/>
    <mergeCell ref="N53:N54"/>
    <mergeCell ref="O53:O54"/>
    <mergeCell ref="P53:P54"/>
    <mergeCell ref="Q53:Q54"/>
    <mergeCell ref="R55:X55"/>
    <mergeCell ref="R56:X56"/>
    <mergeCell ref="R57:X57"/>
    <mergeCell ref="R85:X85"/>
    <mergeCell ref="R86:X86"/>
    <mergeCell ref="R87:X87"/>
    <mergeCell ref="F197:L197"/>
    <mergeCell ref="F198:L198"/>
    <mergeCell ref="F199:L199"/>
    <mergeCell ref="F190:L190"/>
    <mergeCell ref="F191:L191"/>
    <mergeCell ref="F192:L192"/>
    <mergeCell ref="F193:L193"/>
    <mergeCell ref="R79:X79"/>
    <mergeCell ref="R80:X80"/>
    <mergeCell ref="R81:X81"/>
    <mergeCell ref="R82:X82"/>
    <mergeCell ref="R83:X83"/>
    <mergeCell ref="R84:X84"/>
    <mergeCell ref="R105:X105"/>
    <mergeCell ref="R88:X88"/>
    <mergeCell ref="R89:X89"/>
    <mergeCell ref="R90:X90"/>
    <mergeCell ref="R91:X91"/>
    <mergeCell ref="R92:X92"/>
    <mergeCell ref="R93:X93"/>
    <mergeCell ref="R94:X94"/>
    <mergeCell ref="R95:X95"/>
    <mergeCell ref="R96:X96"/>
    <mergeCell ref="R113:X113"/>
    <mergeCell ref="R114:X114"/>
    <mergeCell ref="R97:X97"/>
    <mergeCell ref="R98:X98"/>
    <mergeCell ref="R99:X99"/>
    <mergeCell ref="R100:X100"/>
    <mergeCell ref="R101:X101"/>
    <mergeCell ref="R102:X102"/>
    <mergeCell ref="R103:X103"/>
    <mergeCell ref="R104:X104"/>
    <mergeCell ref="R121:X121"/>
    <mergeCell ref="R122:X122"/>
    <mergeCell ref="R123:X123"/>
    <mergeCell ref="R106:X106"/>
    <mergeCell ref="R107:X107"/>
    <mergeCell ref="R108:X108"/>
    <mergeCell ref="R109:X109"/>
    <mergeCell ref="R110:X110"/>
    <mergeCell ref="R111:X111"/>
    <mergeCell ref="R112:X112"/>
    <mergeCell ref="R115:X115"/>
    <mergeCell ref="R116:X116"/>
    <mergeCell ref="R117:X117"/>
    <mergeCell ref="R118:X118"/>
    <mergeCell ref="R119:X119"/>
    <mergeCell ref="R120:X120"/>
    <mergeCell ref="R141:X141"/>
    <mergeCell ref="R124:X124"/>
    <mergeCell ref="R125:X125"/>
    <mergeCell ref="R126:X126"/>
    <mergeCell ref="R127:X127"/>
    <mergeCell ref="R128:X128"/>
    <mergeCell ref="R129:X129"/>
    <mergeCell ref="R130:X130"/>
    <mergeCell ref="R131:X131"/>
    <mergeCell ref="R132:X132"/>
    <mergeCell ref="R149:X149"/>
    <mergeCell ref="R150:X150"/>
    <mergeCell ref="R133:X133"/>
    <mergeCell ref="R134:X134"/>
    <mergeCell ref="R135:X135"/>
    <mergeCell ref="R136:X136"/>
    <mergeCell ref="R137:X137"/>
    <mergeCell ref="R138:X138"/>
    <mergeCell ref="R139:X139"/>
    <mergeCell ref="R140:X140"/>
    <mergeCell ref="R161:X161"/>
    <mergeCell ref="R162:X162"/>
    <mergeCell ref="R163:X163"/>
    <mergeCell ref="R142:X142"/>
    <mergeCell ref="R143:X143"/>
    <mergeCell ref="R144:X144"/>
    <mergeCell ref="R145:X145"/>
    <mergeCell ref="R146:X146"/>
    <mergeCell ref="R147:X147"/>
    <mergeCell ref="R148:X148"/>
    <mergeCell ref="R155:X155"/>
    <mergeCell ref="R156:X156"/>
    <mergeCell ref="R157:X157"/>
    <mergeCell ref="R158:X158"/>
    <mergeCell ref="R159:X159"/>
    <mergeCell ref="R160:X160"/>
    <mergeCell ref="R186:X186"/>
    <mergeCell ref="R187:X187"/>
    <mergeCell ref="R188:X188"/>
    <mergeCell ref="R189:X189"/>
    <mergeCell ref="R151:X151"/>
    <mergeCell ref="R152:X152"/>
    <mergeCell ref="R153:X153"/>
    <mergeCell ref="R154:X154"/>
    <mergeCell ref="R169:X169"/>
    <mergeCell ref="R170:X170"/>
    <mergeCell ref="AC53:AC54"/>
    <mergeCell ref="R191:X191"/>
    <mergeCell ref="R192:X192"/>
    <mergeCell ref="R193:X193"/>
    <mergeCell ref="R194:X194"/>
    <mergeCell ref="R195:X195"/>
    <mergeCell ref="R182:X182"/>
    <mergeCell ref="R183:X183"/>
    <mergeCell ref="R184:X184"/>
    <mergeCell ref="R185:X185"/>
    <mergeCell ref="R201:X201"/>
    <mergeCell ref="F52:L54"/>
    <mergeCell ref="R52:X54"/>
    <mergeCell ref="Z53:Z54"/>
    <mergeCell ref="AA53:AA54"/>
    <mergeCell ref="AB53:AB54"/>
    <mergeCell ref="R196:X196"/>
    <mergeCell ref="R197:X197"/>
    <mergeCell ref="R198:X198"/>
    <mergeCell ref="R199:X199"/>
    <mergeCell ref="R181:X181"/>
    <mergeCell ref="R164:X164"/>
    <mergeCell ref="R165:X165"/>
    <mergeCell ref="R166:X166"/>
    <mergeCell ref="R167:X167"/>
    <mergeCell ref="R168:X168"/>
    <mergeCell ref="R171:X171"/>
    <mergeCell ref="R172:X172"/>
    <mergeCell ref="R200:X200"/>
    <mergeCell ref="R190:X190"/>
    <mergeCell ref="R173:X173"/>
    <mergeCell ref="R174:X174"/>
    <mergeCell ref="R175:X175"/>
    <mergeCell ref="R176:X176"/>
    <mergeCell ref="R177:X177"/>
    <mergeCell ref="R178:X178"/>
    <mergeCell ref="R179:X179"/>
    <mergeCell ref="R180:X180"/>
    <mergeCell ref="AD106:AJ106"/>
    <mergeCell ref="AD90:AJ90"/>
    <mergeCell ref="AD91:AJ91"/>
    <mergeCell ref="AD92:AJ92"/>
    <mergeCell ref="AD93:AJ93"/>
    <mergeCell ref="AD94:AJ94"/>
    <mergeCell ref="AD95:AJ95"/>
    <mergeCell ref="AD96:AJ96"/>
    <mergeCell ref="AD97:AJ97"/>
    <mergeCell ref="AD114:AJ114"/>
    <mergeCell ref="AD115:AJ115"/>
    <mergeCell ref="AD98:AJ98"/>
    <mergeCell ref="AD99:AJ99"/>
    <mergeCell ref="AD100:AJ100"/>
    <mergeCell ref="AD101:AJ101"/>
    <mergeCell ref="AD102:AJ102"/>
    <mergeCell ref="AD103:AJ103"/>
    <mergeCell ref="AD104:AJ104"/>
    <mergeCell ref="AD105:AJ105"/>
    <mergeCell ref="AD122:AJ122"/>
    <mergeCell ref="AD123:AJ123"/>
    <mergeCell ref="AD124:AJ124"/>
    <mergeCell ref="AD107:AJ107"/>
    <mergeCell ref="AD108:AJ108"/>
    <mergeCell ref="AD109:AJ109"/>
    <mergeCell ref="AD110:AJ110"/>
    <mergeCell ref="AD111:AJ111"/>
    <mergeCell ref="AD112:AJ112"/>
    <mergeCell ref="AD113:AJ113"/>
    <mergeCell ref="AD116:AJ116"/>
    <mergeCell ref="AD117:AJ117"/>
    <mergeCell ref="AD118:AJ118"/>
    <mergeCell ref="AD119:AJ119"/>
    <mergeCell ref="AD120:AJ120"/>
    <mergeCell ref="AD121:AJ121"/>
    <mergeCell ref="AD142:AJ142"/>
    <mergeCell ref="AD125:AJ125"/>
    <mergeCell ref="AD126:AJ126"/>
    <mergeCell ref="AD127:AJ127"/>
    <mergeCell ref="AD128:AJ128"/>
    <mergeCell ref="AD129:AJ129"/>
    <mergeCell ref="AD130:AJ130"/>
    <mergeCell ref="AD131:AJ131"/>
    <mergeCell ref="AD132:AJ132"/>
    <mergeCell ref="AD133:AJ133"/>
    <mergeCell ref="AD150:AJ150"/>
    <mergeCell ref="AD151:AJ151"/>
    <mergeCell ref="AD134:AJ134"/>
    <mergeCell ref="AD135:AJ135"/>
    <mergeCell ref="AD136:AJ136"/>
    <mergeCell ref="AD137:AJ137"/>
    <mergeCell ref="AD138:AJ138"/>
    <mergeCell ref="AD139:AJ139"/>
    <mergeCell ref="AD140:AJ140"/>
    <mergeCell ref="AD141:AJ141"/>
    <mergeCell ref="AD158:AJ158"/>
    <mergeCell ref="AD159:AJ159"/>
    <mergeCell ref="AD160:AJ160"/>
    <mergeCell ref="AD143:AJ143"/>
    <mergeCell ref="AD144:AJ144"/>
    <mergeCell ref="AD145:AJ145"/>
    <mergeCell ref="AD146:AJ146"/>
    <mergeCell ref="AD147:AJ147"/>
    <mergeCell ref="AD148:AJ148"/>
    <mergeCell ref="AD149:AJ149"/>
    <mergeCell ref="AD166:AJ166"/>
    <mergeCell ref="AD167:AJ167"/>
    <mergeCell ref="AD168:AJ168"/>
    <mergeCell ref="AD169:AJ169"/>
    <mergeCell ref="AD152:AJ152"/>
    <mergeCell ref="AD153:AJ153"/>
    <mergeCell ref="AD154:AJ154"/>
    <mergeCell ref="AD155:AJ155"/>
    <mergeCell ref="AD156:AJ156"/>
    <mergeCell ref="AD157:AJ157"/>
    <mergeCell ref="AD174:AJ174"/>
    <mergeCell ref="AD175:AJ175"/>
    <mergeCell ref="AD176:AJ176"/>
    <mergeCell ref="AD177:AJ177"/>
    <mergeCell ref="AD178:AJ178"/>
    <mergeCell ref="AD161:AJ161"/>
    <mergeCell ref="AD162:AJ162"/>
    <mergeCell ref="AD163:AJ163"/>
    <mergeCell ref="AD164:AJ164"/>
    <mergeCell ref="AD165:AJ165"/>
    <mergeCell ref="AD196:AJ196"/>
    <mergeCell ref="AD179:AJ179"/>
    <mergeCell ref="AD180:AJ180"/>
    <mergeCell ref="AD181:AJ181"/>
    <mergeCell ref="AD182:AJ182"/>
    <mergeCell ref="AD183:AJ183"/>
    <mergeCell ref="AD184:AJ184"/>
    <mergeCell ref="AD185:AJ185"/>
    <mergeCell ref="AD186:AJ186"/>
    <mergeCell ref="AD187:AJ187"/>
    <mergeCell ref="AD190:AJ190"/>
    <mergeCell ref="AD191:AJ191"/>
    <mergeCell ref="AD192:AJ192"/>
    <mergeCell ref="AD193:AJ193"/>
    <mergeCell ref="AD194:AJ194"/>
    <mergeCell ref="AD195:AJ195"/>
    <mergeCell ref="AD86:AJ86"/>
    <mergeCell ref="AD87:AJ87"/>
    <mergeCell ref="AD88:AJ88"/>
    <mergeCell ref="AD89:AJ89"/>
    <mergeCell ref="AD188:AJ188"/>
    <mergeCell ref="AD189:AJ189"/>
    <mergeCell ref="AD170:AJ170"/>
    <mergeCell ref="AD171:AJ171"/>
    <mergeCell ref="AD172:AJ172"/>
    <mergeCell ref="AD173:AJ173"/>
    <mergeCell ref="AD62:AJ62"/>
    <mergeCell ref="AD81:AJ81"/>
    <mergeCell ref="AD82:AJ82"/>
    <mergeCell ref="AD83:AJ83"/>
    <mergeCell ref="AD84:AJ84"/>
    <mergeCell ref="AD85:AJ85"/>
    <mergeCell ref="AD73:AJ73"/>
    <mergeCell ref="AD74:AJ74"/>
    <mergeCell ref="AD53:AJ54"/>
    <mergeCell ref="AD55:AJ55"/>
    <mergeCell ref="AD56:AJ56"/>
    <mergeCell ref="AD57:AJ57"/>
    <mergeCell ref="AD58:AJ58"/>
    <mergeCell ref="AD59:AJ59"/>
    <mergeCell ref="AD60:AJ60"/>
    <mergeCell ref="AD61:AJ61"/>
    <mergeCell ref="AP110:AV110"/>
    <mergeCell ref="AN53:AN54"/>
    <mergeCell ref="AL53:AL54"/>
    <mergeCell ref="AM53:AM54"/>
    <mergeCell ref="AD75:AJ75"/>
    <mergeCell ref="AD76:AJ76"/>
    <mergeCell ref="AD77:AJ77"/>
    <mergeCell ref="AD78:AJ78"/>
    <mergeCell ref="AD79:AJ79"/>
    <mergeCell ref="AD80:AJ80"/>
    <mergeCell ref="AP96:AV96"/>
    <mergeCell ref="AP97:AV97"/>
    <mergeCell ref="AP98:AV98"/>
    <mergeCell ref="AP99:AV99"/>
    <mergeCell ref="AP100:AV100"/>
    <mergeCell ref="AP79:AV79"/>
    <mergeCell ref="AP80:AV80"/>
    <mergeCell ref="AP81:AV81"/>
    <mergeCell ref="AP82:AV82"/>
    <mergeCell ref="AP83:AV83"/>
    <mergeCell ref="AP126:AV126"/>
    <mergeCell ref="AP111:AV111"/>
    <mergeCell ref="AP112:AV112"/>
    <mergeCell ref="AP113:AV113"/>
    <mergeCell ref="AP114:AV114"/>
    <mergeCell ref="AP115:AV115"/>
    <mergeCell ref="AP116:AV116"/>
    <mergeCell ref="AP117:AV117"/>
    <mergeCell ref="AP134:AV134"/>
    <mergeCell ref="AP135:AV135"/>
    <mergeCell ref="AP118:AV118"/>
    <mergeCell ref="AP119:AV119"/>
    <mergeCell ref="AP120:AV120"/>
    <mergeCell ref="AP121:AV121"/>
    <mergeCell ref="AP122:AV122"/>
    <mergeCell ref="AP123:AV123"/>
    <mergeCell ref="AP124:AV124"/>
    <mergeCell ref="AP125:AV125"/>
    <mergeCell ref="AP142:AV142"/>
    <mergeCell ref="AP143:AV143"/>
    <mergeCell ref="AP144:AV144"/>
    <mergeCell ref="AP127:AV127"/>
    <mergeCell ref="AP128:AV128"/>
    <mergeCell ref="AP129:AV129"/>
    <mergeCell ref="AP130:AV130"/>
    <mergeCell ref="AP131:AV131"/>
    <mergeCell ref="AP132:AV132"/>
    <mergeCell ref="AP133:AV133"/>
    <mergeCell ref="AP136:AV136"/>
    <mergeCell ref="AP137:AV137"/>
    <mergeCell ref="AP138:AV138"/>
    <mergeCell ref="AP139:AV139"/>
    <mergeCell ref="AP140:AV140"/>
    <mergeCell ref="AP141:AV141"/>
    <mergeCell ref="AP162:AV162"/>
    <mergeCell ref="AP145:AV145"/>
    <mergeCell ref="AP146:AV146"/>
    <mergeCell ref="AP147:AV147"/>
    <mergeCell ref="AP148:AV148"/>
    <mergeCell ref="AP149:AV149"/>
    <mergeCell ref="AP150:AV150"/>
    <mergeCell ref="AP151:AV151"/>
    <mergeCell ref="AP152:AV152"/>
    <mergeCell ref="AP153:AV153"/>
    <mergeCell ref="AP170:AV170"/>
    <mergeCell ref="AP171:AV171"/>
    <mergeCell ref="AP154:AV154"/>
    <mergeCell ref="AP155:AV155"/>
    <mergeCell ref="AP156:AV156"/>
    <mergeCell ref="AP157:AV157"/>
    <mergeCell ref="AP158:AV158"/>
    <mergeCell ref="AP159:AV159"/>
    <mergeCell ref="AP160:AV160"/>
    <mergeCell ref="AP161:AV161"/>
    <mergeCell ref="AP192:AV192"/>
    <mergeCell ref="AP193:AV193"/>
    <mergeCell ref="AP194:AV194"/>
    <mergeCell ref="AP195:AV195"/>
    <mergeCell ref="AP181:AV181"/>
    <mergeCell ref="AP182:AV182"/>
    <mergeCell ref="AP183:AV183"/>
    <mergeCell ref="AP184:AV184"/>
    <mergeCell ref="AP185:AV185"/>
    <mergeCell ref="AP186:AV186"/>
    <mergeCell ref="AP92:AV92"/>
    <mergeCell ref="AP93:AV93"/>
    <mergeCell ref="AP94:AV94"/>
    <mergeCell ref="AP95:AV95"/>
    <mergeCell ref="AP190:AV190"/>
    <mergeCell ref="AP191:AV191"/>
    <mergeCell ref="AP187:AV187"/>
    <mergeCell ref="AP188:AV188"/>
    <mergeCell ref="AP189:AV189"/>
    <mergeCell ref="AP169:AV169"/>
    <mergeCell ref="AD71:AJ71"/>
    <mergeCell ref="AP87:AV87"/>
    <mergeCell ref="AP88:AV88"/>
    <mergeCell ref="AP89:AV89"/>
    <mergeCell ref="AP90:AV90"/>
    <mergeCell ref="AP91:AV91"/>
    <mergeCell ref="AP84:AV84"/>
    <mergeCell ref="AP85:AV85"/>
    <mergeCell ref="AP86:AV86"/>
    <mergeCell ref="AD72:AJ72"/>
    <mergeCell ref="AP176:AV176"/>
    <mergeCell ref="AP177:AV177"/>
    <mergeCell ref="AD63:AJ63"/>
    <mergeCell ref="AD64:AJ64"/>
    <mergeCell ref="AD65:AJ65"/>
    <mergeCell ref="AD66:AJ66"/>
    <mergeCell ref="AD67:AJ67"/>
    <mergeCell ref="AD68:AJ68"/>
    <mergeCell ref="AD69:AJ69"/>
    <mergeCell ref="AD70:AJ70"/>
    <mergeCell ref="AP66:AV66"/>
    <mergeCell ref="AP67:AV67"/>
    <mergeCell ref="AP68:AV68"/>
    <mergeCell ref="AP69:AV69"/>
    <mergeCell ref="AP70:AV70"/>
    <mergeCell ref="AP71:AV71"/>
    <mergeCell ref="AP60:AV60"/>
    <mergeCell ref="AP61:AV61"/>
    <mergeCell ref="AP62:AV62"/>
    <mergeCell ref="AP63:AV63"/>
    <mergeCell ref="AP64:AV64"/>
    <mergeCell ref="AP65:AV65"/>
    <mergeCell ref="AD199:AJ199"/>
    <mergeCell ref="AD200:AJ200"/>
    <mergeCell ref="AD201:AJ201"/>
    <mergeCell ref="AO53:AO54"/>
    <mergeCell ref="AP53:AV54"/>
    <mergeCell ref="AP55:AV55"/>
    <mergeCell ref="AP56:AV56"/>
    <mergeCell ref="AP57:AV57"/>
    <mergeCell ref="AP58:AV58"/>
    <mergeCell ref="AP59:AV59"/>
    <mergeCell ref="AP165:AV165"/>
    <mergeCell ref="AP166:AV166"/>
    <mergeCell ref="AP167:AV167"/>
    <mergeCell ref="AP168:AV168"/>
    <mergeCell ref="AD197:AJ197"/>
    <mergeCell ref="AD198:AJ198"/>
    <mergeCell ref="AP172:AV172"/>
    <mergeCell ref="AP173:AV173"/>
    <mergeCell ref="AP174:AV174"/>
    <mergeCell ref="AP175:AV175"/>
    <mergeCell ref="AP108:AV108"/>
    <mergeCell ref="AP109:AV109"/>
    <mergeCell ref="AP196:AV196"/>
    <mergeCell ref="AP197:AV197"/>
    <mergeCell ref="AP198:AV198"/>
    <mergeCell ref="AP178:AV178"/>
    <mergeCell ref="AP179:AV179"/>
    <mergeCell ref="AP180:AV180"/>
    <mergeCell ref="AP163:AV163"/>
    <mergeCell ref="AP164:AV164"/>
    <mergeCell ref="AP199:AV199"/>
    <mergeCell ref="AP200:AV200"/>
    <mergeCell ref="AP201:AV201"/>
    <mergeCell ref="AP101:AV101"/>
    <mergeCell ref="AP102:AV102"/>
    <mergeCell ref="AP103:AV103"/>
    <mergeCell ref="AP104:AV104"/>
    <mergeCell ref="AP105:AV105"/>
    <mergeCell ref="AP106:AV106"/>
    <mergeCell ref="AP107:AV107"/>
  </mergeCells>
  <dataValidations count="6">
    <dataValidation type="list" allowBlank="1" showInputMessage="1" showErrorMessage="1" sqref="M1:V1">
      <formula1>$B$4:$B$19</formula1>
    </dataValidation>
    <dataValidation type="list" allowBlank="1" showInputMessage="1" showErrorMessage="1" sqref="B23">
      <formula1>$P$22:$AB$22</formula1>
    </dataValidation>
    <dataValidation type="list" allowBlank="1" showInputMessage="1" showErrorMessage="1" sqref="G23">
      <formula1>$P$24:$W$24</formula1>
    </dataValidation>
    <dataValidation type="whole" operator="equal" allowBlank="1" showInputMessage="1" showErrorMessage="1" sqref="N55:N118 P55:P118 B55:B118 D55:D118">
      <formula1>1</formula1>
    </dataValidation>
    <dataValidation type="list" allowBlank="1" showInputMessage="1" showErrorMessage="1" sqref="D23">
      <formula1>$P$23:$AU$23</formula1>
    </dataValidation>
    <dataValidation operator="equal" allowBlank="1" showInputMessage="1" showErrorMessage="1" sqref="AD55:AD210 AD52:AD53 AE56:AJ210 AE52:AJ52 AK52:AK210 AW52:CK210 AL202:AV210 AQ52:AV52 AP55:AP201 AQ56:AV201 AP52:AP53"/>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豊原　隆之</dc:creator>
  <cp:keywords/>
  <dc:description/>
  <cp:lastModifiedBy>user</cp:lastModifiedBy>
  <cp:lastPrinted>2022-05-29T01:04:27Z</cp:lastPrinted>
  <dcterms:created xsi:type="dcterms:W3CDTF">2005-05-04T11:35:16Z</dcterms:created>
  <dcterms:modified xsi:type="dcterms:W3CDTF">2022-05-29T01:05:15Z</dcterms:modified>
  <cp:category/>
  <cp:version/>
  <cp:contentType/>
  <cp:contentStatus/>
</cp:coreProperties>
</file>