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C:\Users\rika onodera\Desktop\"/>
    </mc:Choice>
  </mc:AlternateContent>
  <xr:revisionPtr revIDLastSave="0" documentId="8_{5198E431-B9D6-4BE1-987F-80EC0D17CC4B}" xr6:coauthVersionLast="43" xr6:coauthVersionMax="43" xr10:uidLastSave="{00000000-0000-0000-0000-000000000000}"/>
  <bookViews>
    <workbookView xWindow="-108" yWindow="-108" windowWidth="19416" windowHeight="10440" tabRatio="862" activeTab="1" xr2:uid="{00000000-000D-0000-FFFF-FFFF00000000}"/>
  </bookViews>
  <sheets>
    <sheet name="大会要項" sheetId="28" r:id="rId1"/>
    <sheet name="申込書" sheetId="40" r:id="rId2"/>
    <sheet name="記入上の注意事項" sheetId="42" r:id="rId3"/>
    <sheet name="事務局シート" sheetId="41" r:id="rId4"/>
  </sheets>
  <definedNames>
    <definedName name="_xlnm.Print_Area" localSheetId="1">申込書!$A$1:$BI$58</definedName>
    <definedName name="_xlnm.Print_Area" localSheetId="0">大会要項!$A$1:$Z$60</definedName>
    <definedName name="一般">#REF!</definedName>
    <definedName name="一般女">#REF!</definedName>
    <definedName name="一般男">#REF!</definedName>
    <definedName name="高校">#REF!</definedName>
    <definedName name="高校女">#REF!</definedName>
    <definedName name="高校男">#REF!</definedName>
    <definedName name="女" localSheetId="2">#REF!</definedName>
    <definedName name="女" localSheetId="1">申込書!$CB$8:$CB$20</definedName>
    <definedName name="女">#REF!</definedName>
    <definedName name="小学">#REF!</definedName>
    <definedName name="小学女">#REF!</definedName>
    <definedName name="小学男">#REF!</definedName>
    <definedName name="性別">#REF!</definedName>
    <definedName name="男" localSheetId="2">#REF!</definedName>
    <definedName name="男" localSheetId="1">申込書!$BX$8:$BX$24</definedName>
    <definedName name="男">#REF!</definedName>
    <definedName name="中学" localSheetId="2">#REF!</definedName>
    <definedName name="中学">#REF!</definedName>
    <definedName name="中学女">#REF!</definedName>
    <definedName name="中学男">#REF!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41" l="1"/>
  <c r="F17" i="40"/>
  <c r="M46" i="41" l="1"/>
  <c r="L46" i="41"/>
  <c r="J46" i="41"/>
  <c r="H46" i="41"/>
  <c r="F46" i="41"/>
  <c r="E46" i="41"/>
  <c r="D46" i="41"/>
  <c r="C46" i="41"/>
  <c r="B46" i="41" s="1"/>
  <c r="M45" i="41"/>
  <c r="L45" i="41"/>
  <c r="J45" i="41"/>
  <c r="H45" i="41"/>
  <c r="F45" i="41"/>
  <c r="E45" i="41"/>
  <c r="D45" i="41"/>
  <c r="C45" i="41"/>
  <c r="B45" i="41" s="1"/>
  <c r="M44" i="41"/>
  <c r="L44" i="41"/>
  <c r="J44" i="41"/>
  <c r="H44" i="41"/>
  <c r="F44" i="41"/>
  <c r="E44" i="41"/>
  <c r="D44" i="41"/>
  <c r="C44" i="41"/>
  <c r="B44" i="41" s="1"/>
  <c r="M43" i="41"/>
  <c r="L43" i="41"/>
  <c r="J43" i="41"/>
  <c r="H43" i="41"/>
  <c r="F43" i="41"/>
  <c r="E43" i="41"/>
  <c r="D43" i="41"/>
  <c r="C43" i="41"/>
  <c r="B43" i="41" s="1"/>
  <c r="M42" i="41"/>
  <c r="L42" i="41"/>
  <c r="J42" i="41"/>
  <c r="H42" i="41"/>
  <c r="F42" i="41"/>
  <c r="E42" i="41"/>
  <c r="D42" i="41"/>
  <c r="C42" i="41"/>
  <c r="B42" i="41" s="1"/>
  <c r="M41" i="41"/>
  <c r="L41" i="41"/>
  <c r="J41" i="41"/>
  <c r="H41" i="41"/>
  <c r="F41" i="41"/>
  <c r="E41" i="41"/>
  <c r="D41" i="41"/>
  <c r="C41" i="41"/>
  <c r="B41" i="41" s="1"/>
  <c r="M40" i="41"/>
  <c r="L40" i="41"/>
  <c r="J40" i="41"/>
  <c r="H40" i="41"/>
  <c r="F40" i="41"/>
  <c r="E40" i="41"/>
  <c r="D40" i="41"/>
  <c r="C40" i="41"/>
  <c r="B40" i="41" s="1"/>
  <c r="M39" i="41"/>
  <c r="L39" i="41"/>
  <c r="J39" i="41"/>
  <c r="H39" i="41"/>
  <c r="F39" i="41"/>
  <c r="E39" i="41"/>
  <c r="D39" i="41"/>
  <c r="C39" i="41"/>
  <c r="B39" i="41" s="1"/>
  <c r="M38" i="41"/>
  <c r="L38" i="41"/>
  <c r="J38" i="41"/>
  <c r="H38" i="41"/>
  <c r="F38" i="41"/>
  <c r="E38" i="41"/>
  <c r="D38" i="41"/>
  <c r="C38" i="41"/>
  <c r="B38" i="41" s="1"/>
  <c r="M37" i="41"/>
  <c r="L37" i="41"/>
  <c r="J37" i="41"/>
  <c r="H37" i="41"/>
  <c r="F37" i="41"/>
  <c r="E37" i="41"/>
  <c r="D37" i="41"/>
  <c r="C37" i="41"/>
  <c r="B37" i="41" s="1"/>
  <c r="M36" i="41"/>
  <c r="L36" i="41"/>
  <c r="J36" i="41"/>
  <c r="H36" i="41"/>
  <c r="F36" i="41"/>
  <c r="E36" i="41"/>
  <c r="D36" i="41"/>
  <c r="C36" i="41"/>
  <c r="B36" i="41" s="1"/>
  <c r="M35" i="41"/>
  <c r="L35" i="41"/>
  <c r="J35" i="41"/>
  <c r="H35" i="41"/>
  <c r="F35" i="41"/>
  <c r="E35" i="41"/>
  <c r="D35" i="41"/>
  <c r="C35" i="41"/>
  <c r="B35" i="41" s="1"/>
  <c r="M34" i="41"/>
  <c r="L34" i="41"/>
  <c r="J34" i="41"/>
  <c r="H34" i="41"/>
  <c r="F34" i="41"/>
  <c r="E34" i="41"/>
  <c r="D34" i="41"/>
  <c r="C34" i="41"/>
  <c r="B34" i="41" s="1"/>
  <c r="M33" i="41"/>
  <c r="L33" i="41"/>
  <c r="J33" i="41"/>
  <c r="H33" i="41"/>
  <c r="F33" i="41"/>
  <c r="E33" i="41"/>
  <c r="D33" i="41"/>
  <c r="C33" i="41"/>
  <c r="B33" i="41" s="1"/>
  <c r="M32" i="41"/>
  <c r="L32" i="41"/>
  <c r="J32" i="41"/>
  <c r="H32" i="41"/>
  <c r="F32" i="41"/>
  <c r="E32" i="41"/>
  <c r="D32" i="41"/>
  <c r="C32" i="41"/>
  <c r="B32" i="41" s="1"/>
  <c r="M31" i="41"/>
  <c r="L31" i="41"/>
  <c r="J31" i="41"/>
  <c r="H31" i="41"/>
  <c r="F31" i="41"/>
  <c r="E31" i="41"/>
  <c r="D31" i="41"/>
  <c r="C31" i="41"/>
  <c r="B31" i="41" s="1"/>
  <c r="M30" i="41"/>
  <c r="L30" i="41"/>
  <c r="J30" i="41"/>
  <c r="H30" i="41"/>
  <c r="F30" i="41"/>
  <c r="E30" i="41"/>
  <c r="D30" i="41"/>
  <c r="C30" i="41"/>
  <c r="B30" i="41" s="1"/>
  <c r="M29" i="41"/>
  <c r="L29" i="41"/>
  <c r="J29" i="41"/>
  <c r="H29" i="41"/>
  <c r="F29" i="41"/>
  <c r="E29" i="41"/>
  <c r="D29" i="41"/>
  <c r="C29" i="41"/>
  <c r="B29" i="41" s="1"/>
  <c r="M28" i="41"/>
  <c r="L28" i="41"/>
  <c r="J28" i="41"/>
  <c r="H28" i="41"/>
  <c r="F28" i="41"/>
  <c r="E28" i="41"/>
  <c r="D28" i="41"/>
  <c r="C28" i="41"/>
  <c r="B28" i="41" s="1"/>
  <c r="M27" i="41"/>
  <c r="L27" i="41"/>
  <c r="J27" i="41"/>
  <c r="H27" i="41"/>
  <c r="F27" i="41"/>
  <c r="E27" i="41"/>
  <c r="D27" i="41"/>
  <c r="C27" i="41"/>
  <c r="B27" i="41" s="1"/>
  <c r="M26" i="41"/>
  <c r="L26" i="41"/>
  <c r="J26" i="41"/>
  <c r="H26" i="41"/>
  <c r="F26" i="41"/>
  <c r="E26" i="41"/>
  <c r="D26" i="41"/>
  <c r="C26" i="41"/>
  <c r="B26" i="41" s="1"/>
  <c r="M25" i="41"/>
  <c r="L25" i="41"/>
  <c r="J25" i="41"/>
  <c r="H25" i="41"/>
  <c r="F25" i="41"/>
  <c r="E25" i="41"/>
  <c r="D25" i="41"/>
  <c r="C25" i="41"/>
  <c r="B25" i="41" s="1"/>
  <c r="M24" i="41"/>
  <c r="L24" i="41"/>
  <c r="J24" i="41"/>
  <c r="H24" i="41"/>
  <c r="F24" i="41"/>
  <c r="E24" i="41"/>
  <c r="D24" i="41"/>
  <c r="C24" i="41"/>
  <c r="B24" i="41" s="1"/>
  <c r="M23" i="41"/>
  <c r="L23" i="41"/>
  <c r="J23" i="41"/>
  <c r="H23" i="41"/>
  <c r="F23" i="41"/>
  <c r="E23" i="41"/>
  <c r="D23" i="41"/>
  <c r="C23" i="41"/>
  <c r="B23" i="41" s="1"/>
  <c r="M22" i="41"/>
  <c r="L22" i="41"/>
  <c r="J22" i="41"/>
  <c r="H22" i="41"/>
  <c r="F22" i="41"/>
  <c r="E22" i="41"/>
  <c r="D22" i="41"/>
  <c r="C22" i="41"/>
  <c r="B22" i="41" s="1"/>
  <c r="M21" i="41"/>
  <c r="L21" i="41"/>
  <c r="J21" i="41"/>
  <c r="H21" i="41"/>
  <c r="F21" i="41"/>
  <c r="E21" i="41"/>
  <c r="D21" i="41"/>
  <c r="C21" i="41"/>
  <c r="B21" i="41" s="1"/>
  <c r="M20" i="41"/>
  <c r="L20" i="41"/>
  <c r="J20" i="41"/>
  <c r="H20" i="41"/>
  <c r="F20" i="41"/>
  <c r="E20" i="41"/>
  <c r="D20" i="41"/>
  <c r="C20" i="41"/>
  <c r="B20" i="41" s="1"/>
  <c r="M19" i="41"/>
  <c r="L19" i="41"/>
  <c r="J19" i="41"/>
  <c r="H19" i="41"/>
  <c r="F19" i="41"/>
  <c r="E19" i="41"/>
  <c r="D19" i="41"/>
  <c r="C19" i="41"/>
  <c r="B19" i="41" s="1"/>
  <c r="M18" i="41"/>
  <c r="L18" i="41"/>
  <c r="J18" i="41"/>
  <c r="H18" i="41"/>
  <c r="F18" i="41"/>
  <c r="E18" i="41"/>
  <c r="D18" i="41"/>
  <c r="C18" i="41"/>
  <c r="B18" i="41" s="1"/>
  <c r="M17" i="41"/>
  <c r="L17" i="41"/>
  <c r="J17" i="41"/>
  <c r="H17" i="41"/>
  <c r="F17" i="41"/>
  <c r="E17" i="41"/>
  <c r="D17" i="41"/>
  <c r="C17" i="41"/>
  <c r="B17" i="41" s="1"/>
  <c r="M16" i="41"/>
  <c r="L16" i="41"/>
  <c r="J16" i="41"/>
  <c r="H16" i="41"/>
  <c r="F16" i="41"/>
  <c r="E16" i="41"/>
  <c r="D16" i="41"/>
  <c r="C16" i="41"/>
  <c r="B16" i="41" s="1"/>
  <c r="M15" i="41"/>
  <c r="L15" i="41"/>
  <c r="J15" i="41"/>
  <c r="H15" i="41"/>
  <c r="F15" i="41"/>
  <c r="E15" i="41"/>
  <c r="D15" i="41"/>
  <c r="C15" i="41"/>
  <c r="B15" i="41" s="1"/>
  <c r="M14" i="41"/>
  <c r="L14" i="41"/>
  <c r="J14" i="41"/>
  <c r="H14" i="41"/>
  <c r="F14" i="41"/>
  <c r="E14" i="41"/>
  <c r="D14" i="41"/>
  <c r="C14" i="41"/>
  <c r="B14" i="41" s="1"/>
  <c r="B2" i="41" s="1"/>
  <c r="M13" i="41"/>
  <c r="L13" i="41"/>
  <c r="J13" i="41"/>
  <c r="H13" i="41"/>
  <c r="F13" i="41"/>
  <c r="E13" i="41"/>
  <c r="D13" i="41"/>
  <c r="C13" i="41"/>
  <c r="B13" i="41" s="1"/>
  <c r="M12" i="41"/>
  <c r="L12" i="41"/>
  <c r="J12" i="41"/>
  <c r="H12" i="41"/>
  <c r="F12" i="41"/>
  <c r="E12" i="41"/>
  <c r="D12" i="41"/>
  <c r="C12" i="41"/>
  <c r="B12" i="41" s="1"/>
  <c r="M11" i="41"/>
  <c r="L11" i="41"/>
  <c r="J11" i="41"/>
  <c r="H11" i="41"/>
  <c r="F11" i="41"/>
  <c r="E11" i="41"/>
  <c r="D11" i="41"/>
  <c r="C11" i="41"/>
  <c r="B11" i="41" s="1"/>
  <c r="M10" i="41"/>
  <c r="L10" i="41"/>
  <c r="J10" i="41"/>
  <c r="H10" i="41"/>
  <c r="F10" i="41"/>
  <c r="E10" i="41"/>
  <c r="D10" i="41"/>
  <c r="C10" i="41"/>
  <c r="B10" i="41" s="1"/>
  <c r="M9" i="41"/>
  <c r="L9" i="41"/>
  <c r="J9" i="41"/>
  <c r="H9" i="41"/>
  <c r="F9" i="41"/>
  <c r="E9" i="41"/>
  <c r="D9" i="41"/>
  <c r="C9" i="41"/>
  <c r="B9" i="41" s="1"/>
  <c r="M8" i="41"/>
  <c r="L8" i="41"/>
  <c r="J8" i="41"/>
  <c r="H8" i="41"/>
  <c r="F8" i="41"/>
  <c r="E8" i="41"/>
  <c r="D8" i="41"/>
  <c r="C8" i="41"/>
  <c r="B8" i="41" s="1"/>
  <c r="M7" i="41"/>
  <c r="L7" i="41"/>
  <c r="J7" i="41"/>
  <c r="H7" i="41"/>
  <c r="F7" i="41"/>
  <c r="E7" i="41"/>
  <c r="D7" i="41"/>
  <c r="C7" i="41"/>
  <c r="B7" i="41" s="1"/>
  <c r="M6" i="41"/>
  <c r="L6" i="41"/>
  <c r="J6" i="41"/>
  <c r="H6" i="41"/>
  <c r="F6" i="41"/>
  <c r="E6" i="41"/>
  <c r="D6" i="41"/>
  <c r="C6" i="41"/>
  <c r="B6" i="41" s="1"/>
  <c r="M5" i="41"/>
  <c r="L5" i="41"/>
  <c r="J5" i="41"/>
  <c r="H5" i="41"/>
  <c r="F5" i="41"/>
  <c r="E5" i="41"/>
  <c r="D5" i="41"/>
  <c r="C5" i="41"/>
  <c r="B5" i="41" s="1"/>
  <c r="M4" i="41"/>
  <c r="L4" i="41"/>
  <c r="J4" i="41"/>
  <c r="H4" i="41"/>
  <c r="F4" i="41"/>
  <c r="E4" i="41"/>
  <c r="D4" i="41"/>
  <c r="C4" i="41"/>
  <c r="B4" i="41" s="1"/>
  <c r="M3" i="41"/>
  <c r="L3" i="41"/>
  <c r="J3" i="41"/>
  <c r="H3" i="41"/>
  <c r="F3" i="41"/>
  <c r="E3" i="41"/>
  <c r="D3" i="41"/>
  <c r="C3" i="41"/>
  <c r="B3" i="41" s="1"/>
  <c r="M2" i="41"/>
  <c r="L2" i="41"/>
  <c r="J2" i="41"/>
  <c r="H2" i="41"/>
  <c r="F2" i="41"/>
  <c r="E2" i="41"/>
  <c r="D2" i="41"/>
  <c r="CO97" i="40"/>
  <c r="CI97" i="40"/>
  <c r="CO96" i="40"/>
  <c r="CI96" i="40"/>
  <c r="CO95" i="40"/>
  <c r="CI95" i="40"/>
  <c r="CO94" i="40"/>
  <c r="CI94" i="40"/>
  <c r="CO93" i="40"/>
  <c r="CI93" i="40"/>
  <c r="CO92" i="40"/>
  <c r="CI92" i="40"/>
  <c r="CO91" i="40"/>
  <c r="CI91" i="40"/>
  <c r="CO90" i="40"/>
  <c r="CI90" i="40"/>
  <c r="CO89" i="40"/>
  <c r="CI89" i="40"/>
  <c r="CO88" i="40"/>
  <c r="CI88" i="40"/>
  <c r="CO87" i="40"/>
  <c r="CI87" i="40"/>
  <c r="CO86" i="40"/>
  <c r="CI86" i="40"/>
  <c r="CO85" i="40"/>
  <c r="CI85" i="40"/>
  <c r="CO84" i="40"/>
  <c r="CI84" i="40"/>
  <c r="CO83" i="40"/>
  <c r="CI83" i="40"/>
  <c r="CO82" i="40"/>
  <c r="CI82" i="40"/>
  <c r="CO81" i="40"/>
  <c r="CI81" i="40"/>
  <c r="CO80" i="40"/>
  <c r="CI80" i="40"/>
  <c r="CO79" i="40"/>
  <c r="CI79" i="40"/>
  <c r="CO78" i="40"/>
  <c r="CI78" i="40"/>
  <c r="CO77" i="40"/>
  <c r="CI77" i="40"/>
  <c r="CO76" i="40"/>
  <c r="CI76" i="40"/>
  <c r="CO75" i="40"/>
  <c r="CI75" i="40"/>
  <c r="CO74" i="40"/>
  <c r="CI74" i="40"/>
  <c r="CO73" i="40"/>
  <c r="CI73" i="40"/>
  <c r="CO72" i="40"/>
  <c r="CI72" i="40"/>
  <c r="CO71" i="40"/>
  <c r="CI71" i="40"/>
  <c r="CO70" i="40"/>
  <c r="CI70" i="40"/>
  <c r="CO69" i="40"/>
  <c r="CI69" i="40"/>
  <c r="CO68" i="40"/>
  <c r="CI68" i="40"/>
  <c r="CB68" i="40"/>
  <c r="CA68" i="40"/>
  <c r="CO67" i="40"/>
  <c r="CI67" i="40"/>
  <c r="CB67" i="40"/>
  <c r="CA67" i="40"/>
  <c r="CO66" i="40"/>
  <c r="CI66" i="40"/>
  <c r="CB66" i="40"/>
  <c r="CA66" i="40"/>
  <c r="CO65" i="40"/>
  <c r="CI65" i="40"/>
  <c r="CB65" i="40"/>
  <c r="CA65" i="40"/>
  <c r="CO64" i="40"/>
  <c r="CI64" i="40"/>
  <c r="CB64" i="40"/>
  <c r="CA64" i="40"/>
  <c r="CO63" i="40"/>
  <c r="CI63" i="40"/>
  <c r="CB63" i="40"/>
  <c r="CA63" i="40"/>
  <c r="CO62" i="40"/>
  <c r="CI62" i="40"/>
  <c r="CB62" i="40"/>
  <c r="CA62" i="40"/>
  <c r="CO61" i="40"/>
  <c r="CI61" i="40"/>
  <c r="CB61" i="40"/>
  <c r="CA61" i="40"/>
  <c r="CO60" i="40"/>
  <c r="CI60" i="40"/>
  <c r="CB60" i="40"/>
  <c r="CA60" i="40"/>
  <c r="CO59" i="40"/>
  <c r="CI59" i="40"/>
  <c r="CB59" i="40"/>
  <c r="CA59" i="40"/>
  <c r="CO58" i="40"/>
  <c r="CI58" i="40"/>
  <c r="CB58" i="40"/>
  <c r="CA58" i="40"/>
  <c r="CO57" i="40"/>
  <c r="CI57" i="40"/>
  <c r="CB57" i="40"/>
  <c r="CA57" i="40"/>
  <c r="CO56" i="40"/>
  <c r="CI56" i="40"/>
  <c r="CB56" i="40"/>
  <c r="CA56" i="40"/>
  <c r="CO55" i="40"/>
  <c r="CI55" i="40"/>
  <c r="CB55" i="40"/>
  <c r="CA55" i="40"/>
  <c r="CO54" i="40"/>
  <c r="CI54" i="40"/>
  <c r="CB54" i="40"/>
  <c r="CA54" i="40"/>
  <c r="CO53" i="40"/>
  <c r="CI53" i="40"/>
  <c r="CB53" i="40"/>
  <c r="CA53" i="40"/>
  <c r="Q53" i="40"/>
  <c r="CP52" i="40"/>
  <c r="CO52" i="40"/>
  <c r="CL52" i="40"/>
  <c r="CI52" i="40"/>
  <c r="CB52" i="40"/>
  <c r="CA52" i="40"/>
  <c r="CP51" i="40"/>
  <c r="CO51" i="40"/>
  <c r="CL51" i="40"/>
  <c r="CI51" i="40"/>
  <c r="CB51" i="40"/>
  <c r="CA51" i="40"/>
  <c r="CP50" i="40"/>
  <c r="CO50" i="40"/>
  <c r="CL50" i="40"/>
  <c r="CI50" i="40"/>
  <c r="CB50" i="40"/>
  <c r="CA50" i="40"/>
  <c r="CP49" i="40"/>
  <c r="CO49" i="40"/>
  <c r="CL49" i="40"/>
  <c r="CI49" i="40"/>
  <c r="CB49" i="40"/>
  <c r="CA49" i="40"/>
  <c r="CP48" i="40"/>
  <c r="CO48" i="40"/>
  <c r="CL48" i="40"/>
  <c r="CI48" i="40"/>
  <c r="CB48" i="40"/>
  <c r="CA48" i="40"/>
  <c r="Q48" i="40"/>
  <c r="CP47" i="40"/>
  <c r="CO47" i="40"/>
  <c r="CL47" i="40"/>
  <c r="CI47" i="40"/>
  <c r="CB47" i="40"/>
  <c r="CA47" i="40"/>
  <c r="Q47" i="40"/>
  <c r="CP46" i="40"/>
  <c r="CO46" i="40"/>
  <c r="CL46" i="40"/>
  <c r="CI46" i="40"/>
  <c r="CB46" i="40"/>
  <c r="CA46" i="40"/>
  <c r="Q46" i="40"/>
  <c r="CP45" i="40"/>
  <c r="CO45" i="40"/>
  <c r="CL45" i="40"/>
  <c r="CI45" i="40"/>
  <c r="CB45" i="40"/>
  <c r="CA45" i="40"/>
  <c r="Q45" i="40"/>
  <c r="CP44" i="40"/>
  <c r="CO44" i="40"/>
  <c r="CL44" i="40"/>
  <c r="CI44" i="40"/>
  <c r="CB44" i="40"/>
  <c r="CA44" i="40"/>
  <c r="Q44" i="40"/>
  <c r="CP43" i="40"/>
  <c r="CO43" i="40"/>
  <c r="CL43" i="40"/>
  <c r="CI43" i="40"/>
  <c r="CB43" i="40"/>
  <c r="CA43" i="40"/>
  <c r="Q43" i="40"/>
  <c r="CP42" i="40"/>
  <c r="CO42" i="40"/>
  <c r="CL42" i="40"/>
  <c r="CI42" i="40"/>
  <c r="CB42" i="40"/>
  <c r="CA42" i="40"/>
  <c r="Q42" i="40"/>
  <c r="CP41" i="40"/>
  <c r="CO41" i="40"/>
  <c r="CL41" i="40"/>
  <c r="CI41" i="40"/>
  <c r="CB41" i="40"/>
  <c r="CA41" i="40"/>
  <c r="Q41" i="40"/>
  <c r="CP40" i="40"/>
  <c r="CO40" i="40"/>
  <c r="CL40" i="40"/>
  <c r="CI40" i="40"/>
  <c r="CB40" i="40"/>
  <c r="CA40" i="40"/>
  <c r="Q40" i="40"/>
  <c r="CP39" i="40"/>
  <c r="CO39" i="40"/>
  <c r="CL39" i="40"/>
  <c r="CI39" i="40"/>
  <c r="CB39" i="40"/>
  <c r="CA39" i="40"/>
  <c r="Q39" i="40"/>
  <c r="CP38" i="40"/>
  <c r="CO38" i="40"/>
  <c r="CL38" i="40"/>
  <c r="CI38" i="40"/>
  <c r="CB38" i="40"/>
  <c r="CA38" i="40"/>
  <c r="Q38" i="40"/>
  <c r="CP37" i="40"/>
  <c r="CO37" i="40"/>
  <c r="CL37" i="40"/>
  <c r="CI37" i="40"/>
  <c r="CB37" i="40"/>
  <c r="CA37" i="40"/>
  <c r="Q37" i="40"/>
  <c r="CP36" i="40"/>
  <c r="CO36" i="40"/>
  <c r="CL36" i="40"/>
  <c r="CI36" i="40"/>
  <c r="CB36" i="40"/>
  <c r="CA36" i="40"/>
  <c r="Q36" i="40"/>
  <c r="CP35" i="40"/>
  <c r="CO35" i="40"/>
  <c r="CL35" i="40"/>
  <c r="CI35" i="40"/>
  <c r="CB35" i="40"/>
  <c r="CA35" i="40"/>
  <c r="CP34" i="40"/>
  <c r="CO34" i="40"/>
  <c r="CL34" i="40"/>
  <c r="CI34" i="40"/>
  <c r="CB34" i="40"/>
  <c r="CA34" i="40"/>
  <c r="CP33" i="40"/>
  <c r="CO33" i="40"/>
  <c r="CL33" i="40"/>
  <c r="CI33" i="40"/>
  <c r="CB33" i="40"/>
  <c r="CA33" i="40"/>
  <c r="CP32" i="40"/>
  <c r="CO32" i="40"/>
  <c r="CL32" i="40"/>
  <c r="CI32" i="40"/>
  <c r="CB32" i="40"/>
  <c r="CA32" i="40"/>
  <c r="CP31" i="40"/>
  <c r="CO31" i="40"/>
  <c r="CL31" i="40"/>
  <c r="CI31" i="40"/>
  <c r="CB31" i="40"/>
  <c r="CA31" i="40"/>
  <c r="CP30" i="40"/>
  <c r="CO30" i="40"/>
  <c r="CL30" i="40"/>
  <c r="CI30" i="40"/>
  <c r="CB30" i="40"/>
  <c r="CA30" i="40"/>
  <c r="CP29" i="40"/>
  <c r="CO29" i="40"/>
  <c r="CL29" i="40"/>
  <c r="CI29" i="40"/>
  <c r="CB29" i="40"/>
  <c r="CA29" i="40"/>
  <c r="CP28" i="40"/>
  <c r="CO28" i="40"/>
  <c r="CL28" i="40"/>
  <c r="CI28" i="40"/>
  <c r="CP27" i="40"/>
  <c r="CO27" i="40"/>
  <c r="CL27" i="40"/>
  <c r="CI27" i="40"/>
  <c r="CD27" i="40"/>
  <c r="BZ68" i="40" s="1"/>
  <c r="BZ27" i="40"/>
  <c r="BZ48" i="40" s="1"/>
  <c r="CP26" i="40"/>
  <c r="CO26" i="40"/>
  <c r="CL26" i="40"/>
  <c r="CI26" i="40"/>
  <c r="CD26" i="40"/>
  <c r="BZ67" i="40" s="1"/>
  <c r="BZ26" i="40"/>
  <c r="BZ47" i="40" s="1"/>
  <c r="CP25" i="40"/>
  <c r="CO25" i="40"/>
  <c r="CL25" i="40"/>
  <c r="CI25" i="40"/>
  <c r="CD25" i="40"/>
  <c r="BZ66" i="40" s="1"/>
  <c r="BZ25" i="40"/>
  <c r="BZ46" i="40" s="1"/>
  <c r="CP24" i="40"/>
  <c r="CO24" i="40"/>
  <c r="CL24" i="40"/>
  <c r="CI24" i="40"/>
  <c r="CD24" i="40"/>
  <c r="BZ65" i="40" s="1"/>
  <c r="BZ24" i="40"/>
  <c r="BZ45" i="40" s="1"/>
  <c r="CP23" i="40"/>
  <c r="CO23" i="40"/>
  <c r="CL23" i="40"/>
  <c r="CI23" i="40"/>
  <c r="CD23" i="40"/>
  <c r="BZ64" i="40" s="1"/>
  <c r="BZ23" i="40"/>
  <c r="BZ44" i="40" s="1"/>
  <c r="CP22" i="40"/>
  <c r="CO22" i="40"/>
  <c r="CL22" i="40"/>
  <c r="CI22" i="40"/>
  <c r="CD22" i="40"/>
  <c r="BZ63" i="40" s="1"/>
  <c r="BZ22" i="40"/>
  <c r="BZ43" i="40" s="1"/>
  <c r="CP21" i="40"/>
  <c r="CO21" i="40"/>
  <c r="CL21" i="40"/>
  <c r="CI21" i="40"/>
  <c r="CD21" i="40"/>
  <c r="BZ62" i="40" s="1"/>
  <c r="BZ21" i="40"/>
  <c r="BZ42" i="40" s="1"/>
  <c r="CP20" i="40"/>
  <c r="CO20" i="40"/>
  <c r="CL20" i="40"/>
  <c r="CI20" i="40"/>
  <c r="CD20" i="40"/>
  <c r="BZ61" i="40" s="1"/>
  <c r="BZ20" i="40"/>
  <c r="BZ41" i="40" s="1"/>
  <c r="CP19" i="40"/>
  <c r="CO19" i="40"/>
  <c r="CL19" i="40"/>
  <c r="CI19" i="40"/>
  <c r="CD19" i="40"/>
  <c r="BZ60" i="40" s="1"/>
  <c r="BZ19" i="40"/>
  <c r="BZ40" i="40" s="1"/>
  <c r="CP18" i="40"/>
  <c r="CO18" i="40"/>
  <c r="CL18" i="40"/>
  <c r="CI18" i="40"/>
  <c r="CD18" i="40"/>
  <c r="BZ59" i="40" s="1"/>
  <c r="BZ18" i="40"/>
  <c r="BZ39" i="40" s="1"/>
  <c r="CP17" i="40"/>
  <c r="CO17" i="40"/>
  <c r="CL17" i="40"/>
  <c r="CI17" i="40"/>
  <c r="CD17" i="40"/>
  <c r="BZ58" i="40" s="1"/>
  <c r="BZ17" i="40"/>
  <c r="BZ38" i="40" s="1"/>
  <c r="CP16" i="40"/>
  <c r="CO16" i="40"/>
  <c r="CL16" i="40"/>
  <c r="CI16" i="40"/>
  <c r="CD16" i="40"/>
  <c r="BZ57" i="40" s="1"/>
  <c r="BZ16" i="40"/>
  <c r="BZ37" i="40" s="1"/>
  <c r="CP15" i="40"/>
  <c r="CO15" i="40"/>
  <c r="CL15" i="40"/>
  <c r="CI15" i="40"/>
  <c r="CD15" i="40"/>
  <c r="BZ56" i="40" s="1"/>
  <c r="BZ15" i="40"/>
  <c r="BZ36" i="40" s="1"/>
  <c r="CP14" i="40"/>
  <c r="CO14" i="40"/>
  <c r="CL14" i="40"/>
  <c r="CI14" i="40"/>
  <c r="CD14" i="40"/>
  <c r="BZ55" i="40" s="1"/>
  <c r="BZ14" i="40"/>
  <c r="BZ35" i="40" s="1"/>
  <c r="CP13" i="40"/>
  <c r="CO13" i="40"/>
  <c r="CL13" i="40"/>
  <c r="CI13" i="40"/>
  <c r="CD13" i="40"/>
  <c r="BZ54" i="40" s="1"/>
  <c r="BZ13" i="40"/>
  <c r="BZ34" i="40" s="1"/>
  <c r="CP12" i="40"/>
  <c r="CO12" i="40"/>
  <c r="CL12" i="40"/>
  <c r="CI12" i="40"/>
  <c r="CD12" i="40"/>
  <c r="BZ53" i="40" s="1"/>
  <c r="BZ12" i="40"/>
  <c r="BZ33" i="40" s="1"/>
  <c r="CP11" i="40"/>
  <c r="CO11" i="40"/>
  <c r="CL11" i="40"/>
  <c r="CI11" i="40"/>
  <c r="CD11" i="40"/>
  <c r="BZ52" i="40" s="1"/>
  <c r="BZ11" i="40"/>
  <c r="BZ32" i="40" s="1"/>
  <c r="CP10" i="40"/>
  <c r="CO10" i="40"/>
  <c r="CL10" i="40"/>
  <c r="CI10" i="40"/>
  <c r="CD10" i="40"/>
  <c r="BZ51" i="40" s="1"/>
  <c r="BZ10" i="40"/>
  <c r="BZ31" i="40" s="1"/>
  <c r="AW10" i="40"/>
  <c r="Z10" i="40"/>
  <c r="CP9" i="40"/>
  <c r="CO9" i="40"/>
  <c r="CL9" i="40"/>
  <c r="CI9" i="40"/>
  <c r="CD9" i="40"/>
  <c r="BZ50" i="40" s="1"/>
  <c r="BZ9" i="40"/>
  <c r="BZ30" i="40" s="1"/>
  <c r="BE9" i="40"/>
  <c r="AW9" i="40"/>
  <c r="CP8" i="40"/>
  <c r="CO8" i="40"/>
  <c r="CL8" i="40"/>
  <c r="CI8" i="40"/>
  <c r="CD8" i="40"/>
  <c r="BZ49" i="40" s="1"/>
  <c r="BZ8" i="40"/>
  <c r="BZ29" i="40" s="1"/>
  <c r="BE8" i="40"/>
  <c r="AW8" i="40"/>
  <c r="F52" i="40"/>
  <c r="F21" i="40"/>
  <c r="F28" i="40"/>
  <c r="F57" i="40"/>
  <c r="F15" i="40"/>
  <c r="F25" i="40"/>
  <c r="F45" i="40"/>
  <c r="F16" i="40"/>
  <c r="F24" i="40"/>
  <c r="F51" i="40"/>
  <c r="F20" i="40"/>
  <c r="F41" i="40"/>
  <c r="F54" i="40"/>
  <c r="F29" i="40"/>
  <c r="F56" i="40"/>
  <c r="F35" i="40"/>
  <c r="F26" i="40"/>
  <c r="F55" i="40"/>
  <c r="F37" i="40"/>
  <c r="F46" i="40"/>
  <c r="F42" i="40"/>
  <c r="F47" i="40"/>
  <c r="F50" i="40"/>
  <c r="F43" i="40"/>
  <c r="F31" i="40"/>
  <c r="F33" i="40"/>
  <c r="F48" i="40"/>
  <c r="F36" i="40"/>
  <c r="F44" i="40"/>
  <c r="F38" i="40"/>
  <c r="F34" i="40"/>
  <c r="F14" i="40"/>
  <c r="F32" i="40"/>
  <c r="F53" i="40"/>
  <c r="F30" i="40"/>
  <c r="F22" i="40"/>
  <c r="F27" i="40"/>
  <c r="F58" i="40"/>
  <c r="F23" i="40"/>
  <c r="F39" i="40"/>
  <c r="F49" i="40"/>
  <c r="F18" i="40"/>
  <c r="F19" i="40"/>
  <c r="F40" i="40"/>
  <c r="CJ49" i="40" l="1"/>
  <c r="CK49" i="40" s="1"/>
  <c r="CM50" i="40"/>
  <c r="CN50" i="40" s="1"/>
  <c r="G12" i="41"/>
  <c r="G17" i="41"/>
  <c r="G22" i="41"/>
  <c r="G39" i="41"/>
  <c r="G40" i="41"/>
  <c r="G8" i="41"/>
  <c r="G11" i="41"/>
  <c r="G14" i="41"/>
  <c r="G30" i="41"/>
  <c r="G18" i="41"/>
  <c r="G27" i="41"/>
  <c r="G28" i="41"/>
  <c r="G36" i="41"/>
  <c r="G7" i="41"/>
  <c r="G10" i="41"/>
  <c r="G24" i="41"/>
  <c r="G31" i="41"/>
  <c r="G32" i="41"/>
  <c r="G15" i="41"/>
  <c r="G19" i="41"/>
  <c r="G20" i="41"/>
  <c r="G21" i="41"/>
  <c r="G35" i="41"/>
  <c r="G41" i="41"/>
  <c r="G4" i="41"/>
  <c r="G6" i="41"/>
  <c r="G16" i="41"/>
  <c r="G23" i="41"/>
  <c r="G26" i="41"/>
  <c r="G34" i="41"/>
  <c r="G43" i="41"/>
  <c r="G45" i="41"/>
  <c r="G5" i="41"/>
  <c r="G9" i="41"/>
  <c r="G13" i="41"/>
  <c r="G25" i="41"/>
  <c r="G29" i="41"/>
  <c r="G33" i="41"/>
  <c r="G37" i="41"/>
  <c r="G38" i="41"/>
  <c r="G42" i="41"/>
  <c r="G44" i="41"/>
  <c r="G46"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K2" i="41"/>
  <c r="K46" i="41"/>
  <c r="K45" i="41"/>
  <c r="K44" i="41"/>
  <c r="K43" i="41"/>
  <c r="K42" i="41"/>
  <c r="K41" i="41"/>
  <c r="K40" i="41"/>
  <c r="K39" i="4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K4" i="41"/>
  <c r="I2" i="41"/>
  <c r="I16" i="41"/>
  <c r="I12" i="41"/>
  <c r="I8" i="41"/>
  <c r="I4" i="41"/>
  <c r="I15" i="41"/>
  <c r="I11" i="41"/>
  <c r="I7" i="41"/>
  <c r="K3" i="41"/>
  <c r="I17" i="41"/>
  <c r="I3" i="41"/>
  <c r="I14" i="41"/>
  <c r="I10" i="41"/>
  <c r="I6" i="41"/>
  <c r="I13" i="41"/>
  <c r="I9" i="41"/>
  <c r="I5" i="41"/>
  <c r="CM49" i="40"/>
  <c r="CN49" i="40" s="1"/>
  <c r="CM33" i="40"/>
  <c r="CN33" i="40" s="1"/>
  <c r="CM46" i="40"/>
  <c r="CN46" i="40" s="1"/>
  <c r="CM52" i="40"/>
  <c r="CN52" i="40" s="1"/>
  <c r="Z8" i="40"/>
  <c r="BE10" i="40"/>
  <c r="CJ9" i="40"/>
  <c r="CK9" i="40" s="1"/>
  <c r="CJ20" i="40"/>
  <c r="CK20" i="40" s="1"/>
  <c r="CJ12" i="40"/>
  <c r="CK12" i="40" s="1"/>
  <c r="CJ44" i="40"/>
  <c r="CK44" i="40" s="1"/>
  <c r="CJ17" i="40"/>
  <c r="CK17" i="40" s="1"/>
  <c r="CJ63" i="40"/>
  <c r="CK63" i="40" s="1"/>
  <c r="Z9" i="40"/>
  <c r="CJ65" i="40"/>
  <c r="CK65" i="40" s="1"/>
  <c r="CM11" i="40"/>
  <c r="CN11" i="40" s="1"/>
  <c r="CM20" i="40"/>
  <c r="CN20" i="40" s="1"/>
  <c r="CM29" i="40"/>
  <c r="CN29" i="40" s="1"/>
  <c r="CM36" i="40"/>
  <c r="CN36" i="40" s="1"/>
  <c r="CM45" i="40"/>
  <c r="CN45" i="40" s="1"/>
  <c r="CM10" i="40"/>
  <c r="CN10" i="40" s="1"/>
  <c r="CM17" i="40"/>
  <c r="CN17" i="40" s="1"/>
  <c r="CM24" i="40"/>
  <c r="CN24" i="40" s="1"/>
  <c r="CM31" i="40"/>
  <c r="CN31" i="40" s="1"/>
  <c r="CM40" i="40"/>
  <c r="CN40" i="40" s="1"/>
  <c r="CM12" i="40"/>
  <c r="CN12" i="40" s="1"/>
  <c r="CM13" i="40"/>
  <c r="CN13" i="40" s="1"/>
  <c r="CM14" i="40"/>
  <c r="CN14" i="40" s="1"/>
  <c r="CM15" i="40"/>
  <c r="CN15" i="40" s="1"/>
  <c r="CM18" i="40"/>
  <c r="CN18" i="40" s="1"/>
  <c r="CM21" i="40"/>
  <c r="CN21" i="40" s="1"/>
  <c r="CM25" i="40"/>
  <c r="CN25" i="40" s="1"/>
  <c r="CM35" i="40"/>
  <c r="CN35" i="40" s="1"/>
  <c r="CM39" i="40"/>
  <c r="CN39" i="40" s="1"/>
  <c r="CM43" i="40"/>
  <c r="CN43" i="40" s="1"/>
  <c r="CM44" i="40"/>
  <c r="CN44" i="40" s="1"/>
  <c r="CM48" i="40"/>
  <c r="CN48" i="40" s="1"/>
  <c r="CM8" i="40"/>
  <c r="CN8" i="40" s="1"/>
  <c r="CM9" i="40"/>
  <c r="CN9" i="40" s="1"/>
  <c r="CM16" i="40"/>
  <c r="CN16" i="40" s="1"/>
  <c r="CM19" i="40"/>
  <c r="CN19" i="40" s="1"/>
  <c r="CM22" i="40"/>
  <c r="CN22" i="40" s="1"/>
  <c r="CM26" i="40"/>
  <c r="CN26" i="40" s="1"/>
  <c r="CM28" i="40"/>
  <c r="CN28" i="40" s="1"/>
  <c r="CM30" i="40"/>
  <c r="CN30" i="40" s="1"/>
  <c r="CM32" i="40"/>
  <c r="CN32" i="40" s="1"/>
  <c r="CM34" i="40"/>
  <c r="CN34" i="40" s="1"/>
  <c r="CM38" i="40"/>
  <c r="CN38" i="40" s="1"/>
  <c r="CM42" i="40"/>
  <c r="CN42" i="40" s="1"/>
  <c r="CM47" i="40"/>
  <c r="CN47" i="40" s="1"/>
  <c r="CM51" i="40"/>
  <c r="CN51" i="40" s="1"/>
  <c r="CM23" i="40"/>
  <c r="CN23" i="40" s="1"/>
  <c r="CM27" i="40"/>
  <c r="CN27" i="40" s="1"/>
  <c r="CM37" i="40"/>
  <c r="CN37" i="40" s="1"/>
  <c r="CM41" i="40"/>
  <c r="CN41" i="40" s="1"/>
  <c r="CJ14" i="40"/>
  <c r="CK14" i="40" s="1"/>
  <c r="CJ25" i="40"/>
  <c r="CK25" i="40" s="1"/>
  <c r="CJ48" i="40"/>
  <c r="CK48" i="40" s="1"/>
  <c r="CJ36" i="40"/>
  <c r="CK36" i="40" s="1"/>
  <c r="CJ62" i="40"/>
  <c r="CK62" i="40" s="1"/>
  <c r="CJ10" i="40"/>
  <c r="CK10" i="40" s="1"/>
  <c r="CJ21" i="40"/>
  <c r="CK21" i="40" s="1"/>
  <c r="CJ24" i="40"/>
  <c r="CK24" i="40" s="1"/>
  <c r="CJ26" i="40"/>
  <c r="CK26" i="40" s="1"/>
  <c r="CJ40" i="40"/>
  <c r="CK40" i="40" s="1"/>
  <c r="CJ53" i="40"/>
  <c r="CK53" i="40" s="1"/>
  <c r="CJ97" i="40"/>
  <c r="CK97" i="40" s="1"/>
  <c r="CJ96" i="40"/>
  <c r="CK96" i="40" s="1"/>
  <c r="CJ95" i="40"/>
  <c r="CK95" i="40" s="1"/>
  <c r="CJ94" i="40"/>
  <c r="CK94" i="40" s="1"/>
  <c r="CJ93" i="40"/>
  <c r="CK93" i="40" s="1"/>
  <c r="CJ92" i="40"/>
  <c r="CK92" i="40" s="1"/>
  <c r="CJ91" i="40"/>
  <c r="CK91" i="40" s="1"/>
  <c r="CJ90" i="40"/>
  <c r="CK90" i="40" s="1"/>
  <c r="CJ89" i="40"/>
  <c r="CK89" i="40" s="1"/>
  <c r="CJ88" i="40"/>
  <c r="CK88" i="40" s="1"/>
  <c r="CJ87" i="40"/>
  <c r="CK87" i="40" s="1"/>
  <c r="CJ86" i="40"/>
  <c r="CK86" i="40" s="1"/>
  <c r="CJ85" i="40"/>
  <c r="CK85" i="40" s="1"/>
  <c r="CJ84" i="40"/>
  <c r="CK84" i="40" s="1"/>
  <c r="CJ83" i="40"/>
  <c r="CK83" i="40" s="1"/>
  <c r="CJ82" i="40"/>
  <c r="CK82" i="40" s="1"/>
  <c r="CJ81" i="40"/>
  <c r="CK81" i="40" s="1"/>
  <c r="CJ80" i="40"/>
  <c r="CK80" i="40" s="1"/>
  <c r="CJ79" i="40"/>
  <c r="CK79" i="40" s="1"/>
  <c r="CJ78" i="40"/>
  <c r="CK78" i="40" s="1"/>
  <c r="CJ77" i="40"/>
  <c r="CK77" i="40" s="1"/>
  <c r="CJ76" i="40"/>
  <c r="CK76" i="40" s="1"/>
  <c r="CJ75" i="40"/>
  <c r="CK75" i="40" s="1"/>
  <c r="CJ74" i="40"/>
  <c r="CK74" i="40" s="1"/>
  <c r="CJ73" i="40"/>
  <c r="CK73" i="40" s="1"/>
  <c r="CJ72" i="40"/>
  <c r="CK72" i="40" s="1"/>
  <c r="CJ71" i="40"/>
  <c r="CK71" i="40" s="1"/>
  <c r="CJ70" i="40"/>
  <c r="CK70" i="40" s="1"/>
  <c r="CJ69" i="40"/>
  <c r="CK69" i="40" s="1"/>
  <c r="CJ68" i="40"/>
  <c r="CK68" i="40" s="1"/>
  <c r="CJ64" i="40"/>
  <c r="CK64" i="40" s="1"/>
  <c r="CJ60" i="40"/>
  <c r="CK60" i="40" s="1"/>
  <c r="CJ45" i="40"/>
  <c r="CK45" i="40" s="1"/>
  <c r="CJ41" i="40"/>
  <c r="CK41" i="40" s="1"/>
  <c r="CJ37" i="40"/>
  <c r="CK37" i="40" s="1"/>
  <c r="CJ29" i="40"/>
  <c r="CK29" i="40" s="1"/>
  <c r="CJ23" i="40"/>
  <c r="CK23" i="40" s="1"/>
  <c r="CJ16" i="40"/>
  <c r="CK16" i="40" s="1"/>
  <c r="CJ18" i="40"/>
  <c r="CK18" i="40" s="1"/>
  <c r="CJ22" i="40"/>
  <c r="CK22" i="40" s="1"/>
  <c r="CJ32" i="40"/>
  <c r="CK32" i="40" s="1"/>
  <c r="CJ34" i="40"/>
  <c r="CK34" i="40" s="1"/>
  <c r="CJ50" i="40"/>
  <c r="CK50" i="40" s="1"/>
  <c r="CJ51" i="40"/>
  <c r="CK51" i="40" s="1"/>
  <c r="CJ52" i="40"/>
  <c r="CK52" i="40" s="1"/>
  <c r="CJ59" i="40"/>
  <c r="CK59" i="40" s="1"/>
  <c r="CJ67" i="40"/>
  <c r="CK67" i="40" s="1"/>
  <c r="CJ8" i="40"/>
  <c r="CK8" i="40" s="1"/>
  <c r="CJ11" i="40"/>
  <c r="CK11" i="40" s="1"/>
  <c r="CJ13" i="40"/>
  <c r="CK13" i="40" s="1"/>
  <c r="CJ15" i="40"/>
  <c r="CK15" i="40" s="1"/>
  <c r="CJ19" i="40"/>
  <c r="CK19" i="40" s="1"/>
  <c r="CJ27" i="40"/>
  <c r="CK27" i="40" s="1"/>
  <c r="CJ28" i="40"/>
  <c r="CK28" i="40" s="1"/>
  <c r="CJ30" i="40"/>
  <c r="CK30" i="40" s="1"/>
  <c r="CJ31" i="40"/>
  <c r="CK31" i="40" s="1"/>
  <c r="CJ33" i="40"/>
  <c r="CK33" i="40" s="1"/>
  <c r="CJ35" i="40"/>
  <c r="CK35" i="40" s="1"/>
  <c r="CJ38" i="40"/>
  <c r="CK38" i="40" s="1"/>
  <c r="CJ39" i="40"/>
  <c r="CK39" i="40" s="1"/>
  <c r="CJ42" i="40"/>
  <c r="CK42" i="40" s="1"/>
  <c r="CJ43" i="40"/>
  <c r="CK43" i="40" s="1"/>
  <c r="CJ46" i="40"/>
  <c r="CK46" i="40" s="1"/>
  <c r="CJ47" i="40"/>
  <c r="CK47" i="40" s="1"/>
  <c r="CJ54" i="40"/>
  <c r="CK54" i="40" s="1"/>
  <c r="CJ55" i="40"/>
  <c r="CK55" i="40" s="1"/>
  <c r="CJ56" i="40"/>
  <c r="CK56" i="40" s="1"/>
  <c r="CJ57" i="40"/>
  <c r="CK57" i="40" s="1"/>
  <c r="CJ58" i="40"/>
  <c r="CK58" i="40" s="1"/>
  <c r="CJ61" i="40"/>
  <c r="CK61" i="40" s="1"/>
  <c r="CJ66" i="40"/>
  <c r="CK66" i="40" s="1"/>
  <c r="G3" i="41"/>
  <c r="G2" i="41"/>
  <c r="AE8" i="40" l="1"/>
  <c r="Z18" i="40"/>
  <c r="Z31" i="40"/>
  <c r="AL50" i="40"/>
  <c r="BD35" i="40"/>
  <c r="AF35" i="40"/>
  <c r="BD50" i="40"/>
  <c r="AF50" i="40"/>
  <c r="AX35" i="40"/>
  <c r="AX50" i="40"/>
  <c r="Z50" i="40"/>
  <c r="AR35" i="40"/>
  <c r="AR50" i="40"/>
  <c r="AL35" i="40"/>
  <c r="Z35" i="40"/>
  <c r="AR49" i="40"/>
  <c r="BD48" i="40"/>
  <c r="AF48" i="40"/>
  <c r="AX47" i="40"/>
  <c r="Z47" i="40"/>
  <c r="AR46" i="40"/>
  <c r="AL45" i="40"/>
  <c r="BD44" i="40"/>
  <c r="AF44" i="40"/>
  <c r="AX43" i="40"/>
  <c r="Z43" i="40"/>
  <c r="AR42" i="40"/>
  <c r="AL41" i="40"/>
  <c r="BD40" i="40"/>
  <c r="AF40" i="40"/>
  <c r="AX39" i="40"/>
  <c r="Z39" i="40"/>
  <c r="AR38" i="40"/>
  <c r="AL37" i="40"/>
  <c r="BD36" i="40"/>
  <c r="AF36" i="40"/>
  <c r="BD34" i="40"/>
  <c r="AF34" i="40"/>
  <c r="AR33" i="40"/>
  <c r="BD32" i="40"/>
  <c r="AF32" i="40"/>
  <c r="AR31" i="40"/>
  <c r="AX30" i="40"/>
  <c r="Z30" i="40"/>
  <c r="AL29" i="40"/>
  <c r="BD28" i="40"/>
  <c r="AF28" i="40"/>
  <c r="AL27" i="40"/>
  <c r="AL26" i="40"/>
  <c r="AR25" i="40"/>
  <c r="AX24" i="40"/>
  <c r="Z24" i="40"/>
  <c r="AX49" i="40"/>
  <c r="AX48" i="40"/>
  <c r="AF47" i="40"/>
  <c r="AF46" i="40"/>
  <c r="AR45" i="40"/>
  <c r="AX44" i="40"/>
  <c r="AF43" i="40"/>
  <c r="AF42" i="40"/>
  <c r="AR41" i="40"/>
  <c r="AX40" i="40"/>
  <c r="AF39" i="40"/>
  <c r="AF38" i="40"/>
  <c r="AR37" i="40"/>
  <c r="AX36" i="40"/>
  <c r="AL34" i="40"/>
  <c r="AF33" i="40"/>
  <c r="AL32" i="40"/>
  <c r="AF31" i="40"/>
  <c r="AF30" i="40"/>
  <c r="BD29" i="40"/>
  <c r="Z29" i="40"/>
  <c r="AL28" i="40"/>
  <c r="BD27" i="40"/>
  <c r="AR26" i="40"/>
  <c r="AL25" i="40"/>
  <c r="AL24" i="40"/>
  <c r="BD23" i="40"/>
  <c r="AF23" i="40"/>
  <c r="AL22" i="40"/>
  <c r="AR21" i="40"/>
  <c r="AX20" i="40"/>
  <c r="Z20" i="40"/>
  <c r="BD19" i="40"/>
  <c r="AF19" i="40"/>
  <c r="AL18" i="40"/>
  <c r="AL49" i="40"/>
  <c r="AR48" i="40"/>
  <c r="BD47" i="40"/>
  <c r="BD46" i="40"/>
  <c r="Z46" i="40"/>
  <c r="AF45" i="40"/>
  <c r="AR44" i="40"/>
  <c r="BD43" i="40"/>
  <c r="BD42" i="40"/>
  <c r="Z42" i="40"/>
  <c r="AF41" i="40"/>
  <c r="AR40" i="40"/>
  <c r="BD39" i="40"/>
  <c r="BD38" i="40"/>
  <c r="Z38" i="40"/>
  <c r="AF37" i="40"/>
  <c r="AR36" i="40"/>
  <c r="Z34" i="40"/>
  <c r="BD33" i="40"/>
  <c r="Z33" i="40"/>
  <c r="Z32" i="40"/>
  <c r="BD31" i="40"/>
  <c r="BD30" i="40"/>
  <c r="AX29" i="40"/>
  <c r="Z28" i="40"/>
  <c r="AX27" i="40"/>
  <c r="AF26" i="40"/>
  <c r="AF25" i="40"/>
  <c r="AF24" i="40"/>
  <c r="AX23" i="40"/>
  <c r="Z23" i="40"/>
  <c r="BD22" i="40"/>
  <c r="AF22" i="40"/>
  <c r="AL21" i="40"/>
  <c r="AR20" i="40"/>
  <c r="AX19" i="40"/>
  <c r="Z19" i="40"/>
  <c r="BD18" i="40"/>
  <c r="AF18" i="40"/>
  <c r="AF49" i="40"/>
  <c r="AL48" i="40"/>
  <c r="AR47" i="40"/>
  <c r="AX46" i="40"/>
  <c r="BD45" i="40"/>
  <c r="Z45" i="40"/>
  <c r="AL44" i="40"/>
  <c r="AR43" i="40"/>
  <c r="AX42" i="40"/>
  <c r="BD41" i="40"/>
  <c r="Z41" i="40"/>
  <c r="Z49" i="40"/>
  <c r="Z48" i="40"/>
  <c r="AL40" i="40"/>
  <c r="AL38" i="40"/>
  <c r="BD37" i="40"/>
  <c r="AL36" i="40"/>
  <c r="AF29" i="40"/>
  <c r="AR27" i="40"/>
  <c r="BD26" i="40"/>
  <c r="AX22" i="40"/>
  <c r="Z21" i="40"/>
  <c r="BD20" i="40"/>
  <c r="AX18" i="40"/>
  <c r="AL47" i="40"/>
  <c r="AL46" i="40"/>
  <c r="AX45" i="40"/>
  <c r="Z40" i="40"/>
  <c r="AX37" i="40"/>
  <c r="Z36" i="40"/>
  <c r="AX34" i="40"/>
  <c r="AX33" i="40"/>
  <c r="AX32" i="40"/>
  <c r="AX31" i="40"/>
  <c r="AX28" i="40"/>
  <c r="AF27" i="40"/>
  <c r="AX26" i="40"/>
  <c r="BD25" i="40"/>
  <c r="AR23" i="40"/>
  <c r="AR22" i="40"/>
  <c r="BD21" i="40"/>
  <c r="AL20" i="40"/>
  <c r="AR19" i="40"/>
  <c r="AR18" i="40"/>
  <c r="Z44" i="40"/>
  <c r="AR39" i="40"/>
  <c r="Z37" i="40"/>
  <c r="AR34" i="40"/>
  <c r="AL33" i="40"/>
  <c r="AR32" i="40"/>
  <c r="AL31" i="40"/>
  <c r="AR30" i="40"/>
  <c r="AR28" i="40"/>
  <c r="Z26" i="40"/>
  <c r="AX25" i="40"/>
  <c r="BD24" i="40"/>
  <c r="AL23" i="40"/>
  <c r="Z22" i="40"/>
  <c r="AX21" i="40"/>
  <c r="AF20" i="40"/>
  <c r="AL19" i="40"/>
  <c r="BD49" i="40"/>
  <c r="AL43" i="40"/>
  <c r="AL42" i="40"/>
  <c r="AX41" i="40"/>
  <c r="AL39" i="40"/>
  <c r="AX38" i="40"/>
  <c r="AL30" i="40"/>
  <c r="AR29" i="40"/>
  <c r="Z25" i="40"/>
  <c r="AR24" i="40"/>
  <c r="AF21" i="40"/>
  <c r="Z27" i="40"/>
  <c r="W35" i="40" l="1"/>
  <c r="W50" i="40"/>
  <c r="W44" i="40"/>
  <c r="W48" i="40"/>
  <c r="W49" i="40"/>
  <c r="W31" i="40"/>
  <c r="W33" i="40"/>
  <c r="W40" i="40"/>
  <c r="W23" i="40"/>
  <c r="W38" i="40"/>
  <c r="W43" i="40"/>
  <c r="W25" i="40"/>
  <c r="W37" i="40"/>
  <c r="W41" i="40"/>
  <c r="W34" i="40"/>
  <c r="W42" i="40"/>
  <c r="W29" i="40"/>
  <c r="W27" i="40"/>
  <c r="W18" i="40"/>
  <c r="W22" i="40"/>
  <c r="W26" i="40"/>
  <c r="W36" i="40"/>
  <c r="W21" i="40"/>
  <c r="W45" i="40"/>
  <c r="W19" i="40"/>
  <c r="W28" i="40"/>
  <c r="W32" i="40"/>
  <c r="W46" i="40"/>
  <c r="W20" i="40"/>
  <c r="W24" i="40"/>
  <c r="W30" i="40"/>
  <c r="W39" i="40"/>
  <c r="W47" i="40"/>
</calcChain>
</file>

<file path=xl/sharedStrings.xml><?xml version="1.0" encoding="utf-8"?>
<sst xmlns="http://schemas.openxmlformats.org/spreadsheetml/2006/main" count="468" uniqueCount="383">
  <si>
    <t>１日目</t>
  </si>
  <si>
    <t>２日目</t>
  </si>
  <si>
    <t>共通</t>
  </si>
  <si>
    <t>四種競技（①１１０ｍＨ　②砲丸投　③走高跳　④４００ｍ）</t>
  </si>
  <si>
    <t>四種競技（①１００ｍＨ　②走高跳　③砲丸投　④２００ｍ）</t>
  </si>
  <si>
    <t>●</t>
  </si>
  <si>
    <t>共通男子</t>
  </si>
  <si>
    <t>１１０ｍＨ</t>
  </si>
  <si>
    <t>高さ91.4cm</t>
  </si>
  <si>
    <t>13.72m</t>
  </si>
  <si>
    <t>－</t>
  </si>
  <si>
    <t>9.14m</t>
  </si>
  <si>
    <t>14.02m</t>
  </si>
  <si>
    <t>１００ｍＨ</t>
  </si>
  <si>
    <t>高さ76.2cm</t>
  </si>
  <si>
    <t>13.00m</t>
  </si>
  <si>
    <t>8.00m</t>
  </si>
  <si>
    <t>15.00m</t>
  </si>
  <si>
    <t>共通女子</t>
  </si>
  <si>
    <t>個人種目</t>
  </si>
  <si>
    <t>リレー</t>
  </si>
  <si>
    <t>１チーム  ２０００円（個人種目に関係なく）</t>
  </si>
  <si>
    <t>番号</t>
  </si>
  <si>
    <t>作成方法</t>
  </si>
  <si>
    <t>提出先・提出期限</t>
  </si>
  <si>
    <t>参加料</t>
  </si>
  <si>
    <t>男子</t>
  </si>
  <si>
    <t>女子</t>
  </si>
  <si>
    <t>北見光西中</t>
  </si>
  <si>
    <t>審判員氏名</t>
    <rPh sb="0" eb="3">
      <t>シンパンイン</t>
    </rPh>
    <rPh sb="3" eb="5">
      <t>シメイ</t>
    </rPh>
    <phoneticPr fontId="2" alignment="distributed"/>
  </si>
  <si>
    <t>〆切</t>
    <rPh sb="0" eb="2">
      <t>シメキリ</t>
    </rPh>
    <phoneticPr fontId="2"/>
  </si>
  <si>
    <t>男子</t>
    <rPh sb="0" eb="2">
      <t>ダンシ</t>
    </rPh>
    <phoneticPr fontId="2"/>
  </si>
  <si>
    <t>女子</t>
    <rPh sb="0" eb="2">
      <t>ジョシ</t>
    </rPh>
    <phoneticPr fontId="2"/>
  </si>
  <si>
    <t>数</t>
    <rPh sb="0" eb="1">
      <t>カズ</t>
    </rPh>
    <phoneticPr fontId="2"/>
  </si>
  <si>
    <t>性</t>
    <rPh sb="0" eb="1">
      <t>セイ</t>
    </rPh>
    <phoneticPr fontId="2"/>
  </si>
  <si>
    <t>氏名</t>
    <rPh sb="0" eb="2">
      <t>シメイ</t>
    </rPh>
    <phoneticPr fontId="2"/>
  </si>
  <si>
    <t>年</t>
    <rPh sb="0" eb="1">
      <t>ネン</t>
    </rPh>
    <phoneticPr fontId="2"/>
  </si>
  <si>
    <t>中1</t>
    <rPh sb="0" eb="1">
      <t>チュウ</t>
    </rPh>
    <phoneticPr fontId="2"/>
  </si>
  <si>
    <t>斜里中</t>
  </si>
  <si>
    <t>中2</t>
    <rPh sb="0" eb="1">
      <t>チュウ</t>
    </rPh>
    <phoneticPr fontId="2"/>
  </si>
  <si>
    <t>中3</t>
    <rPh sb="0" eb="1">
      <t>チュウ</t>
    </rPh>
    <phoneticPr fontId="2"/>
  </si>
  <si>
    <t>清里中</t>
  </si>
  <si>
    <t>大空東藻琴中</t>
  </si>
  <si>
    <t>美幌中</t>
  </si>
  <si>
    <t>美幌北中</t>
  </si>
  <si>
    <t>スターター・リコーラー</t>
  </si>
  <si>
    <t>遠軽中</t>
  </si>
  <si>
    <t>計</t>
    <rPh sb="0" eb="1">
      <t>ケイ</t>
    </rPh>
    <phoneticPr fontId="2"/>
  </si>
  <si>
    <t>1種目</t>
    <rPh sb="1" eb="3">
      <t>シュモク</t>
    </rPh>
    <phoneticPr fontId="2"/>
  </si>
  <si>
    <t>湧別中</t>
  </si>
  <si>
    <t>2種目</t>
    <rPh sb="1" eb="3">
      <t>シュモク</t>
    </rPh>
    <phoneticPr fontId="2"/>
  </si>
  <si>
    <t>雄武中</t>
  </si>
  <si>
    <t>北見北中</t>
  </si>
  <si>
    <t>網走第一中</t>
  </si>
  <si>
    <t>網走第二中</t>
  </si>
  <si>
    <t>網走第三中</t>
  </si>
  <si>
    <t>網走第四中</t>
  </si>
  <si>
    <t>紋別中</t>
  </si>
  <si>
    <t>学年</t>
    <rPh sb="0" eb="2">
      <t>ガクネン</t>
    </rPh>
    <phoneticPr fontId="2"/>
  </si>
  <si>
    <t>上記内容を確認の上、参加を許可します。</t>
    <rPh sb="0" eb="2">
      <t>ジョウキ</t>
    </rPh>
    <rPh sb="2" eb="4">
      <t>ナイヨウ</t>
    </rPh>
    <rPh sb="5" eb="7">
      <t>カクニン</t>
    </rPh>
    <rPh sb="8" eb="9">
      <t>ウエ</t>
    </rPh>
    <rPh sb="10" eb="12">
      <t>サンカ</t>
    </rPh>
    <rPh sb="13" eb="15">
      <t>キョカ</t>
    </rPh>
    <phoneticPr fontId="2"/>
  </si>
  <si>
    <t>校長</t>
    <rPh sb="0" eb="2">
      <t>コウチョウ</t>
    </rPh>
    <phoneticPr fontId="2"/>
  </si>
  <si>
    <t>印</t>
    <rPh sb="0" eb="1">
      <t>イン</t>
    </rPh>
    <phoneticPr fontId="2"/>
  </si>
  <si>
    <t>◆出場校情報◆</t>
    <rPh sb="1" eb="3">
      <t>シュツジョウ</t>
    </rPh>
    <rPh sb="3" eb="4">
      <t>コウ</t>
    </rPh>
    <rPh sb="4" eb="6">
      <t>ジョウホウ</t>
    </rPh>
    <phoneticPr fontId="2"/>
  </si>
  <si>
    <t>◆種目の確認◆</t>
    <rPh sb="1" eb="3">
      <t>シュモク</t>
    </rPh>
    <rPh sb="4" eb="6">
      <t>カクニン</t>
    </rPh>
    <phoneticPr fontId="2"/>
  </si>
  <si>
    <t>1年100m</t>
    <phoneticPr fontId="2"/>
  </si>
  <si>
    <t>男</t>
    <rPh sb="0" eb="1">
      <t>オトコ</t>
    </rPh>
    <phoneticPr fontId="2"/>
  </si>
  <si>
    <t>女</t>
    <rPh sb="0" eb="1">
      <t>オンナ</t>
    </rPh>
    <phoneticPr fontId="2"/>
  </si>
  <si>
    <t>投てき審判</t>
    <rPh sb="0" eb="1">
      <t>トウ</t>
    </rPh>
    <rPh sb="3" eb="5">
      <t>シンパン</t>
    </rPh>
    <phoneticPr fontId="2"/>
  </si>
  <si>
    <t>記録情報処理</t>
    <rPh sb="0" eb="2">
      <t>キロク</t>
    </rPh>
    <rPh sb="2" eb="4">
      <t>ジョウホウ</t>
    </rPh>
    <rPh sb="4" eb="6">
      <t>ショリ</t>
    </rPh>
    <phoneticPr fontId="2"/>
  </si>
  <si>
    <t xml:space="preserve">風 力 計 測 </t>
    <rPh sb="0" eb="1">
      <t>カゼ</t>
    </rPh>
    <rPh sb="2" eb="3">
      <t>チカラ</t>
    </rPh>
    <rPh sb="4" eb="5">
      <t>ケイ</t>
    </rPh>
    <rPh sb="6" eb="7">
      <t>ハカリ</t>
    </rPh>
    <phoneticPr fontId="2"/>
  </si>
  <si>
    <t xml:space="preserve">写真判定 </t>
    <rPh sb="0" eb="1">
      <t>シャ</t>
    </rPh>
    <rPh sb="1" eb="2">
      <t>マコト</t>
    </rPh>
    <rPh sb="2" eb="3">
      <t>ハン</t>
    </rPh>
    <rPh sb="3" eb="4">
      <t>サダム</t>
    </rPh>
    <phoneticPr fontId="2"/>
  </si>
  <si>
    <t>計時・決勝</t>
    <rPh sb="0" eb="2">
      <t>ケイジ</t>
    </rPh>
    <rPh sb="3" eb="4">
      <t>ケツ</t>
    </rPh>
    <rPh sb="4" eb="5">
      <t>カツ</t>
    </rPh>
    <phoneticPr fontId="2"/>
  </si>
  <si>
    <t>競技者</t>
    <rPh sb="0" eb="1">
      <t>セリ</t>
    </rPh>
    <rPh sb="1" eb="2">
      <t>ワザ</t>
    </rPh>
    <rPh sb="2" eb="3">
      <t>シャ</t>
    </rPh>
    <phoneticPr fontId="2"/>
  </si>
  <si>
    <t>出発</t>
    <rPh sb="0" eb="2">
      <t>シュッパツ</t>
    </rPh>
    <phoneticPr fontId="2"/>
  </si>
  <si>
    <t>周回記録</t>
    <rPh sb="0" eb="1">
      <t>シュウ</t>
    </rPh>
    <rPh sb="1" eb="2">
      <t>カイ</t>
    </rPh>
    <rPh sb="2" eb="3">
      <t>キ</t>
    </rPh>
    <rPh sb="3" eb="4">
      <t>ロク</t>
    </rPh>
    <phoneticPr fontId="2"/>
  </si>
  <si>
    <t>役員</t>
    <rPh sb="0" eb="1">
      <t>エキ</t>
    </rPh>
    <rPh sb="1" eb="2">
      <t>イン</t>
    </rPh>
    <phoneticPr fontId="2"/>
  </si>
  <si>
    <t>監察</t>
    <rPh sb="0" eb="1">
      <t>ラン</t>
    </rPh>
    <rPh sb="1" eb="2">
      <t>サツ</t>
    </rPh>
    <phoneticPr fontId="2"/>
  </si>
  <si>
    <t>表彰</t>
    <rPh sb="0" eb="1">
      <t>オモテ</t>
    </rPh>
    <rPh sb="1" eb="2">
      <t>アキラ</t>
    </rPh>
    <phoneticPr fontId="2"/>
  </si>
  <si>
    <t>跳躍審判</t>
    <rPh sb="0" eb="1">
      <t>ハ</t>
    </rPh>
    <rPh sb="1" eb="2">
      <t>オド</t>
    </rPh>
    <rPh sb="2" eb="3">
      <t>シン</t>
    </rPh>
    <rPh sb="3" eb="4">
      <t>ハン</t>
    </rPh>
    <phoneticPr fontId="2"/>
  </si>
  <si>
    <t>用器具</t>
    <rPh sb="0" eb="1">
      <t>ヨウ</t>
    </rPh>
    <rPh sb="1" eb="2">
      <t>ウツワ</t>
    </rPh>
    <rPh sb="2" eb="3">
      <t>グ</t>
    </rPh>
    <phoneticPr fontId="2"/>
  </si>
  <si>
    <t>技術総務</t>
    <rPh sb="0" eb="1">
      <t>ワザ</t>
    </rPh>
    <rPh sb="1" eb="2">
      <t>ジュツ</t>
    </rPh>
    <rPh sb="2" eb="3">
      <t>フサ</t>
    </rPh>
    <rPh sb="3" eb="4">
      <t>ツトム</t>
    </rPh>
    <phoneticPr fontId="2"/>
  </si>
  <si>
    <t xml:space="preserve">番組編成 </t>
    <rPh sb="0" eb="1">
      <t>バン</t>
    </rPh>
    <rPh sb="1" eb="2">
      <t>クミ</t>
    </rPh>
    <rPh sb="2" eb="3">
      <t>ヘン</t>
    </rPh>
    <rPh sb="3" eb="4">
      <t>シゲル</t>
    </rPh>
    <phoneticPr fontId="2"/>
  </si>
  <si>
    <t>斜里町立斜里中学校</t>
    <rPh sb="2" eb="3">
      <t>チョウ</t>
    </rPh>
    <rPh sb="3" eb="4">
      <t>リツ</t>
    </rPh>
    <rPh sb="4" eb="6">
      <t>シャリ</t>
    </rPh>
    <phoneticPr fontId="2"/>
  </si>
  <si>
    <t>清里町立清里中学校</t>
    <rPh sb="2" eb="3">
      <t>チョウ</t>
    </rPh>
    <rPh sb="3" eb="4">
      <t>リツ</t>
    </rPh>
    <rPh sb="4" eb="6">
      <t>キヨサト</t>
    </rPh>
    <phoneticPr fontId="2"/>
  </si>
  <si>
    <t>大空町立東藻琴中学校</t>
    <rPh sb="2" eb="3">
      <t>チョウ</t>
    </rPh>
    <rPh sb="3" eb="4">
      <t>リツ</t>
    </rPh>
    <phoneticPr fontId="2"/>
  </si>
  <si>
    <t>美幌町立美幌中学校</t>
    <rPh sb="2" eb="3">
      <t>チョウ</t>
    </rPh>
    <rPh sb="3" eb="4">
      <t>リツ</t>
    </rPh>
    <rPh sb="4" eb="6">
      <t>ビホロ</t>
    </rPh>
    <phoneticPr fontId="2"/>
  </si>
  <si>
    <t>美幌町立北中学校</t>
    <rPh sb="2" eb="3">
      <t>チョウ</t>
    </rPh>
    <rPh sb="3" eb="4">
      <t>リツ</t>
    </rPh>
    <phoneticPr fontId="2"/>
  </si>
  <si>
    <t>遠軽町立遠軽中学校</t>
    <rPh sb="2" eb="3">
      <t>チョウ</t>
    </rPh>
    <rPh sb="3" eb="4">
      <t>リツ</t>
    </rPh>
    <rPh sb="4" eb="6">
      <t>エンガル</t>
    </rPh>
    <phoneticPr fontId="2"/>
  </si>
  <si>
    <t>湧別町立湧別中学校</t>
    <rPh sb="4" eb="6">
      <t>ユウベツ</t>
    </rPh>
    <phoneticPr fontId="2"/>
  </si>
  <si>
    <t>雄武町立雄武中学校</t>
    <rPh sb="4" eb="6">
      <t>オウム</t>
    </rPh>
    <phoneticPr fontId="2"/>
  </si>
  <si>
    <t>紋別市立紋別中学校</t>
    <rPh sb="4" eb="6">
      <t>モンベツ</t>
    </rPh>
    <phoneticPr fontId="2"/>
  </si>
  <si>
    <t>希望役職①</t>
    <rPh sb="0" eb="2">
      <t>キボウ</t>
    </rPh>
    <rPh sb="2" eb="4">
      <t>ヤクショク</t>
    </rPh>
    <phoneticPr fontId="2" alignment="distributed"/>
  </si>
  <si>
    <t>希望役職②</t>
    <rPh sb="0" eb="2">
      <t>キボウ</t>
    </rPh>
    <rPh sb="2" eb="4">
      <t>ヤクショク</t>
    </rPh>
    <phoneticPr fontId="2" alignment="distributed"/>
  </si>
  <si>
    <t>種目抽出</t>
    <rPh sb="0" eb="2">
      <t>シュモク</t>
    </rPh>
    <rPh sb="2" eb="4">
      <t>チュウシュツ</t>
    </rPh>
    <phoneticPr fontId="2"/>
  </si>
  <si>
    <t>R抽出</t>
    <rPh sb="1" eb="3">
      <t>チュウシュツ</t>
    </rPh>
    <phoneticPr fontId="2"/>
  </si>
  <si>
    <t xml:space="preserve">１　出場校情報について </t>
  </si>
  <si>
    <t>２　競技役員希望について</t>
  </si>
  <si>
    <t>　　審判が不足しております。最低一人と限らず多くの方々のご協力をお願いしたいと思います。</t>
  </si>
  <si>
    <t>３　参加料について</t>
  </si>
  <si>
    <t>　　自動計算されます。一通り確認していただき不明な点があれば連絡をお願い致します。</t>
  </si>
  <si>
    <t>種目等の情報については、基本的に例年通りです。</t>
  </si>
  <si>
    <t>　最大の注意点</t>
  </si>
  <si>
    <t>　　それは、記録の入力です！</t>
  </si>
  <si>
    <t>　　　まず、この入力がないと番組編成上参加者に大変不都合な状況になる場合があります。</t>
  </si>
  <si>
    <t>　　　例えば、過去の例で言うと・・・・</t>
  </si>
  <si>
    <t>　　男子1500mで、4'30"00で走る生徒が記録未記入で申し込んだため、5'30"00近辺のグループで参加することになった。</t>
  </si>
  <si>
    <t>　　　申し込み責任者の方には、予想でもいいので必ずベスト記録を入力していただき　　</t>
  </si>
  <si>
    <t>　　　ますようお願い致します。どうしてもわからない場合、100mで20秒位で計算してみてください。</t>
  </si>
  <si>
    <t>　　入力の方法ですが、</t>
  </si>
  <si>
    <t>　　　　12秒34であれば、12.34</t>
  </si>
  <si>
    <t xml:space="preserve">           1分23秒45であれば、1.23.45</t>
  </si>
  <si>
    <t xml:space="preserve">           12分34秒56であれば、12.34.56</t>
  </si>
  <si>
    <t>　　　　5m45であれば、5m45　（フィールド記録のみ）</t>
  </si>
  <si>
    <t>　　　　　　　　　　　　というように、半角数字で！　小数点を使い！　100分の1まで(00でも可)！　入力してください！</t>
  </si>
  <si>
    <t>プログラム編成は、記録を基にしたランキングから編成しております。よろしくお願い致します！</t>
  </si>
  <si>
    <t>学校名</t>
    <rPh sb="0" eb="2">
      <t>ガッコウ</t>
    </rPh>
    <rPh sb="2" eb="3">
      <t>メイ</t>
    </rPh>
    <phoneticPr fontId="2"/>
  </si>
  <si>
    <t>生年</t>
    <rPh sb="0" eb="2">
      <t>セイネン</t>
    </rPh>
    <phoneticPr fontId="2"/>
  </si>
  <si>
    <t>種目</t>
    <rPh sb="0" eb="2">
      <t>シュモク</t>
    </rPh>
    <phoneticPr fontId="2"/>
  </si>
  <si>
    <t>主　　催</t>
    <phoneticPr fontId="2"/>
  </si>
  <si>
    <t>後　　援</t>
    <phoneticPr fontId="2"/>
  </si>
  <si>
    <t>主　　管</t>
    <phoneticPr fontId="2"/>
  </si>
  <si>
    <t>期　　日</t>
    <phoneticPr fontId="2"/>
  </si>
  <si>
    <t>オホーツク陸上競技協会、オホーツク中学校体育連盟</t>
    <rPh sb="5" eb="7">
      <t>リクジョウ</t>
    </rPh>
    <rPh sb="7" eb="9">
      <t>キョウギ</t>
    </rPh>
    <rPh sb="9" eb="11">
      <t>キョウカイ</t>
    </rPh>
    <phoneticPr fontId="2"/>
  </si>
  <si>
    <t>学年別</t>
    <rPh sb="0" eb="2">
      <t>ガクネン</t>
    </rPh>
    <rPh sb="2" eb="3">
      <t>ベツ</t>
    </rPh>
    <phoneticPr fontId="2"/>
  </si>
  <si>
    <t>＊１日目種目（案）</t>
  </si>
  <si>
    <t>２年 100ｍ、３年 100ｍ、 400ｍ、 800ｍ（予）、１年1500ｍ（予）</t>
  </si>
  <si>
    <t>２～３年1500ｍ（予）、　3000ｍ（予）、４×100ｍＲ（予）</t>
  </si>
  <si>
    <t>棒高跳、走幅跳（予）、砲丸投（予）、四種競技（ 110ｍＨ、砲丸投）</t>
  </si>
  <si>
    <t>２年 100ｍ、３年 100ｍ、 800ｍ（予）、1500ｍ（予）、４×100ｍＲ（予）</t>
  </si>
  <si>
    <t>走幅跳（予）、走高跳（予）、砲丸投（予）、四種競技（ 100ｍＨ、走高跳）</t>
  </si>
  <si>
    <t>各種目における標準記録突破者は、全国・全道大会への出場資格を得る。</t>
    <rPh sb="0" eb="1">
      <t>カク</t>
    </rPh>
    <rPh sb="7" eb="9">
      <t>ヒョウジュン</t>
    </rPh>
    <rPh sb="11" eb="13">
      <t>トッパ</t>
    </rPh>
    <phoneticPr fontId="13"/>
  </si>
  <si>
    <t>競技役員</t>
    <rPh sb="0" eb="2">
      <t>キョウギ</t>
    </rPh>
    <rPh sb="2" eb="4">
      <t>ヤクイン</t>
    </rPh>
    <phoneticPr fontId="2"/>
  </si>
  <si>
    <t>補助員</t>
    <rPh sb="0" eb="3">
      <t>ホジョイン</t>
    </rPh>
    <phoneticPr fontId="2"/>
  </si>
  <si>
    <t>会　　場　</t>
    <phoneticPr fontId="2"/>
  </si>
  <si>
    <t>競技種目</t>
    <phoneticPr fontId="2"/>
  </si>
  <si>
    <t>男子（１７種目）</t>
    <phoneticPr fontId="2"/>
  </si>
  <si>
    <t>200ｍ　400ｍ　800ｍ　1500m　3000ｍ　110ｍＨ　　4×100ｍＲ</t>
    <phoneticPr fontId="2"/>
  </si>
  <si>
    <t>走高跳　　走幅跳　　砲丸投　　ｼﾞｬﾍﾞﾘｯｸｽﾛｰ</t>
    <phoneticPr fontId="2"/>
  </si>
  <si>
    <t>10台</t>
    <phoneticPr fontId="2"/>
  </si>
  <si>
    <t>参加資格</t>
    <phoneticPr fontId="2"/>
  </si>
  <si>
    <t>道中体連に加盟する中学校の生徒で、学校長が参加を認めた者。</t>
    <phoneticPr fontId="2"/>
  </si>
  <si>
    <t>参加制限</t>
    <phoneticPr fontId="2"/>
  </si>
  <si>
    <t>②一人２種目まで（リレーを除く）とする。リレーは、１校１チームとする。</t>
    <phoneticPr fontId="2"/>
  </si>
  <si>
    <t>参加料</t>
    <phoneticPr fontId="2"/>
  </si>
  <si>
    <t>１種目　　　１３００円</t>
    <phoneticPr fontId="2"/>
  </si>
  <si>
    <t>２種目　　２０００円</t>
    <phoneticPr fontId="2"/>
  </si>
  <si>
    <t>競技規則</t>
    <phoneticPr fontId="2"/>
  </si>
  <si>
    <t>表　　彰</t>
    <phoneticPr fontId="2"/>
  </si>
  <si>
    <t>申込方法</t>
    <phoneticPr fontId="2"/>
  </si>
  <si>
    <t>(1)</t>
    <phoneticPr fontId="2"/>
  </si>
  <si>
    <t>申込書</t>
    <phoneticPr fontId="2"/>
  </si>
  <si>
    <t>(2)</t>
    <phoneticPr fontId="2"/>
  </si>
  <si>
    <t>ナンバーカード</t>
    <phoneticPr fontId="2"/>
  </si>
  <si>
    <t>全道･全国大会</t>
    <phoneticPr fontId="2"/>
  </si>
  <si>
    <t>ただし、全国大会の参加標準記録については、追い風参考記録は対象としない。</t>
    <phoneticPr fontId="2"/>
  </si>
  <si>
    <t>スパイクピン</t>
    <phoneticPr fontId="2"/>
  </si>
  <si>
    <t>全天候の競技場のため、ピンの長さは9mm以下、（走高跳は12mm以下）ピンの数は11本以内とする。</t>
    <phoneticPr fontId="2"/>
  </si>
  <si>
    <t>その他</t>
    <phoneticPr fontId="2"/>
  </si>
  <si>
    <t>出場校情報</t>
    <rPh sb="0" eb="2">
      <t>シュツジョウ</t>
    </rPh>
    <rPh sb="2" eb="3">
      <t>コウ</t>
    </rPh>
    <rPh sb="3" eb="5">
      <t>ジョウホウ</t>
    </rPh>
    <phoneticPr fontId="2"/>
  </si>
  <si>
    <t>役員希望</t>
    <rPh sb="0" eb="2">
      <t>ヤクイン</t>
    </rPh>
    <rPh sb="2" eb="4">
      <t>キボウ</t>
    </rPh>
    <phoneticPr fontId="2"/>
  </si>
  <si>
    <t>◆参加者一覧◆</t>
    <rPh sb="1" eb="4">
      <t>サンカシャ</t>
    </rPh>
    <rPh sb="4" eb="6">
      <t>イチラン</t>
    </rPh>
    <phoneticPr fontId="2"/>
  </si>
  <si>
    <t>一任</t>
    <rPh sb="0" eb="2">
      <t>イチニン</t>
    </rPh>
    <phoneticPr fontId="2"/>
  </si>
  <si>
    <t>種目選択名称</t>
    <rPh sb="0" eb="2">
      <t>シュモク</t>
    </rPh>
    <rPh sb="2" eb="4">
      <t>センタク</t>
    </rPh>
    <rPh sb="4" eb="6">
      <t>メイショウ</t>
    </rPh>
    <phoneticPr fontId="2"/>
  </si>
  <si>
    <t>事務局シートへ</t>
    <rPh sb="0" eb="3">
      <t>ジムキョク</t>
    </rPh>
    <phoneticPr fontId="2"/>
  </si>
  <si>
    <t>リレー選択</t>
    <rPh sb="3" eb="5">
      <t>センタク</t>
    </rPh>
    <phoneticPr fontId="2"/>
  </si>
  <si>
    <t>種目数カウント</t>
    <rPh sb="0" eb="2">
      <t>シュモク</t>
    </rPh>
    <rPh sb="2" eb="3">
      <t>スウ</t>
    </rPh>
    <phoneticPr fontId="2"/>
  </si>
  <si>
    <t>◆競技役員希望◆</t>
    <rPh sb="1" eb="3">
      <t>キョウギ</t>
    </rPh>
    <rPh sb="3" eb="5">
      <t>ヤクイン</t>
    </rPh>
    <rPh sb="5" eb="7">
      <t>キボウ</t>
    </rPh>
    <phoneticPr fontId="2"/>
  </si>
  <si>
    <t>◆参加料◆</t>
    <rPh sb="1" eb="3">
      <t>サンカ</t>
    </rPh>
    <rPh sb="3" eb="4">
      <t>リョウ</t>
    </rPh>
    <phoneticPr fontId="2"/>
  </si>
  <si>
    <t>◆参加人数◆</t>
    <rPh sb="1" eb="3">
      <t>サンカ</t>
    </rPh>
    <rPh sb="3" eb="5">
      <t>ニンズウ</t>
    </rPh>
    <phoneticPr fontId="2"/>
  </si>
  <si>
    <t>学校名</t>
    <rPh sb="0" eb="2">
      <t>ガッコウ</t>
    </rPh>
    <rPh sb="2" eb="3">
      <t>メイ</t>
    </rPh>
    <phoneticPr fontId="2" alignment="distributed"/>
  </si>
  <si>
    <t>合計</t>
    <rPh sb="0" eb="2">
      <t>ゴウケイ</t>
    </rPh>
    <phoneticPr fontId="2"/>
  </si>
  <si>
    <t>1年100m</t>
  </si>
  <si>
    <t>男子1年100m</t>
  </si>
  <si>
    <t>ア</t>
    <phoneticPr fontId="2"/>
  </si>
  <si>
    <t>女子1年100m</t>
  </si>
  <si>
    <t>A</t>
    <phoneticPr fontId="2"/>
  </si>
  <si>
    <t>記載責任者（監督）
下段には、携帯電話番号</t>
    <rPh sb="0" eb="2">
      <t>キサイ</t>
    </rPh>
    <rPh sb="2" eb="5">
      <t>セキニンシャ</t>
    </rPh>
    <rPh sb="6" eb="8">
      <t>カントク</t>
    </rPh>
    <rPh sb="10" eb="12">
      <t>ゲダン</t>
    </rPh>
    <rPh sb="15" eb="17">
      <t>ケイタイ</t>
    </rPh>
    <rPh sb="17" eb="19">
      <t>デンワ</t>
    </rPh>
    <rPh sb="19" eb="21">
      <t>バンゴウ</t>
    </rPh>
    <phoneticPr fontId="2" alignment="distributed"/>
  </si>
  <si>
    <t>1年1500m</t>
  </si>
  <si>
    <t>男子1年1500m</t>
  </si>
  <si>
    <t>イ</t>
    <phoneticPr fontId="2"/>
  </si>
  <si>
    <t>女子1年80mH</t>
  </si>
  <si>
    <t>B</t>
    <phoneticPr fontId="2"/>
  </si>
  <si>
    <t>リレー</t>
    <phoneticPr fontId="2"/>
  </si>
  <si>
    <t>男子1年100mH</t>
  </si>
  <si>
    <t>ウ</t>
    <phoneticPr fontId="2"/>
  </si>
  <si>
    <t>女子2･3年100m</t>
  </si>
  <si>
    <t>C</t>
    <phoneticPr fontId="2"/>
  </si>
  <si>
    <t>エ</t>
    <phoneticPr fontId="2"/>
  </si>
  <si>
    <t>200m</t>
  </si>
  <si>
    <t>女子200m</t>
  </si>
  <si>
    <t>D</t>
    <phoneticPr fontId="2"/>
  </si>
  <si>
    <t>◆リレー記録◆</t>
    <rPh sb="4" eb="6">
      <t>キロク</t>
    </rPh>
    <phoneticPr fontId="2"/>
  </si>
  <si>
    <t>男子2･3年100m</t>
  </si>
  <si>
    <t>オ</t>
    <phoneticPr fontId="2"/>
  </si>
  <si>
    <t>800m</t>
  </si>
  <si>
    <t>女子800m</t>
  </si>
  <si>
    <t>E</t>
    <phoneticPr fontId="2"/>
  </si>
  <si>
    <t>姓</t>
    <rPh sb="0" eb="1">
      <t>セイ</t>
    </rPh>
    <phoneticPr fontId="2"/>
  </si>
  <si>
    <t>NC</t>
    <phoneticPr fontId="2"/>
  </si>
  <si>
    <t>ﾌﾘｶﾞﾅ</t>
    <phoneticPr fontId="2"/>
  </si>
  <si>
    <t>種目1</t>
    <rPh sb="0" eb="2">
      <t>シュモク</t>
    </rPh>
    <phoneticPr fontId="2"/>
  </si>
  <si>
    <t>ベスト記録</t>
    <rPh sb="3" eb="5">
      <t>キロク</t>
    </rPh>
    <phoneticPr fontId="2"/>
  </si>
  <si>
    <t>種目2</t>
    <rPh sb="0" eb="2">
      <t>シュモク</t>
    </rPh>
    <phoneticPr fontId="2"/>
  </si>
  <si>
    <t>リレー</t>
    <phoneticPr fontId="2"/>
  </si>
  <si>
    <t>2･3年1500m</t>
  </si>
  <si>
    <t>男子2･3年1500m</t>
  </si>
  <si>
    <t>カ</t>
    <phoneticPr fontId="2"/>
  </si>
  <si>
    <t>女子1500m</t>
  </si>
  <si>
    <t>F</t>
    <phoneticPr fontId="2"/>
  </si>
  <si>
    <t>男子200m</t>
  </si>
  <si>
    <t>キ</t>
    <phoneticPr fontId="2"/>
  </si>
  <si>
    <t>女子100mH(0.762m)</t>
  </si>
  <si>
    <t>G</t>
    <phoneticPr fontId="2"/>
  </si>
  <si>
    <t>400m</t>
  </si>
  <si>
    <t>男子400m</t>
  </si>
  <si>
    <t>ク</t>
    <phoneticPr fontId="2"/>
  </si>
  <si>
    <t>走高跳</t>
  </si>
  <si>
    <t>女子走高跳</t>
  </si>
  <si>
    <t>H</t>
    <phoneticPr fontId="2"/>
  </si>
  <si>
    <t>男子800m</t>
  </si>
  <si>
    <t>ケ</t>
    <phoneticPr fontId="2"/>
  </si>
  <si>
    <t>走幅跳</t>
  </si>
  <si>
    <t>女子走幅跳</t>
  </si>
  <si>
    <t>I</t>
    <phoneticPr fontId="2"/>
  </si>
  <si>
    <t>3000m</t>
  </si>
  <si>
    <t>男子3000m</t>
  </si>
  <si>
    <t>コ</t>
    <phoneticPr fontId="2"/>
  </si>
  <si>
    <t>女子砲丸投(2.721kg)</t>
  </si>
  <si>
    <t>J</t>
    <phoneticPr fontId="2"/>
  </si>
  <si>
    <t>110mH</t>
    <phoneticPr fontId="2"/>
  </si>
  <si>
    <t>男子110mH(0.914m)</t>
  </si>
  <si>
    <t>サ</t>
    <phoneticPr fontId="2"/>
  </si>
  <si>
    <t>女子円盤投(1.000kg)</t>
  </si>
  <si>
    <t>K</t>
    <phoneticPr fontId="2"/>
  </si>
  <si>
    <t>男子走高跳</t>
  </si>
  <si>
    <t>シ</t>
    <phoneticPr fontId="2"/>
  </si>
  <si>
    <t>四種競技</t>
  </si>
  <si>
    <t>女子四種競技</t>
  </si>
  <si>
    <t>L</t>
    <phoneticPr fontId="2"/>
  </si>
  <si>
    <t>棒高跳</t>
  </si>
  <si>
    <t>男子棒高跳</t>
  </si>
  <si>
    <t>ス</t>
    <phoneticPr fontId="2"/>
  </si>
  <si>
    <t>M</t>
    <phoneticPr fontId="2"/>
  </si>
  <si>
    <t>男子走幅跳</t>
  </si>
  <si>
    <t>セ</t>
    <phoneticPr fontId="2"/>
  </si>
  <si>
    <t>N</t>
    <phoneticPr fontId="2"/>
  </si>
  <si>
    <t>男子砲丸投(5.000kg)</t>
  </si>
  <si>
    <t>ソ</t>
    <phoneticPr fontId="2"/>
  </si>
  <si>
    <t>O</t>
    <phoneticPr fontId="2"/>
  </si>
  <si>
    <t>男子円盤投(1.500kg)</t>
  </si>
  <si>
    <t>タ</t>
    <phoneticPr fontId="2"/>
  </si>
  <si>
    <t>P</t>
    <phoneticPr fontId="2"/>
  </si>
  <si>
    <t>男子四種競技</t>
  </si>
  <si>
    <t>チ</t>
    <phoneticPr fontId="2"/>
  </si>
  <si>
    <t>Q</t>
    <phoneticPr fontId="2"/>
  </si>
  <si>
    <t>ツ</t>
    <phoneticPr fontId="2"/>
  </si>
  <si>
    <t>R</t>
    <phoneticPr fontId="2"/>
  </si>
  <si>
    <t>テ</t>
    <phoneticPr fontId="2"/>
  </si>
  <si>
    <t>S</t>
    <phoneticPr fontId="2"/>
  </si>
  <si>
    <t>ト</t>
    <phoneticPr fontId="2"/>
  </si>
  <si>
    <t>T</t>
    <phoneticPr fontId="2"/>
  </si>
  <si>
    <t>NANS登録種目名</t>
    <rPh sb="4" eb="6">
      <t>トウロク</t>
    </rPh>
    <rPh sb="6" eb="8">
      <t>シュモク</t>
    </rPh>
    <rPh sb="8" eb="9">
      <t>メイ</t>
    </rPh>
    <phoneticPr fontId="2"/>
  </si>
  <si>
    <t>男子2年100m</t>
  </si>
  <si>
    <t>男子3年100m</t>
  </si>
  <si>
    <t>男子2年1500m</t>
  </si>
  <si>
    <t>男子4X100mR</t>
  </si>
  <si>
    <t>男子1年砲丸投(2.721kg)</t>
  </si>
  <si>
    <t>男子ｼﾞｬﾍﾞﾘｯｸｽﾛｰ</t>
  </si>
  <si>
    <t>女子2年100m</t>
  </si>
  <si>
    <t>女子3年100m</t>
  </si>
  <si>
    <t>女子400m</t>
  </si>
  <si>
    <t>女子3000m</t>
  </si>
  <si>
    <t>女子4X100mR</t>
  </si>
  <si>
    <t>女子ｼﾞｬﾍﾞﾘｯｸｽﾛｰ</t>
  </si>
  <si>
    <t>2年100m</t>
  </si>
  <si>
    <t>2年100m</t>
    <phoneticPr fontId="2"/>
  </si>
  <si>
    <t>3年100m</t>
  </si>
  <si>
    <t>3年100m</t>
    <phoneticPr fontId="2"/>
  </si>
  <si>
    <t>2･3年1500m</t>
    <phoneticPr fontId="2"/>
  </si>
  <si>
    <t>砲丸投</t>
  </si>
  <si>
    <t>ｼﾞｬﾍﾞﾘｯｸｽﾛｰ</t>
  </si>
  <si>
    <t>ｼﾞｬﾍﾞﾘｯｸｽﾛｰ</t>
    <phoneticPr fontId="2"/>
  </si>
  <si>
    <t>2年100m</t>
    <phoneticPr fontId="2"/>
  </si>
  <si>
    <t>200m</t>
    <phoneticPr fontId="2"/>
  </si>
  <si>
    <t>110mH</t>
  </si>
  <si>
    <t>男子（全１７種目）</t>
    <rPh sb="0" eb="2">
      <t>ダンシ</t>
    </rPh>
    <rPh sb="3" eb="4">
      <t>ゼン</t>
    </rPh>
    <rPh sb="6" eb="8">
      <t>シュモク</t>
    </rPh>
    <phoneticPr fontId="2"/>
  </si>
  <si>
    <t>NC</t>
    <phoneticPr fontId="2"/>
  </si>
  <si>
    <t>ベスト</t>
    <phoneticPr fontId="2"/>
  </si>
  <si>
    <t>R</t>
    <phoneticPr fontId="2"/>
  </si>
  <si>
    <t xml:space="preserve"> 団体種別・団体名・記載責任者・責任者携帯・住所は、必ず記入してください。</t>
    <phoneticPr fontId="2"/>
  </si>
  <si>
    <t>　注意点１　種目は”性別”を入力しないとリストが表示されません。</t>
    <phoneticPr fontId="2"/>
  </si>
  <si>
    <t>例年ある間違いとして、”，”（カンマ）を使用するミスがあります。カンマは、使用しないで下さい。</t>
    <rPh sb="0" eb="2">
      <t>レイネン</t>
    </rPh>
    <rPh sb="4" eb="6">
      <t>マチガ</t>
    </rPh>
    <rPh sb="20" eb="22">
      <t>シヨウ</t>
    </rPh>
    <rPh sb="37" eb="39">
      <t>シヨウ</t>
    </rPh>
    <rPh sb="43" eb="44">
      <t>クダ</t>
    </rPh>
    <phoneticPr fontId="2"/>
  </si>
  <si>
    <t>男子リレー</t>
    <rPh sb="0" eb="2">
      <t>ダンシ</t>
    </rPh>
    <phoneticPr fontId="2"/>
  </si>
  <si>
    <t>女子リレー</t>
    <rPh sb="0" eb="2">
      <t>ジョシ</t>
    </rPh>
    <phoneticPr fontId="2"/>
  </si>
  <si>
    <t>200ｍ　800ｍ　1500ｍ　3000ｍ　100ｍＨ　　4×100ｍR</t>
    <phoneticPr fontId="2"/>
  </si>
  <si>
    <t>女子（１４種目）</t>
    <phoneticPr fontId="2"/>
  </si>
  <si>
    <t>1500m</t>
  </si>
  <si>
    <t>100mH(0.762m)</t>
  </si>
  <si>
    <t>砲丸投(2.721kg)</t>
  </si>
  <si>
    <t>女子（全１４種目）</t>
    <rPh sb="0" eb="2">
      <t>ジョシ</t>
    </rPh>
    <rPh sb="3" eb="4">
      <t>ゼン</t>
    </rPh>
    <rPh sb="6" eb="8">
      <t>シュモク</t>
    </rPh>
    <phoneticPr fontId="2"/>
  </si>
  <si>
    <t>＊</t>
    <phoneticPr fontId="2"/>
  </si>
  <si>
    <t>男子1年100m</t>
    <phoneticPr fontId="2"/>
  </si>
  <si>
    <t>競技終了　１５時３０分予定</t>
    <phoneticPr fontId="2"/>
  </si>
  <si>
    <t>競技開始　　９時３０分</t>
    <phoneticPr fontId="2"/>
  </si>
  <si>
    <t>(財)日本陸上競技連盟､(財)日本中学校体育連盟､(財)北海道陸上競技連盟､北海道中学校体育連盟</t>
    <rPh sb="1" eb="2">
      <t>ザイ</t>
    </rPh>
    <rPh sb="3" eb="5">
      <t>ニホン</t>
    </rPh>
    <rPh sb="5" eb="7">
      <t>リクジョウ</t>
    </rPh>
    <rPh sb="7" eb="9">
      <t>キョウギ</t>
    </rPh>
    <rPh sb="9" eb="11">
      <t>レンメイ</t>
    </rPh>
    <rPh sb="13" eb="14">
      <t>ザイ</t>
    </rPh>
    <rPh sb="15" eb="17">
      <t>ニホン</t>
    </rPh>
    <rPh sb="17" eb="20">
      <t>チュウガッコウ</t>
    </rPh>
    <rPh sb="20" eb="22">
      <t>タイイク</t>
    </rPh>
    <rPh sb="22" eb="24">
      <t>レンメイ</t>
    </rPh>
    <rPh sb="26" eb="27">
      <t>ザイ</t>
    </rPh>
    <rPh sb="28" eb="31">
      <t>ホッカイドウ</t>
    </rPh>
    <rPh sb="31" eb="33">
      <t>リクジョウ</t>
    </rPh>
    <rPh sb="33" eb="35">
      <t>キョウギ</t>
    </rPh>
    <rPh sb="35" eb="37">
      <t>レンメイ</t>
    </rPh>
    <rPh sb="38" eb="41">
      <t>ホッカイドウ</t>
    </rPh>
    <rPh sb="41" eb="44">
      <t>チュウガッコウ</t>
    </rPh>
    <rPh sb="44" eb="46">
      <t>タイイク</t>
    </rPh>
    <rPh sb="46" eb="48">
      <t>レンメイ</t>
    </rPh>
    <phoneticPr fontId="2"/>
  </si>
  <si>
    <t>1年100ｍ　　2年100ｍ　　3年100ｍ　　1年1500ｍ</t>
    <rPh sb="1" eb="2">
      <t>ネン</t>
    </rPh>
    <rPh sb="9" eb="10">
      <t>ネン</t>
    </rPh>
    <rPh sb="17" eb="18">
      <t>ネン</t>
    </rPh>
    <rPh sb="25" eb="26">
      <t>ネン</t>
    </rPh>
    <phoneticPr fontId="2"/>
  </si>
  <si>
    <t>走高跳　　棒高跳　　走幅跳　　砲丸投　　ｼﾞｬﾍﾞﾘｯｸｽﾛｰ</t>
    <phoneticPr fontId="2"/>
  </si>
  <si>
    <t>　　　　　　　　　　　　　　＊男子3000ｍ予選と女子1500ｍ予選は、ないこともある。</t>
    <phoneticPr fontId="2"/>
  </si>
  <si>
    <t>①１校１種目３名以内</t>
    <phoneticPr fontId="2"/>
  </si>
  <si>
    <t>③学年別種目は、該当学年の生徒に限る。その場合、共通種目への参加はできない。</t>
    <rPh sb="21" eb="23">
      <t>バアイ</t>
    </rPh>
    <phoneticPr fontId="2"/>
  </si>
  <si>
    <t>個人種目の参加料、リレー参加料を各校で算出する。</t>
    <phoneticPr fontId="2"/>
  </si>
  <si>
    <t>大会運営につき、競技役員を各校１名以上のご協力をお願いします。</t>
    <rPh sb="13" eb="15">
      <t>カクコウ</t>
    </rPh>
    <rPh sb="21" eb="23">
      <t>キョウリョク</t>
    </rPh>
    <rPh sb="25" eb="26">
      <t>ネガ</t>
    </rPh>
    <phoneticPr fontId="2"/>
  </si>
  <si>
    <t>閉会式    １５時３０分予定</t>
    <phoneticPr fontId="2"/>
  </si>
  <si>
    <t>大会初日の受付時に、専門委員長に納入すること。</t>
    <rPh sb="0" eb="2">
      <t>タイカイ</t>
    </rPh>
    <rPh sb="2" eb="4">
      <t>ショニチ</t>
    </rPh>
    <rPh sb="5" eb="7">
      <t>ウケツケ</t>
    </rPh>
    <rPh sb="7" eb="8">
      <t>ジ</t>
    </rPh>
    <rPh sb="10" eb="12">
      <t>センモン</t>
    </rPh>
    <rPh sb="12" eb="15">
      <t>イインチョウ</t>
    </rPh>
    <rPh sb="16" eb="18">
      <t>ノウニュウ</t>
    </rPh>
    <phoneticPr fontId="2"/>
  </si>
  <si>
    <t>・申込期日までに、公式大会で全道標準記録、全道新人標準記録（対象現1･2年生）を突破した者は除く。</t>
    <rPh sb="30" eb="32">
      <t>タイショウ</t>
    </rPh>
    <rPh sb="32" eb="33">
      <t>ゲン</t>
    </rPh>
    <rPh sb="36" eb="37">
      <t>ネン</t>
    </rPh>
    <rPh sb="37" eb="38">
      <t>セイ</t>
    </rPh>
    <phoneticPr fontId="2"/>
  </si>
  <si>
    <t>主催者は、個人情報保護に関する法令を遵守する。日本陸上競技連盟個人情報保護方針に基づき取り扱う。</t>
    <phoneticPr fontId="2"/>
  </si>
  <si>
    <t>個人情報は大会の資格審査、プログラム、記録発表、新聞報道、競技運営等に利用する。</t>
    <phoneticPr fontId="2"/>
  </si>
  <si>
    <t>別紙、ナンバーカード表を参照。番号不足の場合は専門委員長に連絡すること。</t>
    <phoneticPr fontId="2"/>
  </si>
  <si>
    <t xml:space="preserve">  ただし、全道新人標準記録については、学年区分の種目があるので注意すること。</t>
    <phoneticPr fontId="2"/>
  </si>
  <si>
    <t>競技開始　 ９時３０分</t>
    <phoneticPr fontId="2"/>
  </si>
  <si>
    <t>北海道教育委員会、NHK、朝日新聞社、網走市教育委員会</t>
    <rPh sb="5" eb="8">
      <t>イインカイ</t>
    </rPh>
    <rPh sb="13" eb="15">
      <t>アサヒ</t>
    </rPh>
    <rPh sb="15" eb="17">
      <t>シンブン</t>
    </rPh>
    <rPh sb="17" eb="18">
      <t>シャ</t>
    </rPh>
    <rPh sb="19" eb="21">
      <t>アバシリ</t>
    </rPh>
    <rPh sb="21" eb="22">
      <t>シ</t>
    </rPh>
    <rPh sb="22" eb="24">
      <t>キョウイク</t>
    </rPh>
    <rPh sb="24" eb="27">
      <t>イインカイ</t>
    </rPh>
    <phoneticPr fontId="2"/>
  </si>
  <si>
    <t>網走市営陸上競技場</t>
    <rPh sb="0" eb="2">
      <t>アバシリ</t>
    </rPh>
    <rPh sb="2" eb="3">
      <t>シ</t>
    </rPh>
    <rPh sb="3" eb="4">
      <t>エイ</t>
    </rPh>
    <rPh sb="4" eb="6">
      <t>リクジョウ</t>
    </rPh>
    <phoneticPr fontId="2"/>
  </si>
  <si>
    <t>アナウンサー</t>
    <phoneticPr fontId="2"/>
  </si>
  <si>
    <t>斜里知床ウトロ</t>
    <rPh sb="0" eb="2">
      <t>シャリ</t>
    </rPh>
    <rPh sb="2" eb="4">
      <t>シレトコ</t>
    </rPh>
    <phoneticPr fontId="2"/>
  </si>
  <si>
    <t>斜里町立知床ウトロ学校</t>
    <rPh sb="0" eb="2">
      <t>シャリ</t>
    </rPh>
    <rPh sb="2" eb="4">
      <t>チョウリツ</t>
    </rPh>
    <rPh sb="4" eb="6">
      <t>シレトコ</t>
    </rPh>
    <rPh sb="9" eb="11">
      <t>ガッコウ</t>
    </rPh>
    <phoneticPr fontId="2"/>
  </si>
  <si>
    <t>大空女満別中</t>
  </si>
  <si>
    <t>大空町立女満別中学校</t>
    <rPh sb="2" eb="3">
      <t>チョウ</t>
    </rPh>
    <rPh sb="3" eb="4">
      <t>リツ</t>
    </rPh>
    <phoneticPr fontId="2"/>
  </si>
  <si>
    <t>北見南中</t>
  </si>
  <si>
    <t>北見市立南中学校</t>
    <rPh sb="2" eb="4">
      <t>シリツ</t>
    </rPh>
    <phoneticPr fontId="2"/>
  </si>
  <si>
    <t>北見東陵中</t>
  </si>
  <si>
    <t>北見市立東陵中学校</t>
    <phoneticPr fontId="2"/>
  </si>
  <si>
    <t>北見市立光西中学校</t>
    <phoneticPr fontId="2"/>
  </si>
  <si>
    <t>北見市立北中学校</t>
    <phoneticPr fontId="2"/>
  </si>
  <si>
    <t>北見北光中</t>
  </si>
  <si>
    <t>北見市立北光中学校</t>
    <phoneticPr fontId="2"/>
  </si>
  <si>
    <t>北見高栄中</t>
  </si>
  <si>
    <t>北見市立高栄中学校</t>
    <phoneticPr fontId="2"/>
  </si>
  <si>
    <t>北見小泉中</t>
  </si>
  <si>
    <t>北見市立小泉中学校</t>
    <phoneticPr fontId="2"/>
  </si>
  <si>
    <t>北見温根湯中</t>
    <rPh sb="2" eb="3">
      <t>オン</t>
    </rPh>
    <rPh sb="3" eb="4">
      <t>ネ</t>
    </rPh>
    <rPh sb="4" eb="5">
      <t>ユ</t>
    </rPh>
    <phoneticPr fontId="2"/>
  </si>
  <si>
    <t>北見市立温根湯中学校</t>
    <rPh sb="4" eb="5">
      <t>オン</t>
    </rPh>
    <rPh sb="5" eb="6">
      <t>ネ</t>
    </rPh>
    <rPh sb="6" eb="7">
      <t>ユ</t>
    </rPh>
    <phoneticPr fontId="2"/>
  </si>
  <si>
    <t>北見常呂中</t>
  </si>
  <si>
    <t>北見市立常呂中学校</t>
    <phoneticPr fontId="2"/>
  </si>
  <si>
    <t>網走市立第一中学校</t>
    <phoneticPr fontId="2"/>
  </si>
  <si>
    <t>網走市立第二中学校</t>
    <phoneticPr fontId="2"/>
  </si>
  <si>
    <t>網走市立第三中学校</t>
    <phoneticPr fontId="2"/>
  </si>
  <si>
    <t>網走市立第四中学校</t>
    <phoneticPr fontId="2"/>
  </si>
  <si>
    <t>①男女の◎印は、奨励種目であり、標準記録の設定はない。</t>
    <rPh sb="1" eb="3">
      <t>ダンジョ</t>
    </rPh>
    <rPh sb="5" eb="6">
      <t>シルシ</t>
    </rPh>
    <rPh sb="8" eb="10">
      <t>ショウレイ</t>
    </rPh>
    <rPh sb="10" eb="12">
      <t>シュモク</t>
    </rPh>
    <rPh sb="16" eb="18">
      <t>ヒョウジュン</t>
    </rPh>
    <rPh sb="18" eb="20">
      <t>キロク</t>
    </rPh>
    <rPh sb="21" eb="23">
      <t>セッテイ</t>
    </rPh>
    <phoneticPr fontId="2"/>
  </si>
  <si>
    <t>②ハードルの規格</t>
    <phoneticPr fontId="2"/>
  </si>
  <si>
    <t>③四種競技は原則として記載の順序で、２日間で実施する。</t>
    <phoneticPr fontId="2"/>
  </si>
  <si>
    <t>④四種競技砲丸は、男子4.0ｋｇ、女子2.721ｋｇを使用する。</t>
    <rPh sb="9" eb="11">
      <t>ダンシ</t>
    </rPh>
    <phoneticPr fontId="2"/>
  </si>
  <si>
    <t>⑤砲丸投の砲丸は、男子5.0ｋｇ、女子2.721ｋｇを使用する。</t>
    <phoneticPr fontId="2"/>
  </si>
  <si>
    <t>1年100ｍ　　2年100ｍ　　3年100m</t>
    <phoneticPr fontId="2"/>
  </si>
  <si>
    <t>申込を大会最終日に確実に完了できるよう、申込書、参加料、印等すべての準備しておくこと。</t>
    <rPh sb="9" eb="11">
      <t>カクジツ</t>
    </rPh>
    <rPh sb="20" eb="22">
      <t>モウシコミ</t>
    </rPh>
    <rPh sb="22" eb="23">
      <t>ショ</t>
    </rPh>
    <rPh sb="29" eb="30">
      <t>ナド</t>
    </rPh>
    <phoneticPr fontId="2"/>
  </si>
  <si>
    <t>（申込書に、職印と監督印が必要です。不明な点は、専門委員長まで連絡してください。）</t>
    <rPh sb="3" eb="4">
      <t>ショ</t>
    </rPh>
    <rPh sb="6" eb="7">
      <t>ショク</t>
    </rPh>
    <rPh sb="7" eb="8">
      <t>イン</t>
    </rPh>
    <rPh sb="24" eb="26">
      <t>センモン</t>
    </rPh>
    <rPh sb="26" eb="29">
      <t>イインチョウ</t>
    </rPh>
    <phoneticPr fontId="2"/>
  </si>
  <si>
    <t>各校の参加選手が,6名以上1人,12名以上2人,18名以上3人,24名以上4人,30名以上なら5名,36名以</t>
    <phoneticPr fontId="2"/>
  </si>
  <si>
    <t>上なら6名…とする。</t>
    <phoneticPr fontId="2"/>
  </si>
  <si>
    <r>
      <t>オホーツク陸協HP（http://www.h-ork.jp/）よりダウンロードし</t>
    </r>
    <r>
      <rPr>
        <u/>
        <sz val="9"/>
        <color indexed="10"/>
        <rFont val="ＭＳ Ｐ明朝"/>
        <family val="1"/>
        <charset val="128"/>
      </rPr>
      <t>必要事項を記入の上、学校長印を押す</t>
    </r>
    <r>
      <rPr>
        <sz val="9"/>
        <rFont val="ＭＳ Ｐ明朝"/>
        <family val="1"/>
        <charset val="128"/>
      </rPr>
      <t>。</t>
    </r>
    <rPh sb="50" eb="51">
      <t>ガク</t>
    </rPh>
    <phoneticPr fontId="2"/>
  </si>
  <si>
    <t>入賞は8位までとし、賞状を授与する。各種目の優勝者にはバッチが贈呈される。（奨励種目は除く。）</t>
    <rPh sb="0" eb="2">
      <t>ニュウショウ</t>
    </rPh>
    <rPh sb="4" eb="5">
      <t>イ</t>
    </rPh>
    <rPh sb="10" eb="12">
      <t>ショウジョウ</t>
    </rPh>
    <rPh sb="13" eb="15">
      <t>ジュヨ</t>
    </rPh>
    <rPh sb="18" eb="19">
      <t>カク</t>
    </rPh>
    <rPh sb="19" eb="21">
      <t>シュモク</t>
    </rPh>
    <rPh sb="22" eb="25">
      <t>ユウショウシャ</t>
    </rPh>
    <rPh sb="31" eb="33">
      <t>ゾウテイ</t>
    </rPh>
    <rPh sb="38" eb="40">
      <t>ショウレイ</t>
    </rPh>
    <rPh sb="40" eb="42">
      <t>シュモク</t>
    </rPh>
    <rPh sb="43" eb="44">
      <t>ノゾ</t>
    </rPh>
    <phoneticPr fontId="2"/>
  </si>
  <si>
    <t>兼　第５０回　北海道中学校陸上競技大会　オホーツク予選会</t>
    <phoneticPr fontId="2"/>
  </si>
  <si>
    <t>第６５回　全日本中学校通信陸上北海道　オホーツク大会開催要項（案）</t>
    <rPh sb="5" eb="8">
      <t>ゼンニホン</t>
    </rPh>
    <rPh sb="11" eb="13">
      <t>ツウシン</t>
    </rPh>
    <rPh sb="13" eb="15">
      <t>リクジョウ</t>
    </rPh>
    <rPh sb="15" eb="18">
      <t>ホッカイドウ</t>
    </rPh>
    <rPh sb="31" eb="32">
      <t>アン</t>
    </rPh>
    <phoneticPr fontId="2"/>
  </si>
  <si>
    <t>兼　第４６回　全日本中学校陸上競技選手権大会標準記録突破指定大会　兼　国民体育大会地区予選会</t>
    <rPh sb="19" eb="21">
      <t>ヒョウジュン</t>
    </rPh>
    <rPh sb="21" eb="23">
      <t>キロク</t>
    </rPh>
    <rPh sb="23" eb="25">
      <t>トッパ</t>
    </rPh>
    <rPh sb="25" eb="27">
      <t>シテイ</t>
    </rPh>
    <rPh sb="27" eb="29">
      <t>タイカイ</t>
    </rPh>
    <phoneticPr fontId="2"/>
  </si>
  <si>
    <t>令和元年６月２８日（金）～２９日（土）</t>
    <rPh sb="0" eb="1">
      <t>レイ</t>
    </rPh>
    <rPh sb="1" eb="2">
      <t>ワ</t>
    </rPh>
    <rPh sb="2" eb="3">
      <t>ガン</t>
    </rPh>
    <rPh sb="10" eb="11">
      <t>キン</t>
    </rPh>
    <rPh sb="17" eb="18">
      <t>ツチ</t>
    </rPh>
    <phoneticPr fontId="2"/>
  </si>
  <si>
    <t>開会式　　　 ８時４５分</t>
    <rPh sb="0" eb="2">
      <t>カイカイ</t>
    </rPh>
    <rPh sb="2" eb="3">
      <t>シキ</t>
    </rPh>
    <phoneticPr fontId="2"/>
  </si>
  <si>
    <r>
      <rPr>
        <u/>
        <sz val="9"/>
        <rFont val="ＭＳ Ｐ明朝"/>
        <family val="1"/>
        <charset val="128"/>
      </rPr>
      <t>職長印を押したものは、大会初日の受付時に、専門委員長に提出すること。</t>
    </r>
    <r>
      <rPr>
        <u/>
        <sz val="9"/>
        <color rgb="FFFF0000"/>
        <rFont val="ＭＳ Ｐ明朝"/>
        <family val="1"/>
        <charset val="128"/>
      </rPr>
      <t>またデータは、陸上専門委員会（ocrikujyou@gmail.com）宛に６月１８日（火）１６：００までに送信</t>
    </r>
    <r>
      <rPr>
        <sz val="9"/>
        <color rgb="FFFF0000"/>
        <rFont val="ＭＳ Ｐ明朝"/>
        <family val="1"/>
        <charset val="128"/>
      </rPr>
      <t>すること。</t>
    </r>
    <rPh sb="0" eb="1">
      <t>ショク</t>
    </rPh>
    <rPh sb="47" eb="48">
      <t>カイ</t>
    </rPh>
    <rPh sb="78" eb="79">
      <t>カ</t>
    </rPh>
    <phoneticPr fontId="2"/>
  </si>
  <si>
    <r>
      <rPr>
        <b/>
        <u/>
        <sz val="10"/>
        <color rgb="FFFF0000"/>
        <rFont val="ＭＳ Ｐ明朝"/>
        <family val="1"/>
        <charset val="128"/>
      </rPr>
      <t>全道大会申込期日は、全道大会しめ切り日の関係で６月２９日(土)の大会終了後まで</t>
    </r>
    <r>
      <rPr>
        <b/>
        <sz val="10"/>
        <color rgb="FFFF0000"/>
        <rFont val="ＭＳ Ｐ明朝"/>
        <family val="1"/>
        <charset val="128"/>
      </rPr>
      <t>とする。</t>
    </r>
    <rPh sb="10" eb="11">
      <t>ゼン</t>
    </rPh>
    <rPh sb="11" eb="12">
      <t>ドウ</t>
    </rPh>
    <rPh sb="12" eb="14">
      <t>タイカイ</t>
    </rPh>
    <rPh sb="16" eb="17">
      <t>キ</t>
    </rPh>
    <rPh sb="18" eb="19">
      <t>ヒ</t>
    </rPh>
    <phoneticPr fontId="2"/>
  </si>
  <si>
    <t>２０１９年度日本陸上競技連盟規則と本大会競技規則による。</t>
    <rPh sb="4" eb="6">
      <t>ネンド</t>
    </rPh>
    <rPh sb="6" eb="8">
      <t>ニホン</t>
    </rPh>
    <rPh sb="8" eb="10">
      <t>リクジョウ</t>
    </rPh>
    <rPh sb="10" eb="12">
      <t>キョウギ</t>
    </rPh>
    <rPh sb="12" eb="14">
      <t>レンメイ</t>
    </rPh>
    <rPh sb="14" eb="16">
      <t>キソク</t>
    </rPh>
    <rPh sb="17" eb="20">
      <t>ホンタイカイ</t>
    </rPh>
    <rPh sb="20" eb="22">
      <t>キョウギ</t>
    </rPh>
    <rPh sb="22" eb="24">
      <t>キソク</t>
    </rPh>
    <phoneticPr fontId="2"/>
  </si>
  <si>
    <t>災害警報、悪天候等の場合は、主催者が判断し、競技日程を短縮または中止する等の変更もある。</t>
    <rPh sb="0" eb="2">
      <t>サイガイ</t>
    </rPh>
    <rPh sb="2" eb="4">
      <t>ケイホウ</t>
    </rPh>
    <rPh sb="5" eb="8">
      <t>アクテンコウ</t>
    </rPh>
    <rPh sb="8" eb="9">
      <t>ナド</t>
    </rPh>
    <rPh sb="10" eb="12">
      <t>バアイ</t>
    </rPh>
    <rPh sb="14" eb="17">
      <t>シュサイシャ</t>
    </rPh>
    <rPh sb="18" eb="20">
      <t>ハンダン</t>
    </rPh>
    <rPh sb="22" eb="24">
      <t>キョウギ</t>
    </rPh>
    <rPh sb="24" eb="26">
      <t>ニッテイ</t>
    </rPh>
    <rPh sb="27" eb="29">
      <t>タンシュク</t>
    </rPh>
    <rPh sb="32" eb="34">
      <t>チュウシ</t>
    </rPh>
    <rPh sb="36" eb="37">
      <t>ナド</t>
    </rPh>
    <rPh sb="38" eb="40">
      <t>ヘンコウ</t>
    </rPh>
    <phoneticPr fontId="2"/>
  </si>
  <si>
    <t>第65回　全日本中学校通信陸上北海道オホーツク大会申込書</t>
    <rPh sb="0" eb="1">
      <t>ダイ</t>
    </rPh>
    <rPh sb="3" eb="4">
      <t>カイ</t>
    </rPh>
    <rPh sb="5" eb="8">
      <t>ゼンニホン</t>
    </rPh>
    <rPh sb="8" eb="11">
      <t>チュウガッコウ</t>
    </rPh>
    <rPh sb="11" eb="13">
      <t>ツウシン</t>
    </rPh>
    <rPh sb="13" eb="15">
      <t>リクジョウ</t>
    </rPh>
    <rPh sb="15" eb="18">
      <t>ホッカイドウ</t>
    </rPh>
    <rPh sb="23" eb="25">
      <t>タイカイ</t>
    </rPh>
    <rPh sb="25" eb="27">
      <t>モウシコミ</t>
    </rPh>
    <rPh sb="27" eb="28">
      <t>ショ</t>
    </rPh>
    <phoneticPr fontId="2"/>
  </si>
  <si>
    <t>6/18(火)16:00</t>
    <rPh sb="5" eb="6">
      <t>カ</t>
    </rPh>
    <phoneticPr fontId="2"/>
  </si>
  <si>
    <t>北見端野中</t>
    <rPh sb="0" eb="2">
      <t>キタミ</t>
    </rPh>
    <rPh sb="2" eb="3">
      <t>タン</t>
    </rPh>
    <rPh sb="3" eb="4">
      <t>ノ</t>
    </rPh>
    <rPh sb="4" eb="5">
      <t>チュウ</t>
    </rPh>
    <phoneticPr fontId="2"/>
  </si>
  <si>
    <t>北見留辺蘂中</t>
    <rPh sb="0" eb="2">
      <t>キタミ</t>
    </rPh>
    <rPh sb="2" eb="5">
      <t>ルベシベ</t>
    </rPh>
    <rPh sb="5" eb="6">
      <t>チュウ</t>
    </rPh>
    <phoneticPr fontId="2"/>
  </si>
  <si>
    <t>北見市立端野中学校</t>
    <rPh sb="0" eb="4">
      <t>キタミシリツ</t>
    </rPh>
    <rPh sb="4" eb="6">
      <t>タンノ</t>
    </rPh>
    <rPh sb="6" eb="9">
      <t>チュウガッコウ</t>
    </rPh>
    <phoneticPr fontId="2"/>
  </si>
  <si>
    <t>北見市立留辺蘂中学校</t>
    <rPh sb="0" eb="4">
      <t>キタミシリツ</t>
    </rPh>
    <rPh sb="4" eb="7">
      <t>ルベシベ</t>
    </rPh>
    <rPh sb="7" eb="10">
      <t>チュウガッコウ</t>
    </rPh>
    <phoneticPr fontId="2"/>
  </si>
  <si>
    <t>小野寺　理香</t>
    <rPh sb="0" eb="3">
      <t>オノデラ</t>
    </rPh>
    <rPh sb="4" eb="6">
      <t>リカ</t>
    </rPh>
    <phoneticPr fontId="2"/>
  </si>
  <si>
    <t>090-4875-7734</t>
    <phoneticPr fontId="2"/>
  </si>
  <si>
    <t>小野寺理香</t>
    <rPh sb="0" eb="3">
      <t>オノデラ</t>
    </rPh>
    <rPh sb="3" eb="5">
      <t>リカ</t>
    </rPh>
    <phoneticPr fontId="2"/>
  </si>
  <si>
    <t>常呂　　太郎</t>
    <rPh sb="0" eb="2">
      <t>トコロ</t>
    </rPh>
    <rPh sb="4" eb="6">
      <t>タロウ</t>
    </rPh>
    <phoneticPr fontId="2"/>
  </si>
  <si>
    <t>常呂　　花子</t>
    <rPh sb="0" eb="2">
      <t>トコロ</t>
    </rPh>
    <rPh sb="4" eb="6">
      <t>ハナコ</t>
    </rPh>
    <phoneticPr fontId="2"/>
  </si>
  <si>
    <t>4.15.99</t>
    <phoneticPr fontId="2"/>
  </si>
  <si>
    <t>12m55</t>
    <phoneticPr fontId="2"/>
  </si>
  <si>
    <t>1m60</t>
    <phoneticPr fontId="2"/>
  </si>
  <si>
    <t>山中　高広</t>
    <rPh sb="0" eb="2">
      <t>ヤマナカ</t>
    </rPh>
    <rPh sb="3" eb="5">
      <t>タカヒロ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</si>
</sst>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名&quot;"/>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Ｐ明朝"/>
      <family val="1"/>
      <charset val="128"/>
    </font>
    <font>
      <sz val="10.5"/>
      <name val="ＭＳ Ｐゴシック"/>
      <family val="3"/>
      <charset val="128"/>
    </font>
    <font>
      <sz val="10"/>
      <name val="ＭＳ Ｐゴシック"/>
      <family val="3"/>
      <charset val="128"/>
    </font>
    <font>
      <u/>
      <sz val="11"/>
      <color indexed="12"/>
      <name val="ＨＧ丸ゴシックM"/>
      <family val="3"/>
      <charset val="128"/>
    </font>
    <font>
      <sz val="16"/>
      <name val="HGS創英角ｺﾞｼｯｸUB"/>
      <family val="3"/>
      <charset val="128"/>
    </font>
    <font>
      <sz val="11"/>
      <color rgb="FFFF0000"/>
      <name val="ＭＳ Ｐゴシック"/>
      <family val="3"/>
      <charset val="128"/>
    </font>
    <font>
      <sz val="16"/>
      <color theme="0"/>
      <name val="ＭＳ Ｐゴシック"/>
      <family val="3"/>
      <charset val="128"/>
    </font>
    <font>
      <b/>
      <sz val="10.5"/>
      <name val="ＭＳ Ｐ明朝"/>
      <family val="1"/>
      <charset val="128"/>
    </font>
    <font>
      <b/>
      <sz val="11"/>
      <name val="ＭＳ Ｐ明朝"/>
      <family val="1"/>
      <charset val="128"/>
    </font>
    <font>
      <sz val="6"/>
      <name val="ＭＳ 明朝"/>
      <family val="1"/>
      <charset val="128"/>
    </font>
    <font>
      <b/>
      <sz val="10"/>
      <name val="ＭＳ Ｐ明朝"/>
      <family val="1"/>
      <charset val="128"/>
    </font>
    <font>
      <sz val="11"/>
      <color theme="0"/>
      <name val="ＭＳ Ｐゴシック"/>
      <family val="3"/>
      <charset val="128"/>
    </font>
    <font>
      <sz val="18"/>
      <name val="HGS創英角ｺﾞｼｯｸUB"/>
      <family val="3"/>
      <charset val="128"/>
    </font>
    <font>
      <b/>
      <sz val="14"/>
      <color rgb="FFFF0000"/>
      <name val="HGS創英角ｺﾞｼｯｸUB"/>
      <family val="3"/>
      <charset val="128"/>
    </font>
    <font>
      <b/>
      <sz val="14"/>
      <name val="HGS創英角ｺﾞｼｯｸUB"/>
      <family val="3"/>
      <charset val="128"/>
    </font>
    <font>
      <sz val="10"/>
      <name val="HG丸ｺﾞｼｯｸM-PRO"/>
      <family val="3"/>
      <charset val="128"/>
    </font>
    <font>
      <sz val="24"/>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24"/>
      <name val="HGS創英角ｺﾞｼｯｸUB"/>
      <family val="3"/>
      <charset val="128"/>
    </font>
    <font>
      <sz val="20"/>
      <name val="HGS創英角ｺﾞｼｯｸUB"/>
      <family val="3"/>
      <charset val="128"/>
    </font>
    <font>
      <sz val="9"/>
      <color theme="0"/>
      <name val="ＭＳ Ｐゴシック"/>
      <family val="3"/>
      <charset val="128"/>
    </font>
    <font>
      <sz val="10"/>
      <color theme="0"/>
      <name val="ＭＳ ゴシック"/>
      <family val="3"/>
      <charset val="128"/>
    </font>
    <font>
      <sz val="9"/>
      <color rgb="FFFFFF66"/>
      <name val="ＭＳ Ｐゴシック"/>
      <family val="3"/>
      <charset val="128"/>
    </font>
    <font>
      <sz val="10"/>
      <name val="ＭＳ Ｐ明朝"/>
      <family val="1"/>
      <charset val="128"/>
    </font>
    <font>
      <sz val="9"/>
      <name val="ＭＳ Ｐ明朝"/>
      <family val="1"/>
      <charset val="128"/>
    </font>
    <font>
      <sz val="10"/>
      <color rgb="FFFF0000"/>
      <name val="ＭＳ Ｐ明朝"/>
      <family val="1"/>
      <charset val="128"/>
    </font>
    <font>
      <b/>
      <sz val="10"/>
      <color rgb="FFFF0000"/>
      <name val="ＭＳ Ｐ明朝"/>
      <family val="1"/>
      <charset val="128"/>
    </font>
    <font>
      <b/>
      <u/>
      <sz val="10"/>
      <color rgb="FFFF0000"/>
      <name val="ＭＳ Ｐ明朝"/>
      <family val="1"/>
      <charset val="128"/>
    </font>
    <font>
      <b/>
      <sz val="9"/>
      <name val="ＭＳ Ｐ明朝"/>
      <family val="1"/>
      <charset val="128"/>
    </font>
    <font>
      <sz val="9"/>
      <color rgb="FFFF0000"/>
      <name val="ＭＳ Ｐ明朝"/>
      <family val="1"/>
      <charset val="128"/>
    </font>
    <font>
      <u/>
      <sz val="9"/>
      <color indexed="10"/>
      <name val="ＭＳ Ｐ明朝"/>
      <family val="1"/>
      <charset val="128"/>
    </font>
    <font>
      <u/>
      <sz val="9"/>
      <name val="ＭＳ Ｐ明朝"/>
      <family val="1"/>
      <charset val="128"/>
    </font>
    <font>
      <u/>
      <sz val="9"/>
      <color rgb="FFFF0000"/>
      <name val="ＭＳ Ｐ明朝"/>
      <family val="1"/>
      <charset val="128"/>
    </font>
    <font>
      <b/>
      <sz val="11"/>
      <color theme="0"/>
      <name val="ＭＳ Ｐ明朝"/>
      <family val="1"/>
      <charset val="128"/>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4" tint="0.59999389629810485"/>
        <bgColor indexed="64"/>
      </patternFill>
    </fill>
    <fill>
      <patternFill patternType="solid">
        <fgColor auto="1"/>
        <bgColor theme="0"/>
      </patternFill>
    </fill>
    <fill>
      <patternFill patternType="solid">
        <fgColor theme="9" tint="0.39997558519241921"/>
        <bgColor indexed="64"/>
      </patternFill>
    </fill>
    <fill>
      <patternFill patternType="solid">
        <fgColor rgb="FFFFFF66"/>
        <bgColor theme="0"/>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C000"/>
        <bgColor indexed="64"/>
      </patternFill>
    </fill>
    <fill>
      <patternFill patternType="gray0625">
        <fgColor theme="0"/>
        <bgColor rgb="FFFFC000"/>
      </patternFill>
    </fill>
    <fill>
      <patternFill patternType="solid">
        <fgColor theme="8" tint="0.59999389629810485"/>
        <bgColor theme="0"/>
      </patternFill>
    </fill>
    <fill>
      <patternFill patternType="solid">
        <fgColor theme="9" tint="0.59999389629810485"/>
        <bgColor theme="0"/>
      </patternFill>
    </fill>
    <fill>
      <patternFill patternType="solid">
        <fgColor theme="6" tint="0.39997558519241921"/>
        <bgColor indexed="64"/>
      </patternFill>
    </fill>
    <fill>
      <patternFill patternType="solid">
        <fgColor theme="0" tint="-0.3499862666707357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medium">
        <color rgb="FFFF0000"/>
      </right>
      <top style="thick">
        <color rgb="FFFF0000"/>
      </top>
      <bottom/>
      <diagonal/>
    </border>
    <border>
      <left style="medium">
        <color rgb="FFFF0000"/>
      </left>
      <right style="medium">
        <color rgb="FFFF0000"/>
      </right>
      <top style="thick">
        <color rgb="FFFF0000"/>
      </top>
      <bottom/>
      <diagonal/>
    </border>
    <border>
      <left style="medium">
        <color rgb="FFFF0000"/>
      </left>
      <right style="thick">
        <color rgb="FFFF0000"/>
      </right>
      <top style="thick">
        <color rgb="FFFF0000"/>
      </top>
      <bottom/>
      <diagonal/>
    </border>
    <border>
      <left style="thick">
        <color rgb="FFFF0000"/>
      </left>
      <right style="medium">
        <color rgb="FFFF0000"/>
      </right>
      <top/>
      <bottom/>
      <diagonal/>
    </border>
    <border>
      <left style="medium">
        <color rgb="FFFF0000"/>
      </left>
      <right style="medium">
        <color rgb="FFFF0000"/>
      </right>
      <top/>
      <bottom/>
      <diagonal/>
    </border>
    <border>
      <left style="medium">
        <color rgb="FFFF0000"/>
      </left>
      <right style="thick">
        <color rgb="FFFF0000"/>
      </right>
      <top/>
      <bottom/>
      <diagonal/>
    </border>
    <border>
      <left style="thick">
        <color rgb="FFFF0000"/>
      </left>
      <right style="medium">
        <color rgb="FFFF0000"/>
      </right>
      <top/>
      <bottom style="thick">
        <color rgb="FFFF0000"/>
      </bottom>
      <diagonal/>
    </border>
    <border>
      <left style="medium">
        <color rgb="FFFF0000"/>
      </left>
      <right style="medium">
        <color rgb="FFFF0000"/>
      </right>
      <top/>
      <bottom style="thick">
        <color rgb="FFFF0000"/>
      </bottom>
      <diagonal/>
    </border>
    <border>
      <left style="medium">
        <color rgb="FFFF0000"/>
      </left>
      <right style="thick">
        <color rgb="FFFF0000"/>
      </right>
      <top/>
      <bottom style="thick">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style="thin">
        <color theme="1" tint="0.499984740745262"/>
      </left>
      <right style="thin">
        <color indexed="64"/>
      </right>
      <top style="thin">
        <color theme="1" tint="0.499984740745262"/>
      </top>
      <bottom style="hair">
        <color indexed="64"/>
      </bottom>
      <diagonal/>
    </border>
    <border>
      <left style="thin">
        <color indexed="64"/>
      </left>
      <right style="thin">
        <color indexed="64"/>
      </right>
      <top style="thin">
        <color theme="1" tint="0.499984740745262"/>
      </top>
      <bottom style="hair">
        <color indexed="64"/>
      </bottom>
      <diagonal/>
    </border>
    <border>
      <left style="thin">
        <color indexed="64"/>
      </left>
      <right style="thin">
        <color theme="1" tint="0.499984740745262"/>
      </right>
      <top style="thin">
        <color theme="1" tint="0.499984740745262"/>
      </top>
      <bottom style="hair">
        <color indexed="64"/>
      </bottom>
      <diagonal/>
    </border>
    <border>
      <left/>
      <right style="thin">
        <color indexed="64"/>
      </right>
      <top style="thin">
        <color theme="1" tint="0.499984740745262"/>
      </top>
      <bottom style="hair">
        <color indexed="64"/>
      </bottom>
      <diagonal/>
    </border>
    <border>
      <left style="thin">
        <color indexed="64"/>
      </left>
      <right/>
      <top style="thin">
        <color theme="1" tint="0.499984740745262"/>
      </top>
      <bottom style="hair">
        <color indexed="64"/>
      </bottom>
      <diagonal/>
    </border>
    <border>
      <left style="dotted">
        <color indexed="64"/>
      </left>
      <right style="dotted">
        <color indexed="64"/>
      </right>
      <top style="thin">
        <color theme="1" tint="0.499984740745262"/>
      </top>
      <bottom style="hair">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1" tint="0.499984740745262"/>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thin">
        <color theme="1" tint="0.499984740745262"/>
      </left>
      <right style="thin">
        <color indexed="64"/>
      </right>
      <top style="hair">
        <color indexed="64"/>
      </top>
      <bottom style="hair">
        <color indexed="64"/>
      </bottom>
      <diagonal/>
    </border>
    <border>
      <left style="thin">
        <color indexed="64"/>
      </left>
      <right style="thin">
        <color theme="1" tint="0.499984740745262"/>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theme="1" tint="0.499984740745262"/>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499984740745262"/>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theme="1" tint="0.499984740745262"/>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theme="1" tint="0.499984740745262"/>
      </left>
      <right style="thin">
        <color indexed="64"/>
      </right>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right style="thin">
        <color indexed="64"/>
      </right>
      <top/>
      <bottom style="thin">
        <color theme="1" tint="0.499984740745262"/>
      </bottom>
      <diagonal/>
    </border>
    <border>
      <left style="thin">
        <color indexed="64"/>
      </left>
      <right/>
      <top/>
      <bottom style="thin">
        <color theme="1" tint="0.499984740745262"/>
      </bottom>
      <diagonal/>
    </border>
    <border>
      <left style="dotted">
        <color indexed="64"/>
      </left>
      <right style="dotted">
        <color indexed="64"/>
      </right>
      <top/>
      <bottom style="thin">
        <color theme="1" tint="0.499984740745262"/>
      </bottom>
      <diagonal/>
    </border>
    <border>
      <left style="thin">
        <color theme="1" tint="0.499984740745262"/>
      </left>
      <right style="thin">
        <color indexed="64"/>
      </right>
      <top style="medium">
        <color indexed="64"/>
      </top>
      <bottom style="hair">
        <color theme="1" tint="0.499984740745262"/>
      </bottom>
      <diagonal/>
    </border>
    <border>
      <left style="thin">
        <color indexed="64"/>
      </left>
      <right style="thin">
        <color indexed="64"/>
      </right>
      <top style="medium">
        <color indexed="64"/>
      </top>
      <bottom style="hair">
        <color theme="1" tint="0.499984740745262"/>
      </bottom>
      <diagonal/>
    </border>
    <border>
      <left style="thin">
        <color indexed="64"/>
      </left>
      <right style="thin">
        <color theme="1" tint="0.499984740745262"/>
      </right>
      <top style="medium">
        <color indexed="64"/>
      </top>
      <bottom style="hair">
        <color theme="1" tint="0.499984740745262"/>
      </bottom>
      <diagonal/>
    </border>
    <border>
      <left/>
      <right/>
      <top style="thin">
        <color indexed="64"/>
      </top>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cellStyleXfs>
  <cellXfs count="250">
    <xf numFmtId="0" fontId="0" fillId="0" borderId="0" xfId="0">
      <alignment vertical="center"/>
    </xf>
    <xf numFmtId="0" fontId="9" fillId="0" borderId="0" xfId="0" applyFont="1">
      <alignment vertical="center"/>
    </xf>
    <xf numFmtId="0" fontId="0" fillId="0" borderId="1" xfId="0" applyBorder="1">
      <alignment vertical="center"/>
    </xf>
    <xf numFmtId="0" fontId="10" fillId="9" borderId="1" xfId="0" applyFont="1" applyFill="1" applyBorder="1" applyAlignment="1">
      <alignment horizontal="center" vertical="center" shrinkToFit="1"/>
    </xf>
    <xf numFmtId="2" fontId="0" fillId="0" borderId="1" xfId="0" applyNumberFormat="1" applyBorder="1">
      <alignment vertical="center"/>
    </xf>
    <xf numFmtId="0" fontId="4" fillId="0" borderId="0" xfId="0" applyFont="1" applyFill="1" applyBorder="1">
      <alignment vertical="center"/>
    </xf>
    <xf numFmtId="0" fontId="12"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0" fillId="0" borderId="0" xfId="0" applyProtection="1">
      <alignment vertical="center"/>
    </xf>
    <xf numFmtId="0" fontId="19" fillId="0" borderId="0" xfId="0" applyFont="1" applyFill="1" applyAlignment="1" applyProtection="1">
      <alignment vertical="center" shrinkToFit="1"/>
    </xf>
    <xf numFmtId="0" fontId="19" fillId="0" borderId="0" xfId="0" applyFont="1" applyProtection="1">
      <alignment vertical="center"/>
    </xf>
    <xf numFmtId="0" fontId="0" fillId="0" borderId="0" xfId="0" applyFill="1" applyBorder="1" applyProtection="1">
      <alignment vertical="center"/>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left" vertical="center" shrinkToFit="1"/>
    </xf>
    <xf numFmtId="0" fontId="19" fillId="0" borderId="1" xfId="0" applyFont="1" applyFill="1" applyBorder="1" applyProtection="1">
      <alignment vertical="center"/>
    </xf>
    <xf numFmtId="0" fontId="19" fillId="0" borderId="1"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shrinkToFit="1"/>
    </xf>
    <xf numFmtId="0" fontId="19" fillId="0" borderId="0" xfId="0" applyFont="1" applyFill="1" applyBorder="1" applyAlignment="1" applyProtection="1">
      <alignment vertical="center" shrinkToFit="1"/>
    </xf>
    <xf numFmtId="0" fontId="19" fillId="5" borderId="1" xfId="0" applyFont="1" applyFill="1" applyBorder="1" applyAlignment="1" applyProtection="1">
      <alignment vertical="center" shrinkToFit="1"/>
    </xf>
    <xf numFmtId="0" fontId="5" fillId="0" borderId="22" xfId="0" applyFont="1" applyFill="1" applyBorder="1" applyAlignment="1" applyProtection="1">
      <alignment horizontal="center" vertical="center" shrinkToFit="1"/>
      <protection locked="0"/>
    </xf>
    <xf numFmtId="0" fontId="19" fillId="0" borderId="0" xfId="0" applyFont="1" applyFill="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15" fillId="0" borderId="0" xfId="0" applyFont="1" applyProtection="1">
      <alignment vertical="center"/>
    </xf>
    <xf numFmtId="0" fontId="19" fillId="2" borderId="1" xfId="0" applyFont="1" applyFill="1" applyBorder="1" applyAlignment="1" applyProtection="1">
      <alignment vertical="center" shrinkToFit="1"/>
    </xf>
    <xf numFmtId="0" fontId="19" fillId="7" borderId="3" xfId="0" applyFont="1" applyFill="1" applyBorder="1" applyAlignment="1" applyProtection="1">
      <alignment horizontal="center" vertical="center" shrinkToFit="1"/>
    </xf>
    <xf numFmtId="0" fontId="19" fillId="17" borderId="1" xfId="0" applyFont="1" applyFill="1" applyBorder="1" applyAlignment="1" applyProtection="1">
      <alignment vertical="center" shrinkToFit="1"/>
    </xf>
    <xf numFmtId="0" fontId="19" fillId="0" borderId="0" xfId="0" applyFont="1" applyFill="1" applyProtection="1">
      <alignment vertical="center"/>
    </xf>
    <xf numFmtId="0" fontId="0" fillId="0" borderId="0" xfId="0" applyBorder="1" applyProtection="1">
      <alignment vertical="center"/>
    </xf>
    <xf numFmtId="0" fontId="19" fillId="7" borderId="7" xfId="0" applyFont="1" applyFill="1" applyBorder="1" applyAlignment="1" applyProtection="1">
      <alignment horizontal="center" vertical="center" shrinkToFit="1"/>
    </xf>
    <xf numFmtId="0" fontId="19" fillId="3" borderId="0" xfId="0" applyFont="1" applyFill="1" applyAlignment="1" applyProtection="1">
      <alignment vertical="center" shrinkToFit="1"/>
    </xf>
    <xf numFmtId="0" fontId="25" fillId="3" borderId="0" xfId="0" applyFont="1" applyFill="1" applyBorder="1" applyAlignment="1" applyProtection="1">
      <alignment vertical="center" shrinkToFit="1"/>
    </xf>
    <xf numFmtId="0" fontId="0" fillId="0" borderId="9" xfId="0" applyBorder="1" applyProtection="1">
      <alignment vertical="center"/>
    </xf>
    <xf numFmtId="0" fontId="11" fillId="0" borderId="0" xfId="0" applyFont="1" applyFill="1" applyBorder="1" applyAlignment="1">
      <alignment horizontal="distributed" vertical="center"/>
    </xf>
    <xf numFmtId="0" fontId="29" fillId="0" borderId="0" xfId="0" applyFont="1" applyFill="1" applyBorder="1">
      <alignment vertical="center"/>
    </xf>
    <xf numFmtId="0" fontId="19" fillId="2" borderId="1" xfId="0" applyFont="1" applyFill="1" applyBorder="1" applyAlignment="1" applyProtection="1">
      <alignment horizontal="left" vertical="center" shrinkToFit="1"/>
    </xf>
    <xf numFmtId="0" fontId="21" fillId="0" borderId="1" xfId="0" applyFont="1" applyBorder="1" applyAlignment="1" applyProtection="1">
      <alignment horizontal="center" vertical="center"/>
      <protection locked="0"/>
    </xf>
    <xf numFmtId="0" fontId="19" fillId="7" borderId="1" xfId="0" applyFont="1" applyFill="1" applyBorder="1" applyAlignment="1" applyProtection="1">
      <alignment horizontal="center" vertical="center" shrinkToFit="1"/>
    </xf>
    <xf numFmtId="0" fontId="19" fillId="2" borderId="1" xfId="0" applyFont="1" applyFill="1" applyBorder="1" applyAlignment="1" applyProtection="1">
      <alignment horizontal="center" vertical="center" shrinkToFit="1"/>
    </xf>
    <xf numFmtId="0" fontId="19" fillId="2" borderId="10" xfId="0" applyFont="1" applyFill="1" applyBorder="1" applyAlignment="1" applyProtection="1">
      <alignment horizontal="center" vertical="center" shrinkToFit="1"/>
    </xf>
    <xf numFmtId="0" fontId="19" fillId="2" borderId="11"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6" fontId="5" fillId="0" borderId="22" xfId="3" applyFont="1" applyFill="1" applyBorder="1" applyAlignment="1" applyProtection="1">
      <alignment horizontal="center" vertical="center" shrinkToFit="1"/>
      <protection locked="0"/>
    </xf>
    <xf numFmtId="6" fontId="5" fillId="8" borderId="10" xfId="3"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29" fillId="0" borderId="0" xfId="0" applyNumberFormat="1" applyFont="1" applyBorder="1" applyAlignment="1">
      <alignment vertical="center" wrapText="1"/>
    </xf>
    <xf numFmtId="0" fontId="29" fillId="0" borderId="0" xfId="0" applyFont="1" applyFill="1" applyBorder="1" applyAlignment="1">
      <alignment vertical="center"/>
    </xf>
    <xf numFmtId="0" fontId="14" fillId="0" borderId="0" xfId="0" applyFont="1" applyFill="1" applyBorder="1" applyAlignment="1">
      <alignment horizontal="distributed" vertical="center"/>
    </xf>
    <xf numFmtId="0" fontId="29" fillId="0" borderId="8" xfId="0" applyFont="1" applyFill="1" applyBorder="1" applyAlignment="1">
      <alignment vertical="center"/>
    </xf>
    <xf numFmtId="0" fontId="29" fillId="0" borderId="3" xfId="0" applyFont="1" applyFill="1" applyBorder="1" applyAlignment="1">
      <alignment vertical="center"/>
    </xf>
    <xf numFmtId="0" fontId="29"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Border="1" applyAlignment="1">
      <alignment horizontal="distributed" vertical="center"/>
    </xf>
    <xf numFmtId="0" fontId="30" fillId="0" borderId="0" xfId="0" applyFont="1" applyFill="1" applyBorder="1">
      <alignment vertical="center"/>
    </xf>
    <xf numFmtId="0" fontId="29" fillId="0" borderId="0" xfId="0" applyFont="1" applyFill="1" applyBorder="1" applyAlignment="1">
      <alignment horizontal="right" vertical="top" wrapText="1"/>
    </xf>
    <xf numFmtId="0" fontId="6" fillId="0" borderId="0" xfId="0" applyNumberFormat="1" applyFont="1" applyBorder="1" applyAlignment="1"/>
    <xf numFmtId="0" fontId="29" fillId="0" borderId="0" xfId="0" applyNumberFormat="1" applyFont="1" applyBorder="1" applyAlignment="1">
      <alignment vertical="center"/>
    </xf>
    <xf numFmtId="0" fontId="6" fillId="0" borderId="0" xfId="0" applyFont="1" applyBorder="1" applyAlignment="1"/>
    <xf numFmtId="0" fontId="6" fillId="0" borderId="0" xfId="0" applyNumberFormat="1" applyFont="1" applyFill="1" applyBorder="1" applyAlignment="1">
      <alignment vertical="center"/>
    </xf>
    <xf numFmtId="49" fontId="30" fillId="10" borderId="1" xfId="0" applyNumberFormat="1" applyFont="1" applyFill="1" applyBorder="1" applyAlignment="1">
      <alignment horizontal="center" vertical="center" wrapText="1"/>
    </xf>
    <xf numFmtId="0" fontId="39" fillId="18" borderId="0" xfId="0" applyFont="1" applyFill="1" applyBorder="1" applyAlignment="1">
      <alignment horizontal="distributed" vertical="center"/>
    </xf>
    <xf numFmtId="0" fontId="14"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4" fillId="0" borderId="0" xfId="0" applyFont="1" applyFill="1" applyBorder="1" applyAlignment="1">
      <alignment horizontal="distributed" vertical="center"/>
    </xf>
    <xf numFmtId="0" fontId="29" fillId="0" borderId="1" xfId="0" applyFont="1" applyFill="1" applyBorder="1" applyAlignment="1">
      <alignment horizontal="center" vertical="top" wrapText="1"/>
    </xf>
    <xf numFmtId="0" fontId="29" fillId="0" borderId="1" xfId="0" applyFont="1" applyFill="1" applyBorder="1" applyAlignment="1">
      <alignment horizontal="left" vertical="top" wrapText="1"/>
    </xf>
    <xf numFmtId="0" fontId="29" fillId="0" borderId="6" xfId="0" applyFont="1" applyFill="1" applyBorder="1" applyAlignment="1">
      <alignment horizontal="left" vertical="center"/>
    </xf>
    <xf numFmtId="0" fontId="29" fillId="0" borderId="2"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center" wrapText="1"/>
    </xf>
    <xf numFmtId="0" fontId="29" fillId="10" borderId="1" xfId="0" applyFont="1" applyFill="1" applyBorder="1" applyAlignment="1">
      <alignment vertical="center" wrapText="1"/>
    </xf>
    <xf numFmtId="0" fontId="29"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9" fillId="11" borderId="1" xfId="0" applyFont="1" applyFill="1" applyBorder="1" applyAlignment="1">
      <alignment vertical="center" wrapText="1"/>
    </xf>
    <xf numFmtId="0" fontId="29" fillId="0" borderId="63" xfId="0" applyFont="1" applyFill="1" applyBorder="1" applyAlignment="1">
      <alignment horizontal="left" vertical="center" wrapText="1"/>
    </xf>
    <xf numFmtId="0" fontId="29" fillId="0" borderId="0" xfId="0" applyFont="1" applyFill="1" applyBorder="1" applyAlignment="1">
      <alignment horizontal="distributed" vertical="center" wrapText="1"/>
    </xf>
    <xf numFmtId="0" fontId="30" fillId="10" borderId="1" xfId="0" applyFont="1" applyFill="1" applyBorder="1" applyAlignment="1">
      <alignment horizontal="center" vertical="center" wrapText="1"/>
    </xf>
    <xf numFmtId="49" fontId="30" fillId="10" borderId="1" xfId="0" applyNumberFormat="1" applyFont="1" applyFill="1" applyBorder="1" applyAlignment="1">
      <alignment horizontal="center" vertical="center" wrapText="1"/>
    </xf>
    <xf numFmtId="0" fontId="30" fillId="10" borderId="1" xfId="0" applyFont="1" applyFill="1" applyBorder="1" applyAlignment="1">
      <alignment vertical="center" wrapText="1"/>
    </xf>
    <xf numFmtId="0" fontId="29" fillId="0" borderId="0" xfId="0" applyNumberFormat="1" applyFont="1" applyFill="1" applyBorder="1" applyAlignment="1">
      <alignment horizontal="center" vertical="center"/>
    </xf>
    <xf numFmtId="0" fontId="29" fillId="0" borderId="0" xfId="0" applyNumberFormat="1" applyFont="1" applyFill="1" applyBorder="1" applyAlignment="1">
      <alignment horizontal="left" vertical="center"/>
    </xf>
    <xf numFmtId="0" fontId="29" fillId="0" borderId="0" xfId="0" applyNumberFormat="1" applyFont="1" applyBorder="1" applyAlignment="1">
      <alignment horizontal="left" vertical="center"/>
    </xf>
    <xf numFmtId="0" fontId="37"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0" xfId="0" applyNumberFormat="1" applyFont="1" applyBorder="1" applyAlignment="1">
      <alignment vertical="center" wrapText="1"/>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11" fillId="0" borderId="0" xfId="0" applyFont="1" applyFill="1" applyBorder="1" applyAlignment="1">
      <alignment horizontal="distributed" vertical="center"/>
    </xf>
    <xf numFmtId="0" fontId="31" fillId="0" borderId="0" xfId="0" applyNumberFormat="1" applyFont="1" applyBorder="1" applyAlignment="1">
      <alignment vertical="center" wrapText="1"/>
    </xf>
    <xf numFmtId="0" fontId="32" fillId="0" borderId="0" xfId="0" applyNumberFormat="1" applyFont="1" applyBorder="1" applyAlignment="1">
      <alignment vertical="center" wrapText="1"/>
    </xf>
    <xf numFmtId="0" fontId="30" fillId="0" borderId="0" xfId="0" applyFont="1" applyFill="1" applyBorder="1" applyAlignment="1">
      <alignment horizontal="left" vertical="center" wrapText="1"/>
    </xf>
    <xf numFmtId="0" fontId="34" fillId="0" borderId="0" xfId="0" applyFont="1" applyFill="1" applyBorder="1" applyAlignment="1">
      <alignment horizontal="distributed" vertical="center"/>
    </xf>
    <xf numFmtId="0" fontId="30" fillId="0" borderId="0" xfId="0" applyFont="1" applyFill="1" applyBorder="1" applyAlignment="1">
      <alignment horizontal="left" vertical="top" wrapText="1"/>
    </xf>
    <xf numFmtId="0" fontId="30" fillId="0" borderId="0" xfId="0" applyFont="1" applyFill="1" applyBorder="1" applyAlignment="1">
      <alignment vertical="top" wrapText="1"/>
    </xf>
    <xf numFmtId="0" fontId="16" fillId="0" borderId="0" xfId="0" applyFont="1" applyFill="1" applyBorder="1" applyAlignment="1" applyProtection="1">
      <alignment horizontal="center" vertical="center" shrinkToFit="1"/>
    </xf>
    <xf numFmtId="0" fontId="17" fillId="12" borderId="12" xfId="0" applyFont="1" applyFill="1" applyBorder="1" applyAlignment="1" applyProtection="1">
      <alignment horizontal="center" vertical="center" shrinkToFit="1"/>
    </xf>
    <xf numFmtId="0" fontId="17" fillId="12" borderId="13" xfId="0" applyFont="1" applyFill="1" applyBorder="1" applyAlignment="1" applyProtection="1">
      <alignment horizontal="center" vertical="center" shrinkToFit="1"/>
    </xf>
    <xf numFmtId="0" fontId="17" fillId="12" borderId="15" xfId="0" applyFont="1" applyFill="1" applyBorder="1" applyAlignment="1" applyProtection="1">
      <alignment horizontal="center" vertical="center" shrinkToFit="1"/>
    </xf>
    <xf numFmtId="0" fontId="17" fillId="12" borderId="16" xfId="0" applyFont="1" applyFill="1" applyBorder="1" applyAlignment="1" applyProtection="1">
      <alignment horizontal="center" vertical="center" shrinkToFit="1"/>
    </xf>
    <xf numFmtId="0" fontId="17" fillId="12" borderId="18" xfId="0" applyFont="1" applyFill="1" applyBorder="1" applyAlignment="1" applyProtection="1">
      <alignment horizontal="center" vertical="center" shrinkToFit="1"/>
    </xf>
    <xf numFmtId="0" fontId="17" fillId="12" borderId="19" xfId="0" applyFont="1" applyFill="1" applyBorder="1" applyAlignment="1" applyProtection="1">
      <alignment horizontal="center" vertical="center" shrinkToFit="1"/>
    </xf>
    <xf numFmtId="0" fontId="18" fillId="12" borderId="13" xfId="0" applyFont="1" applyFill="1" applyBorder="1" applyAlignment="1" applyProtection="1">
      <alignment horizontal="center" vertical="center" shrinkToFit="1"/>
    </xf>
    <xf numFmtId="0" fontId="18" fillId="12" borderId="14" xfId="0" applyFont="1" applyFill="1" applyBorder="1" applyAlignment="1" applyProtection="1">
      <alignment horizontal="center" vertical="center" shrinkToFit="1"/>
    </xf>
    <xf numFmtId="0" fontId="18" fillId="12" borderId="16" xfId="0" applyFont="1" applyFill="1" applyBorder="1" applyAlignment="1" applyProtection="1">
      <alignment horizontal="center" vertical="center" shrinkToFit="1"/>
    </xf>
    <xf numFmtId="0" fontId="18" fillId="12" borderId="17" xfId="0" applyFont="1" applyFill="1" applyBorder="1" applyAlignment="1" applyProtection="1">
      <alignment horizontal="center" vertical="center" shrinkToFit="1"/>
    </xf>
    <xf numFmtId="0" fontId="18" fillId="12" borderId="19" xfId="0" applyFont="1" applyFill="1" applyBorder="1" applyAlignment="1" applyProtection="1">
      <alignment horizontal="center" vertical="center" shrinkToFit="1"/>
    </xf>
    <xf numFmtId="0" fontId="18" fillId="12" borderId="20" xfId="0" applyFont="1" applyFill="1" applyBorder="1" applyAlignment="1" applyProtection="1">
      <alignment horizontal="center" vertical="center" shrinkToFit="1"/>
    </xf>
    <xf numFmtId="0" fontId="19" fillId="13" borderId="1" xfId="0" applyFont="1" applyFill="1" applyBorder="1" applyAlignment="1" applyProtection="1">
      <alignment horizontal="center" vertical="center"/>
    </xf>
    <xf numFmtId="0" fontId="19" fillId="7" borderId="1" xfId="0" applyFont="1" applyFill="1" applyBorder="1" applyAlignment="1" applyProtection="1">
      <alignment horizontal="center" vertical="center" shrinkToFit="1"/>
    </xf>
    <xf numFmtId="0" fontId="19" fillId="5" borderId="1" xfId="0" applyFont="1" applyFill="1" applyBorder="1" applyAlignment="1" applyProtection="1">
      <alignment horizontal="center" vertical="center" wrapText="1" shrinkToFit="1"/>
    </xf>
    <xf numFmtId="0" fontId="0" fillId="14" borderId="1" xfId="0" applyFill="1" applyBorder="1" applyAlignment="1" applyProtection="1">
      <alignment horizontal="center" vertical="center"/>
    </xf>
    <xf numFmtId="0" fontId="0" fillId="14"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19" fillId="2" borderId="1" xfId="0" applyFont="1" applyFill="1" applyBorder="1" applyAlignment="1" applyProtection="1">
      <alignment horizontal="center" vertical="center" shrinkToFit="1"/>
    </xf>
    <xf numFmtId="0" fontId="19" fillId="2" borderId="10" xfId="0" applyFont="1" applyFill="1" applyBorder="1" applyAlignment="1" applyProtection="1">
      <alignment horizontal="center" vertical="center" shrinkToFit="1"/>
    </xf>
    <xf numFmtId="0" fontId="19" fillId="2" borderId="11"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176" fontId="5" fillId="3" borderId="10" xfId="0" applyNumberFormat="1" applyFont="1" applyFill="1" applyBorder="1" applyAlignment="1" applyProtection="1">
      <alignment horizontal="right" vertical="center" shrinkToFit="1"/>
    </xf>
    <xf numFmtId="0" fontId="6" fillId="8" borderId="1" xfId="0" applyFont="1" applyFill="1" applyBorder="1" applyAlignment="1" applyProtection="1">
      <alignment horizontal="center" vertical="center" wrapText="1" shrinkToFit="1"/>
    </xf>
    <xf numFmtId="0" fontId="5" fillId="0" borderId="21" xfId="0" applyFont="1" applyFill="1" applyBorder="1" applyAlignment="1" applyProtection="1">
      <alignment horizontal="center" vertical="center" shrinkToFit="1"/>
      <protection locked="0"/>
    </xf>
    <xf numFmtId="6" fontId="5" fillId="0" borderId="22" xfId="3" applyFont="1" applyFill="1" applyBorder="1" applyAlignment="1" applyProtection="1">
      <alignment horizontal="center" vertical="center" shrinkToFit="1"/>
      <protection locked="0"/>
    </xf>
    <xf numFmtId="38" fontId="6" fillId="4" borderId="22" xfId="2" applyFont="1" applyFill="1" applyBorder="1" applyAlignment="1" applyProtection="1">
      <alignment horizontal="center" vertical="center" shrinkToFit="1"/>
    </xf>
    <xf numFmtId="38" fontId="6" fillId="3" borderId="22" xfId="2"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176" fontId="5" fillId="3" borderId="22" xfId="0" applyNumberFormat="1" applyFont="1" applyFill="1" applyBorder="1" applyAlignment="1" applyProtection="1">
      <alignment horizontal="right" vertical="center" shrinkToFit="1"/>
    </xf>
    <xf numFmtId="38" fontId="6" fillId="3" borderId="10" xfId="2" applyFont="1" applyFill="1" applyBorder="1" applyAlignment="1" applyProtection="1">
      <alignment horizontal="center" vertical="center" shrinkToFit="1"/>
    </xf>
    <xf numFmtId="38" fontId="5" fillId="4" borderId="3" xfId="2" applyFont="1" applyFill="1" applyBorder="1" applyAlignment="1" applyProtection="1">
      <alignment horizontal="center" vertical="center" textRotation="255" shrinkToFit="1"/>
    </xf>
    <xf numFmtId="38" fontId="5" fillId="4" borderId="1" xfId="2" applyFont="1" applyFill="1" applyBorder="1" applyAlignment="1" applyProtection="1">
      <alignment horizontal="center" vertical="center" textRotation="255" shrinkToFit="1"/>
    </xf>
    <xf numFmtId="5" fontId="20" fillId="3" borderId="1" xfId="0" applyNumberFormat="1" applyFont="1" applyFill="1" applyBorder="1" applyAlignment="1" applyProtection="1">
      <alignment horizontal="right" vertical="center" shrinkToFit="1"/>
    </xf>
    <xf numFmtId="0" fontId="5" fillId="4" borderId="10" xfId="0" applyFont="1" applyFill="1" applyBorder="1" applyAlignment="1" applyProtection="1">
      <alignment horizontal="center" vertical="center" shrinkToFit="1"/>
    </xf>
    <xf numFmtId="2" fontId="5" fillId="10" borderId="10" xfId="0" applyNumberFormat="1" applyFont="1" applyFill="1" applyBorder="1" applyAlignment="1" applyProtection="1">
      <alignment horizontal="center" vertical="center" shrinkToFit="1"/>
    </xf>
    <xf numFmtId="2" fontId="5" fillId="11" borderId="22" xfId="0" applyNumberFormat="1" applyFont="1" applyFill="1" applyBorder="1" applyAlignment="1" applyProtection="1">
      <alignment horizontal="center" vertical="center" shrinkToFit="1"/>
    </xf>
    <xf numFmtId="0" fontId="5" fillId="8" borderId="1" xfId="0" applyFont="1" applyFill="1" applyBorder="1" applyAlignment="1" applyProtection="1">
      <alignment horizontal="center" vertical="center" shrinkToFit="1"/>
    </xf>
    <xf numFmtId="0" fontId="5" fillId="6" borderId="1" xfId="0" applyFont="1" applyFill="1" applyBorder="1" applyAlignment="1" applyProtection="1">
      <alignment horizontal="center" vertical="center" shrinkToFit="1"/>
      <protection locked="0"/>
    </xf>
    <xf numFmtId="0" fontId="2" fillId="0" borderId="0" xfId="0" applyFont="1" applyAlignment="1" applyProtection="1">
      <alignment horizontal="center"/>
    </xf>
    <xf numFmtId="6" fontId="5" fillId="8" borderId="10" xfId="3" applyFont="1" applyFill="1" applyBorder="1" applyAlignment="1" applyProtection="1">
      <alignment horizontal="center" vertical="center" shrinkToFit="1"/>
    </xf>
    <xf numFmtId="38" fontId="6" fillId="4" borderId="10" xfId="2" applyFont="1" applyFill="1" applyBorder="1" applyAlignment="1" applyProtection="1">
      <alignment horizontal="center" vertical="center" shrinkToFit="1"/>
    </xf>
    <xf numFmtId="0" fontId="15" fillId="0" borderId="0" xfId="0" applyFont="1" applyBorder="1" applyAlignment="1" applyProtection="1">
      <alignment horizontal="center" vertical="center"/>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38" fontId="6" fillId="4" borderId="4" xfId="2" applyFont="1" applyFill="1" applyBorder="1" applyAlignment="1" applyProtection="1">
      <alignment horizontal="center" vertical="center" shrinkToFit="1"/>
    </xf>
    <xf numFmtId="38" fontId="6" fillId="3" borderId="4" xfId="2" applyFont="1" applyFill="1" applyBorder="1" applyAlignment="1" applyProtection="1">
      <alignment horizontal="center" vertical="center" shrinkToFit="1"/>
    </xf>
    <xf numFmtId="0" fontId="5" fillId="4" borderId="4" xfId="0" applyFont="1" applyFill="1" applyBorder="1" applyAlignment="1" applyProtection="1">
      <alignment horizontal="center" vertical="center" shrinkToFit="1"/>
    </xf>
    <xf numFmtId="176" fontId="5" fillId="3" borderId="4" xfId="0" applyNumberFormat="1" applyFont="1" applyFill="1" applyBorder="1" applyAlignment="1" applyProtection="1">
      <alignment horizontal="right" vertical="center" shrinkToFit="1"/>
    </xf>
    <xf numFmtId="2" fontId="5" fillId="4" borderId="4" xfId="0" applyNumberFormat="1" applyFont="1" applyFill="1" applyBorder="1" applyAlignment="1" applyProtection="1">
      <alignment horizontal="center" vertical="center" shrinkToFit="1"/>
    </xf>
    <xf numFmtId="0" fontId="5" fillId="4"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shrinkToFit="1"/>
    </xf>
    <xf numFmtId="2" fontId="5" fillId="3" borderId="1" xfId="0" applyNumberFormat="1" applyFont="1" applyFill="1" applyBorder="1" applyAlignment="1" applyProtection="1">
      <alignment horizontal="center" vertical="center" shrinkToFit="1"/>
      <protection locked="0"/>
    </xf>
    <xf numFmtId="0" fontId="5" fillId="16" borderId="1" xfId="0" applyFont="1" applyFill="1" applyBorder="1" applyAlignment="1" applyProtection="1">
      <alignment horizontal="center" vertical="center" shrinkToFit="1"/>
    </xf>
    <xf numFmtId="0" fontId="6" fillId="0" borderId="1" xfId="0" applyNumberFormat="1" applyFont="1" applyBorder="1" applyAlignment="1" applyProtection="1">
      <alignment horizontal="center" vertical="center"/>
      <protection locked="0"/>
    </xf>
    <xf numFmtId="0" fontId="22" fillId="0" borderId="42" xfId="0" applyFont="1" applyBorder="1" applyAlignment="1" applyProtection="1">
      <alignment horizontal="center" vertical="center" shrinkToFit="1"/>
    </xf>
    <xf numFmtId="0" fontId="0" fillId="14" borderId="2" xfId="0" applyFill="1" applyBorder="1" applyAlignment="1" applyProtection="1">
      <alignment horizontal="center" vertical="center"/>
    </xf>
    <xf numFmtId="0" fontId="0" fillId="14" borderId="8" xfId="0" applyFill="1" applyBorder="1" applyAlignment="1" applyProtection="1">
      <alignment horizontal="center" vertical="center"/>
    </xf>
    <xf numFmtId="0" fontId="0" fillId="14" borderId="3" xfId="0" applyFill="1" applyBorder="1" applyAlignment="1" applyProtection="1">
      <alignment horizontal="center" vertical="center"/>
    </xf>
    <xf numFmtId="0" fontId="22" fillId="0" borderId="28" xfId="0" applyFont="1" applyBorder="1" applyAlignment="1" applyProtection="1">
      <alignment horizontal="center" vertical="center" shrinkToFit="1"/>
    </xf>
    <xf numFmtId="0" fontId="22" fillId="0" borderId="26" xfId="0" applyFont="1" applyBorder="1" applyAlignment="1" applyProtection="1">
      <alignment horizontal="center" vertical="center" shrinkToFit="1"/>
    </xf>
    <xf numFmtId="0" fontId="22" fillId="0" borderId="27" xfId="0" applyFont="1" applyBorder="1" applyAlignment="1" applyProtection="1">
      <alignment horizontal="center" vertical="center" shrinkToFit="1"/>
    </xf>
    <xf numFmtId="0" fontId="21" fillId="4" borderId="32" xfId="0" applyFont="1" applyFill="1" applyBorder="1" applyAlignment="1" applyProtection="1">
      <alignment horizontal="center" vertical="center" shrinkToFit="1"/>
    </xf>
    <xf numFmtId="0" fontId="21" fillId="4" borderId="33" xfId="0" applyFont="1" applyFill="1" applyBorder="1" applyAlignment="1" applyProtection="1">
      <alignment horizontal="center" vertical="center" shrinkToFit="1"/>
    </xf>
    <xf numFmtId="0" fontId="21" fillId="4" borderId="34" xfId="0" applyFont="1" applyFill="1" applyBorder="1" applyAlignment="1" applyProtection="1">
      <alignment horizontal="center" vertical="center" shrinkToFit="1"/>
    </xf>
    <xf numFmtId="0" fontId="21" fillId="0" borderId="35"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36" xfId="0" applyFont="1" applyBorder="1" applyAlignment="1" applyProtection="1">
      <alignment horizontal="center" vertical="center"/>
    </xf>
    <xf numFmtId="0" fontId="22" fillId="0" borderId="37" xfId="0"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22" fillId="0" borderId="33" xfId="0" applyFont="1" applyBorder="1" applyAlignment="1" applyProtection="1">
      <alignment horizontal="center" vertical="center" shrinkToFit="1"/>
    </xf>
    <xf numFmtId="0" fontId="22" fillId="0" borderId="34" xfId="0" applyFont="1" applyBorder="1" applyAlignment="1" applyProtection="1">
      <alignment horizontal="center" vertical="center" shrinkToFit="1"/>
    </xf>
    <xf numFmtId="0" fontId="6" fillId="10" borderId="23" xfId="0" applyFont="1" applyFill="1" applyBorder="1" applyAlignment="1" applyProtection="1">
      <alignment horizontal="center" vertical="center" textRotation="255"/>
    </xf>
    <xf numFmtId="0" fontId="6" fillId="10" borderId="24" xfId="0" applyFont="1" applyFill="1" applyBorder="1" applyAlignment="1" applyProtection="1">
      <alignment horizontal="center" vertical="center" textRotation="255"/>
    </xf>
    <xf numFmtId="0" fontId="6" fillId="10" borderId="31" xfId="0" applyFont="1" applyFill="1" applyBorder="1" applyAlignment="1" applyProtection="1">
      <alignment horizontal="center" vertical="center" textRotation="255"/>
    </xf>
    <xf numFmtId="0" fontId="6" fillId="10" borderId="2" xfId="0" applyFont="1" applyFill="1" applyBorder="1" applyAlignment="1" applyProtection="1">
      <alignment horizontal="center" vertical="center" textRotation="255"/>
    </xf>
    <xf numFmtId="0" fontId="6" fillId="10" borderId="43" xfId="0" applyFont="1" applyFill="1" applyBorder="1" applyAlignment="1" applyProtection="1">
      <alignment horizontal="center" vertical="center" textRotation="255"/>
    </xf>
    <xf numFmtId="0" fontId="6" fillId="10" borderId="44" xfId="0" applyFont="1" applyFill="1" applyBorder="1" applyAlignment="1" applyProtection="1">
      <alignment horizontal="center" vertical="center" textRotation="255"/>
    </xf>
    <xf numFmtId="0" fontId="21" fillId="4" borderId="25" xfId="0" applyFont="1" applyFill="1" applyBorder="1" applyAlignment="1" applyProtection="1">
      <alignment horizontal="center" vertical="center" shrinkToFit="1"/>
    </xf>
    <xf numFmtId="0" fontId="21" fillId="4" borderId="26" xfId="0" applyFont="1" applyFill="1" applyBorder="1" applyAlignment="1" applyProtection="1">
      <alignment horizontal="center" vertical="center" shrinkToFit="1"/>
    </xf>
    <xf numFmtId="0" fontId="21" fillId="4" borderId="27" xfId="0" applyFont="1" applyFill="1" applyBorder="1" applyAlignment="1" applyProtection="1">
      <alignment horizontal="center" vertical="center" shrinkToFit="1"/>
    </xf>
    <xf numFmtId="0" fontId="21" fillId="0" borderId="28"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29" xfId="0" applyFont="1" applyBorder="1" applyAlignment="1" applyProtection="1">
      <alignment horizontal="center" vertical="center"/>
    </xf>
    <xf numFmtId="0" fontId="22" fillId="0" borderId="30" xfId="0" applyFont="1" applyBorder="1" applyAlignment="1" applyProtection="1">
      <alignment horizontal="center" vertical="center" shrinkToFit="1"/>
    </xf>
    <xf numFmtId="0" fontId="21" fillId="4" borderId="38" xfId="0" applyFont="1" applyFill="1" applyBorder="1" applyAlignment="1" applyProtection="1">
      <alignment horizontal="center" vertical="center" shrinkToFit="1"/>
    </xf>
    <xf numFmtId="0" fontId="21" fillId="4" borderId="22" xfId="0" applyFont="1" applyFill="1" applyBorder="1" applyAlignment="1" applyProtection="1">
      <alignment horizontal="center" vertical="center" shrinkToFit="1"/>
    </xf>
    <xf numFmtId="0" fontId="21" fillId="4" borderId="39" xfId="0" applyFont="1" applyFill="1" applyBorder="1" applyAlignment="1" applyProtection="1">
      <alignment horizontal="center" vertical="center" shrinkToFit="1"/>
    </xf>
    <xf numFmtId="0" fontId="21" fillId="0" borderId="4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1" xfId="0" applyFont="1" applyBorder="1" applyAlignment="1" applyProtection="1">
      <alignment horizontal="center" vertical="center"/>
    </xf>
    <xf numFmtId="0" fontId="22" fillId="0" borderId="40" xfId="0" applyFont="1" applyBorder="1" applyAlignment="1" applyProtection="1">
      <alignment horizontal="center" vertical="center" shrinkToFit="1"/>
    </xf>
    <xf numFmtId="0" fontId="22" fillId="0" borderId="22" xfId="0" applyFont="1" applyBorder="1" applyAlignment="1" applyProtection="1">
      <alignment horizontal="center" vertical="center" shrinkToFit="1"/>
    </xf>
    <xf numFmtId="0" fontId="22" fillId="0" borderId="39" xfId="0" applyFont="1" applyBorder="1" applyAlignment="1" applyProtection="1">
      <alignment horizontal="center" vertical="center" shrinkToFit="1"/>
    </xf>
    <xf numFmtId="0" fontId="26" fillId="4" borderId="38" xfId="0" applyFont="1" applyFill="1" applyBorder="1" applyAlignment="1" applyProtection="1">
      <alignment horizontal="center" vertical="center" shrinkToFit="1"/>
    </xf>
    <xf numFmtId="0" fontId="26" fillId="4" borderId="22" xfId="0" applyFont="1" applyFill="1" applyBorder="1" applyAlignment="1" applyProtection="1">
      <alignment horizontal="center" vertical="center" shrinkToFit="1"/>
    </xf>
    <xf numFmtId="0" fontId="26" fillId="4" borderId="39" xfId="0" applyFont="1" applyFill="1" applyBorder="1" applyAlignment="1" applyProtection="1">
      <alignment horizontal="center" vertical="center" shrinkToFit="1"/>
    </xf>
    <xf numFmtId="0" fontId="26" fillId="0" borderId="40"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1" xfId="0" applyFont="1" applyBorder="1" applyAlignment="1" applyProtection="1">
      <alignment horizontal="center" vertical="center"/>
    </xf>
    <xf numFmtId="0" fontId="27" fillId="0" borderId="42" xfId="0" applyFont="1"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0" borderId="22" xfId="0" applyFont="1" applyBorder="1" applyAlignment="1" applyProtection="1">
      <alignment horizontal="center" vertical="center" shrinkToFit="1"/>
    </xf>
    <xf numFmtId="0" fontId="27" fillId="0" borderId="39" xfId="0" applyFont="1" applyBorder="1" applyAlignment="1" applyProtection="1">
      <alignment horizontal="center" vertical="center" shrinkToFit="1"/>
    </xf>
    <xf numFmtId="0" fontId="22" fillId="0" borderId="50" xfId="0" applyFont="1" applyBorder="1" applyAlignment="1" applyProtection="1">
      <alignment horizontal="center" vertical="center" shrinkToFit="1"/>
    </xf>
    <xf numFmtId="0" fontId="22" fillId="0" borderId="48" xfId="0" applyFont="1" applyBorder="1" applyAlignment="1" applyProtection="1">
      <alignment horizontal="center" vertical="center" shrinkToFit="1"/>
    </xf>
    <xf numFmtId="0" fontId="22" fillId="0" borderId="46" xfId="0" applyFont="1" applyBorder="1" applyAlignment="1" applyProtection="1">
      <alignment horizontal="center" vertical="center" shrinkToFit="1"/>
    </xf>
    <xf numFmtId="0" fontId="22" fillId="0" borderId="47" xfId="0" applyFont="1" applyBorder="1" applyAlignment="1" applyProtection="1">
      <alignment horizontal="center" vertical="center" shrinkToFit="1"/>
    </xf>
    <xf numFmtId="0" fontId="6" fillId="11" borderId="51" xfId="0" applyFont="1" applyFill="1" applyBorder="1" applyAlignment="1" applyProtection="1">
      <alignment horizontal="center" vertical="center" textRotation="255"/>
    </xf>
    <xf numFmtId="0" fontId="6" fillId="11" borderId="5" xfId="0" applyFont="1" applyFill="1" applyBorder="1" applyAlignment="1" applyProtection="1">
      <alignment horizontal="center" vertical="center" textRotation="255"/>
    </xf>
    <xf numFmtId="0" fontId="6" fillId="11" borderId="31" xfId="0" applyFont="1" applyFill="1" applyBorder="1" applyAlignment="1" applyProtection="1">
      <alignment horizontal="center" vertical="center" textRotation="255"/>
    </xf>
    <xf numFmtId="0" fontId="6" fillId="11" borderId="2" xfId="0" applyFont="1" applyFill="1" applyBorder="1" applyAlignment="1" applyProtection="1">
      <alignment horizontal="center" vertical="center" textRotation="255"/>
    </xf>
    <xf numFmtId="0" fontId="6" fillId="11" borderId="52" xfId="0" applyFont="1" applyFill="1" applyBorder="1" applyAlignment="1" applyProtection="1">
      <alignment horizontal="center" vertical="center" textRotation="255"/>
    </xf>
    <xf numFmtId="0" fontId="6" fillId="11" borderId="53" xfId="0" applyFont="1" applyFill="1" applyBorder="1" applyAlignment="1" applyProtection="1">
      <alignment horizontal="center" vertical="center" textRotation="255"/>
    </xf>
    <xf numFmtId="0" fontId="21" fillId="4" borderId="60" xfId="0" applyFont="1" applyFill="1" applyBorder="1" applyAlignment="1" applyProtection="1">
      <alignment horizontal="center" vertical="center" shrinkToFit="1"/>
    </xf>
    <xf numFmtId="0" fontId="21" fillId="4" borderId="61" xfId="0" applyFont="1" applyFill="1" applyBorder="1" applyAlignment="1" applyProtection="1">
      <alignment horizontal="center" vertical="center" shrinkToFit="1"/>
    </xf>
    <xf numFmtId="0" fontId="21" fillId="4" borderId="62" xfId="0" applyFont="1" applyFill="1" applyBorder="1" applyAlignment="1" applyProtection="1">
      <alignment horizontal="center" vertical="center" shrinkToFit="1"/>
    </xf>
    <xf numFmtId="0" fontId="21" fillId="4" borderId="45" xfId="0" applyFont="1" applyFill="1" applyBorder="1" applyAlignment="1" applyProtection="1">
      <alignment horizontal="center" vertical="center" shrinkToFit="1"/>
    </xf>
    <xf numFmtId="0" fontId="21" fillId="4" borderId="46" xfId="0" applyFont="1" applyFill="1" applyBorder="1" applyAlignment="1" applyProtection="1">
      <alignment horizontal="center" vertical="center" shrinkToFit="1"/>
    </xf>
    <xf numFmtId="0" fontId="21" fillId="4" borderId="47" xfId="0" applyFont="1" applyFill="1" applyBorder="1" applyAlignment="1" applyProtection="1">
      <alignment horizontal="center" vertical="center" shrinkToFit="1"/>
    </xf>
    <xf numFmtId="0" fontId="21" fillId="0" borderId="48" xfId="0" applyFont="1" applyBorder="1" applyAlignment="1" applyProtection="1">
      <alignment horizontal="center" vertical="center"/>
    </xf>
    <xf numFmtId="0" fontId="21" fillId="0" borderId="46" xfId="0" applyFont="1" applyBorder="1" applyAlignment="1" applyProtection="1">
      <alignment horizontal="center" vertical="center"/>
    </xf>
    <xf numFmtId="0" fontId="21" fillId="0" borderId="49" xfId="0" applyFont="1" applyBorder="1" applyAlignment="1" applyProtection="1">
      <alignment horizontal="center" vertical="center"/>
    </xf>
    <xf numFmtId="2" fontId="8" fillId="3" borderId="0" xfId="0" applyNumberFormat="1" applyFont="1" applyFill="1" applyBorder="1" applyAlignment="1" applyProtection="1">
      <alignment horizontal="center" shrinkToFit="1"/>
    </xf>
    <xf numFmtId="2" fontId="8" fillId="3" borderId="9" xfId="0" applyNumberFormat="1" applyFont="1" applyFill="1" applyBorder="1" applyAlignment="1" applyProtection="1">
      <alignment horizontal="center" shrinkToFit="1"/>
    </xf>
    <xf numFmtId="0" fontId="25" fillId="3" borderId="0"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shrinkToFit="1"/>
    </xf>
    <xf numFmtId="0" fontId="8" fillId="3" borderId="9" xfId="0" applyFont="1" applyFill="1" applyBorder="1" applyAlignment="1" applyProtection="1">
      <alignment horizontal="center" shrinkToFit="1"/>
    </xf>
    <xf numFmtId="0" fontId="28" fillId="4" borderId="38" xfId="0" applyFont="1" applyFill="1" applyBorder="1" applyAlignment="1" applyProtection="1">
      <alignment horizontal="center" vertical="center" shrinkToFit="1"/>
    </xf>
    <xf numFmtId="0" fontId="28" fillId="4" borderId="22" xfId="0" applyFont="1" applyFill="1" applyBorder="1" applyAlignment="1" applyProtection="1">
      <alignment horizontal="center" vertical="center" shrinkToFit="1"/>
    </xf>
    <xf numFmtId="0" fontId="28" fillId="4" borderId="39" xfId="0" applyFont="1" applyFill="1" applyBorder="1" applyAlignment="1" applyProtection="1">
      <alignment horizontal="center" vertical="center" shrinkToFit="1"/>
    </xf>
    <xf numFmtId="0" fontId="22" fillId="0" borderId="57" xfId="0" applyFont="1" applyBorder="1" applyAlignment="1" applyProtection="1">
      <alignment horizontal="center" vertical="center" shrinkToFit="1"/>
    </xf>
    <xf numFmtId="0" fontId="22" fillId="0" borderId="55" xfId="0" applyFont="1" applyBorder="1" applyAlignment="1" applyProtection="1">
      <alignment horizontal="center" vertical="center" shrinkToFit="1"/>
    </xf>
    <xf numFmtId="0" fontId="22" fillId="0" borderId="56" xfId="0" applyFont="1" applyBorder="1" applyAlignment="1" applyProtection="1">
      <alignment horizontal="center" vertical="center" shrinkToFit="1"/>
    </xf>
    <xf numFmtId="0" fontId="23" fillId="3" borderId="0" xfId="0" applyFont="1" applyFill="1" applyBorder="1" applyAlignment="1" applyProtection="1">
      <alignment horizontal="left" vertical="center" shrinkToFit="1"/>
    </xf>
    <xf numFmtId="0" fontId="24" fillId="3" borderId="0" xfId="0" applyFont="1" applyFill="1" applyBorder="1" applyAlignment="1" applyProtection="1">
      <alignment horizontal="left" vertical="center" shrinkToFit="1"/>
    </xf>
    <xf numFmtId="0" fontId="21" fillId="4" borderId="54" xfId="0" applyFont="1" applyFill="1" applyBorder="1" applyAlignment="1" applyProtection="1">
      <alignment horizontal="center" vertical="center" shrinkToFit="1"/>
    </xf>
    <xf numFmtId="0" fontId="21" fillId="4" borderId="55" xfId="0" applyFont="1" applyFill="1" applyBorder="1" applyAlignment="1" applyProtection="1">
      <alignment horizontal="center" vertical="center" shrinkToFit="1"/>
    </xf>
    <xf numFmtId="0" fontId="21" fillId="4" borderId="56" xfId="0" applyFont="1" applyFill="1" applyBorder="1" applyAlignment="1" applyProtection="1">
      <alignment horizontal="center" vertical="center" shrinkToFit="1"/>
    </xf>
    <xf numFmtId="0" fontId="21" fillId="0" borderId="57" xfId="0" applyFont="1" applyBorder="1" applyAlignment="1" applyProtection="1">
      <alignment horizontal="center" vertical="center"/>
    </xf>
    <xf numFmtId="0" fontId="21" fillId="0" borderId="55" xfId="0" applyFont="1" applyBorder="1" applyAlignment="1" applyProtection="1">
      <alignment horizontal="center" vertical="center"/>
    </xf>
    <xf numFmtId="0" fontId="21" fillId="0" borderId="58" xfId="0" applyFont="1" applyBorder="1" applyAlignment="1" applyProtection="1">
      <alignment horizontal="center" vertical="center"/>
    </xf>
    <xf numFmtId="0" fontId="22" fillId="0" borderId="59" xfId="0" applyFont="1" applyBorder="1" applyAlignment="1" applyProtection="1">
      <alignment horizontal="center" vertical="center" shrinkToFit="1"/>
    </xf>
    <xf numFmtId="0" fontId="0" fillId="2" borderId="0" xfId="0" applyFill="1" applyAlignment="1">
      <alignment horizontal="left" vertical="center"/>
    </xf>
    <xf numFmtId="0" fontId="0" fillId="0" borderId="0" xfId="0" applyAlignment="1">
      <alignment horizontal="center" vertical="center"/>
    </xf>
  </cellXfs>
  <cellStyles count="7">
    <cellStyle name="ハイパーリンク 2" xfId="1" xr:uid="{00000000-0005-0000-0000-000000000000}"/>
    <cellStyle name="桁区切り" xfId="2" builtinId="6"/>
    <cellStyle name="桁区切り 2" xfId="4" xr:uid="{00000000-0005-0000-0000-000002000000}"/>
    <cellStyle name="通貨" xfId="3" builtinId="7"/>
    <cellStyle name="通貨 2" xfId="5" xr:uid="{00000000-0005-0000-0000-000004000000}"/>
    <cellStyle name="標準" xfId="0" builtinId="0"/>
    <cellStyle name="標準 2" xfId="6" xr:uid="{00000000-0005-0000-0000-000006000000}"/>
  </cellStyles>
  <dxfs count="6">
    <dxf>
      <font>
        <b/>
        <i val="0"/>
        <color rgb="FFFF0000"/>
      </font>
    </dxf>
    <dxf>
      <font>
        <color theme="0"/>
      </font>
    </dxf>
    <dxf>
      <font>
        <color theme="0"/>
      </font>
    </dxf>
    <dxf>
      <font>
        <color theme="0"/>
      </font>
    </dxf>
    <dxf>
      <font>
        <color theme="0"/>
      </font>
    </dxf>
    <dxf>
      <font>
        <color rgb="FFFF000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jhstf@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sheetPr>
  <dimension ref="A1:Z60"/>
  <sheetViews>
    <sheetView showGridLines="0" view="pageBreakPreview" zoomScaleNormal="116" zoomScaleSheetLayoutView="100" workbookViewId="0">
      <selection activeCell="G38" sqref="G38:Z38"/>
    </sheetView>
  </sheetViews>
  <sheetFormatPr defaultColWidth="9" defaultRowHeight="15" customHeight="1"/>
  <cols>
    <col min="1" max="5" width="3.44140625" style="5" customWidth="1"/>
    <col min="6" max="6" width="1" style="5" customWidth="1"/>
    <col min="7" max="26" width="4" style="5" customWidth="1"/>
    <col min="27" max="16384" width="9" style="5"/>
  </cols>
  <sheetData>
    <row r="1" spans="1:26" ht="15" customHeight="1">
      <c r="A1" s="67" t="s">
        <v>360</v>
      </c>
      <c r="B1" s="67"/>
      <c r="C1" s="67"/>
      <c r="D1" s="67"/>
      <c r="E1" s="67"/>
      <c r="F1" s="67"/>
      <c r="G1" s="67"/>
      <c r="H1" s="67"/>
      <c r="I1" s="67"/>
      <c r="J1" s="67"/>
      <c r="K1" s="67"/>
      <c r="L1" s="67"/>
      <c r="M1" s="67"/>
      <c r="N1" s="67"/>
      <c r="O1" s="67"/>
      <c r="P1" s="67"/>
      <c r="Q1" s="67"/>
      <c r="R1" s="67"/>
      <c r="S1" s="67"/>
      <c r="T1" s="67"/>
      <c r="U1" s="67"/>
      <c r="V1" s="67"/>
      <c r="W1" s="67"/>
      <c r="X1" s="67"/>
      <c r="Y1" s="67"/>
      <c r="Z1" s="67"/>
    </row>
    <row r="2" spans="1:26" ht="15" customHeight="1">
      <c r="A2" s="68" t="s">
        <v>359</v>
      </c>
      <c r="B2" s="68"/>
      <c r="C2" s="68"/>
      <c r="D2" s="68"/>
      <c r="E2" s="68"/>
      <c r="F2" s="68"/>
      <c r="G2" s="68"/>
      <c r="H2" s="68"/>
      <c r="I2" s="68"/>
      <c r="J2" s="68"/>
      <c r="K2" s="68"/>
      <c r="L2" s="68"/>
      <c r="M2" s="68"/>
      <c r="N2" s="68"/>
      <c r="O2" s="68"/>
      <c r="P2" s="68"/>
      <c r="Q2" s="68"/>
      <c r="R2" s="68"/>
      <c r="S2" s="68"/>
      <c r="T2" s="68"/>
      <c r="U2" s="68"/>
      <c r="V2" s="68"/>
      <c r="W2" s="68"/>
      <c r="X2" s="68"/>
      <c r="Y2" s="68"/>
      <c r="Z2" s="68"/>
    </row>
    <row r="3" spans="1:26" ht="15" customHeight="1">
      <c r="A3" s="68" t="s">
        <v>361</v>
      </c>
      <c r="B3" s="68"/>
      <c r="C3" s="68"/>
      <c r="D3" s="68"/>
      <c r="E3" s="68"/>
      <c r="F3" s="68"/>
      <c r="G3" s="68"/>
      <c r="H3" s="68"/>
      <c r="I3" s="68"/>
      <c r="J3" s="68"/>
      <c r="K3" s="68"/>
      <c r="L3" s="68"/>
      <c r="M3" s="68"/>
      <c r="N3" s="68"/>
      <c r="O3" s="68"/>
      <c r="P3" s="68"/>
      <c r="Q3" s="68"/>
      <c r="R3" s="68"/>
      <c r="S3" s="68"/>
      <c r="T3" s="68"/>
      <c r="U3" s="68"/>
      <c r="V3" s="68"/>
      <c r="W3" s="68"/>
      <c r="X3" s="68"/>
      <c r="Y3" s="68"/>
      <c r="Z3" s="68"/>
    </row>
    <row r="4" spans="1:26" ht="9.6" customHeight="1">
      <c r="A4" s="6"/>
      <c r="B4" s="6"/>
      <c r="C4" s="6"/>
      <c r="D4" s="6"/>
      <c r="E4" s="6"/>
      <c r="F4" s="6"/>
      <c r="G4" s="6"/>
      <c r="H4" s="6"/>
      <c r="I4" s="6"/>
      <c r="J4" s="6"/>
      <c r="K4" s="6"/>
      <c r="L4" s="6"/>
      <c r="M4" s="6"/>
      <c r="N4" s="6"/>
      <c r="O4" s="6"/>
      <c r="P4" s="6"/>
      <c r="Q4" s="6"/>
      <c r="R4" s="6"/>
      <c r="S4" s="6"/>
      <c r="T4" s="6"/>
      <c r="U4" s="6"/>
      <c r="V4" s="6"/>
      <c r="W4" s="6"/>
      <c r="X4" s="6"/>
      <c r="Y4" s="6"/>
      <c r="Z4" s="6"/>
    </row>
    <row r="5" spans="1:26" s="38" customFormat="1" ht="15" customHeight="1">
      <c r="A5" s="51">
        <v>1</v>
      </c>
      <c r="B5" s="70" t="s">
        <v>118</v>
      </c>
      <c r="C5" s="70"/>
      <c r="D5" s="70"/>
      <c r="E5" s="70"/>
      <c r="F5" s="54"/>
      <c r="G5" s="69" t="s">
        <v>304</v>
      </c>
      <c r="H5" s="69"/>
      <c r="I5" s="69"/>
      <c r="J5" s="69"/>
      <c r="K5" s="69"/>
      <c r="L5" s="69"/>
      <c r="M5" s="69"/>
      <c r="N5" s="69"/>
      <c r="O5" s="69"/>
      <c r="P5" s="69"/>
      <c r="Q5" s="69"/>
      <c r="R5" s="69"/>
      <c r="S5" s="69"/>
      <c r="T5" s="69"/>
      <c r="U5" s="69"/>
      <c r="V5" s="69"/>
      <c r="W5" s="69"/>
      <c r="X5" s="69"/>
      <c r="Y5" s="69"/>
      <c r="Z5" s="69"/>
    </row>
    <row r="6" spans="1:26" s="38" customFormat="1" ht="15" customHeight="1">
      <c r="A6" s="51">
        <v>2</v>
      </c>
      <c r="B6" s="70" t="s">
        <v>119</v>
      </c>
      <c r="C6" s="70"/>
      <c r="D6" s="70"/>
      <c r="E6" s="70"/>
      <c r="F6" s="54"/>
      <c r="G6" s="53" t="s">
        <v>320</v>
      </c>
      <c r="H6" s="53"/>
      <c r="I6" s="53"/>
      <c r="J6" s="53"/>
      <c r="K6" s="53"/>
      <c r="L6" s="53"/>
      <c r="M6" s="53"/>
      <c r="N6" s="53"/>
      <c r="O6" s="53"/>
      <c r="P6" s="53"/>
      <c r="Q6" s="53"/>
      <c r="R6" s="53"/>
      <c r="S6" s="53"/>
      <c r="T6" s="53"/>
      <c r="U6" s="53"/>
      <c r="V6" s="53"/>
      <c r="W6" s="53"/>
    </row>
    <row r="7" spans="1:26" s="38" customFormat="1" ht="15" customHeight="1">
      <c r="A7" s="51">
        <v>3</v>
      </c>
      <c r="B7" s="70" t="s">
        <v>120</v>
      </c>
      <c r="C7" s="70"/>
      <c r="D7" s="70"/>
      <c r="E7" s="70"/>
      <c r="F7" s="54"/>
      <c r="G7" s="53" t="s">
        <v>122</v>
      </c>
    </row>
    <row r="8" spans="1:26" s="38" customFormat="1" ht="15" customHeight="1">
      <c r="A8" s="51">
        <v>4</v>
      </c>
      <c r="B8" s="70" t="s">
        <v>121</v>
      </c>
      <c r="C8" s="70"/>
      <c r="D8" s="70"/>
      <c r="E8" s="70"/>
      <c r="F8" s="54"/>
      <c r="G8" s="73" t="s">
        <v>362</v>
      </c>
      <c r="H8" s="73"/>
      <c r="I8" s="73"/>
      <c r="J8" s="73"/>
      <c r="K8" s="73"/>
      <c r="L8" s="73"/>
      <c r="M8" s="73"/>
      <c r="N8" s="73"/>
      <c r="O8" s="69"/>
      <c r="P8" s="69"/>
      <c r="Q8" s="69"/>
      <c r="R8" s="69"/>
      <c r="S8" s="69"/>
      <c r="T8" s="53"/>
      <c r="U8" s="53"/>
      <c r="V8" s="53"/>
      <c r="W8" s="53"/>
    </row>
    <row r="9" spans="1:26" s="38" customFormat="1" ht="15" customHeight="1">
      <c r="A9" s="51"/>
      <c r="B9" s="70"/>
      <c r="C9" s="70"/>
      <c r="D9" s="70"/>
      <c r="E9" s="70"/>
      <c r="F9" s="54"/>
      <c r="G9" s="71" t="s">
        <v>0</v>
      </c>
      <c r="H9" s="71"/>
      <c r="I9" s="71"/>
      <c r="J9" s="72" t="s">
        <v>363</v>
      </c>
      <c r="K9" s="72"/>
      <c r="L9" s="72"/>
      <c r="M9" s="72"/>
      <c r="N9" s="72"/>
      <c r="O9" s="72" t="s">
        <v>319</v>
      </c>
      <c r="P9" s="72"/>
      <c r="Q9" s="72"/>
      <c r="R9" s="72"/>
      <c r="S9" s="72"/>
      <c r="T9" s="72"/>
      <c r="U9" s="74" t="s">
        <v>302</v>
      </c>
      <c r="V9" s="75"/>
      <c r="W9" s="75"/>
      <c r="X9" s="75"/>
      <c r="Y9" s="75"/>
      <c r="Z9" s="76"/>
    </row>
    <row r="10" spans="1:26" s="38" customFormat="1" ht="15" customHeight="1">
      <c r="A10" s="51"/>
      <c r="B10" s="70"/>
      <c r="C10" s="70"/>
      <c r="D10" s="70"/>
      <c r="E10" s="70"/>
      <c r="F10" s="54"/>
      <c r="G10" s="71" t="s">
        <v>1</v>
      </c>
      <c r="H10" s="71"/>
      <c r="I10" s="71"/>
      <c r="J10" s="72" t="s">
        <v>303</v>
      </c>
      <c r="K10" s="72"/>
      <c r="L10" s="72"/>
      <c r="M10" s="72"/>
      <c r="N10" s="72"/>
      <c r="O10" s="72" t="s">
        <v>312</v>
      </c>
      <c r="P10" s="72"/>
      <c r="Q10" s="72"/>
      <c r="R10" s="72"/>
      <c r="S10" s="72"/>
      <c r="T10" s="72"/>
      <c r="U10" s="55"/>
      <c r="V10" s="55"/>
      <c r="W10" s="55"/>
      <c r="X10" s="55"/>
      <c r="Y10" s="55"/>
      <c r="Z10" s="56"/>
    </row>
    <row r="11" spans="1:26" s="38" customFormat="1" ht="15" customHeight="1">
      <c r="A11" s="51">
        <v>5</v>
      </c>
      <c r="B11" s="70" t="s">
        <v>133</v>
      </c>
      <c r="C11" s="70"/>
      <c r="D11" s="70"/>
      <c r="E11" s="70"/>
      <c r="F11" s="54"/>
      <c r="G11" s="69" t="s">
        <v>321</v>
      </c>
      <c r="H11" s="69"/>
      <c r="I11" s="69"/>
      <c r="J11" s="69"/>
      <c r="K11" s="69"/>
      <c r="L11" s="69"/>
      <c r="M11" s="69"/>
      <c r="N11" s="69"/>
      <c r="O11" s="69"/>
      <c r="P11" s="69"/>
      <c r="Q11" s="69"/>
      <c r="R11" s="69"/>
      <c r="S11" s="69"/>
      <c r="T11" s="69"/>
      <c r="U11" s="69"/>
      <c r="V11" s="69"/>
      <c r="W11" s="69"/>
      <c r="X11" s="69"/>
      <c r="Y11" s="69"/>
      <c r="Z11" s="69"/>
    </row>
    <row r="12" spans="1:26" s="38" customFormat="1" ht="15" customHeight="1">
      <c r="A12" s="51">
        <v>6</v>
      </c>
      <c r="B12" s="70" t="s">
        <v>134</v>
      </c>
      <c r="C12" s="70"/>
      <c r="D12" s="70"/>
      <c r="E12" s="70"/>
      <c r="F12" s="54"/>
      <c r="G12" s="80" t="s">
        <v>135</v>
      </c>
      <c r="H12" s="80"/>
      <c r="I12" s="80"/>
      <c r="J12" s="80"/>
      <c r="K12" s="80" t="s">
        <v>123</v>
      </c>
      <c r="L12" s="80"/>
      <c r="M12" s="80"/>
      <c r="N12" s="79" t="s">
        <v>305</v>
      </c>
      <c r="O12" s="79"/>
      <c r="P12" s="79"/>
      <c r="Q12" s="79"/>
      <c r="R12" s="79"/>
      <c r="S12" s="79"/>
      <c r="T12" s="79"/>
      <c r="U12" s="79"/>
      <c r="V12" s="79"/>
      <c r="W12" s="79"/>
      <c r="X12" s="79"/>
      <c r="Y12" s="79"/>
      <c r="Z12" s="79"/>
    </row>
    <row r="13" spans="1:26" s="38" customFormat="1" ht="15" customHeight="1">
      <c r="A13" s="51"/>
      <c r="B13" s="70"/>
      <c r="C13" s="70"/>
      <c r="D13" s="70"/>
      <c r="E13" s="70"/>
      <c r="F13" s="54"/>
      <c r="G13" s="80"/>
      <c r="H13" s="80"/>
      <c r="I13" s="80"/>
      <c r="J13" s="80"/>
      <c r="K13" s="80" t="s">
        <v>2</v>
      </c>
      <c r="L13" s="80"/>
      <c r="M13" s="80"/>
      <c r="N13" s="79" t="s">
        <v>136</v>
      </c>
      <c r="O13" s="79"/>
      <c r="P13" s="79"/>
      <c r="Q13" s="79"/>
      <c r="R13" s="79"/>
      <c r="S13" s="79"/>
      <c r="T13" s="79"/>
      <c r="U13" s="79"/>
      <c r="V13" s="79"/>
      <c r="W13" s="79"/>
      <c r="X13" s="79"/>
      <c r="Y13" s="79"/>
      <c r="Z13" s="79"/>
    </row>
    <row r="14" spans="1:26" s="38" customFormat="1" ht="15" customHeight="1">
      <c r="A14" s="51"/>
      <c r="B14" s="70"/>
      <c r="C14" s="70"/>
      <c r="D14" s="70"/>
      <c r="E14" s="70"/>
      <c r="F14" s="54"/>
      <c r="G14" s="80"/>
      <c r="H14" s="80"/>
      <c r="I14" s="80"/>
      <c r="J14" s="80"/>
      <c r="K14" s="80"/>
      <c r="L14" s="80"/>
      <c r="M14" s="80"/>
      <c r="N14" s="79" t="s">
        <v>306</v>
      </c>
      <c r="O14" s="79"/>
      <c r="P14" s="79"/>
      <c r="Q14" s="79"/>
      <c r="R14" s="79"/>
      <c r="S14" s="79"/>
      <c r="T14" s="79"/>
      <c r="U14" s="79"/>
      <c r="V14" s="79"/>
      <c r="W14" s="79"/>
      <c r="X14" s="79"/>
      <c r="Y14" s="79"/>
      <c r="Z14" s="79"/>
    </row>
    <row r="15" spans="1:26" s="38" customFormat="1" ht="15" customHeight="1">
      <c r="A15" s="51"/>
      <c r="B15" s="70"/>
      <c r="C15" s="70"/>
      <c r="D15" s="70"/>
      <c r="E15" s="70"/>
      <c r="F15" s="54"/>
      <c r="G15" s="80"/>
      <c r="H15" s="80"/>
      <c r="I15" s="80"/>
      <c r="J15" s="80"/>
      <c r="K15" s="80"/>
      <c r="L15" s="80"/>
      <c r="M15" s="80"/>
      <c r="N15" s="79" t="s">
        <v>3</v>
      </c>
      <c r="O15" s="79"/>
      <c r="P15" s="79"/>
      <c r="Q15" s="79"/>
      <c r="R15" s="79"/>
      <c r="S15" s="79"/>
      <c r="T15" s="79"/>
      <c r="U15" s="79"/>
      <c r="V15" s="79"/>
      <c r="W15" s="79"/>
      <c r="X15" s="79"/>
      <c r="Y15" s="79"/>
      <c r="Z15" s="79"/>
    </row>
    <row r="16" spans="1:26" s="38" customFormat="1" ht="15" customHeight="1">
      <c r="A16" s="51"/>
      <c r="B16" s="70"/>
      <c r="C16" s="70"/>
      <c r="D16" s="70"/>
      <c r="E16" s="70"/>
      <c r="F16" s="54"/>
      <c r="G16" s="81" t="s">
        <v>295</v>
      </c>
      <c r="H16" s="81"/>
      <c r="I16" s="81"/>
      <c r="J16" s="81"/>
      <c r="K16" s="81" t="s">
        <v>123</v>
      </c>
      <c r="L16" s="81"/>
      <c r="M16" s="81"/>
      <c r="N16" s="82" t="s">
        <v>352</v>
      </c>
      <c r="O16" s="82"/>
      <c r="P16" s="82"/>
      <c r="Q16" s="82"/>
      <c r="R16" s="82"/>
      <c r="S16" s="82"/>
      <c r="T16" s="82"/>
      <c r="U16" s="82"/>
      <c r="V16" s="82"/>
      <c r="W16" s="82"/>
      <c r="X16" s="82"/>
      <c r="Y16" s="82"/>
      <c r="Z16" s="82"/>
    </row>
    <row r="17" spans="1:26" s="38" customFormat="1" ht="15" customHeight="1">
      <c r="A17" s="51"/>
      <c r="B17" s="70"/>
      <c r="C17" s="70"/>
      <c r="D17" s="70"/>
      <c r="E17" s="70"/>
      <c r="F17" s="54"/>
      <c r="G17" s="81"/>
      <c r="H17" s="81"/>
      <c r="I17" s="81"/>
      <c r="J17" s="81"/>
      <c r="K17" s="81" t="s">
        <v>2</v>
      </c>
      <c r="L17" s="81"/>
      <c r="M17" s="81"/>
      <c r="N17" s="82" t="s">
        <v>294</v>
      </c>
      <c r="O17" s="82"/>
      <c r="P17" s="82"/>
      <c r="Q17" s="82"/>
      <c r="R17" s="82"/>
      <c r="S17" s="82"/>
      <c r="T17" s="82"/>
      <c r="U17" s="82"/>
      <c r="V17" s="82"/>
      <c r="W17" s="82"/>
      <c r="X17" s="82"/>
      <c r="Y17" s="82"/>
      <c r="Z17" s="82"/>
    </row>
    <row r="18" spans="1:26" s="38" customFormat="1" ht="15" customHeight="1">
      <c r="A18" s="51"/>
      <c r="B18" s="70"/>
      <c r="C18" s="70"/>
      <c r="D18" s="70"/>
      <c r="E18" s="70"/>
      <c r="F18" s="54"/>
      <c r="G18" s="81"/>
      <c r="H18" s="81"/>
      <c r="I18" s="81"/>
      <c r="J18" s="81"/>
      <c r="K18" s="81"/>
      <c r="L18" s="81"/>
      <c r="M18" s="81"/>
      <c r="N18" s="82" t="s">
        <v>137</v>
      </c>
      <c r="O18" s="82"/>
      <c r="P18" s="82"/>
      <c r="Q18" s="82"/>
      <c r="R18" s="82"/>
      <c r="S18" s="82"/>
      <c r="T18" s="82"/>
      <c r="U18" s="82"/>
      <c r="V18" s="82"/>
      <c r="W18" s="82"/>
      <c r="X18" s="82"/>
      <c r="Y18" s="82"/>
      <c r="Z18" s="82"/>
    </row>
    <row r="19" spans="1:26" s="38" customFormat="1" ht="15" customHeight="1">
      <c r="A19" s="51"/>
      <c r="B19" s="70"/>
      <c r="C19" s="70"/>
      <c r="D19" s="70"/>
      <c r="E19" s="70"/>
      <c r="F19" s="54"/>
      <c r="G19" s="81"/>
      <c r="H19" s="81"/>
      <c r="I19" s="81"/>
      <c r="J19" s="81"/>
      <c r="K19" s="81"/>
      <c r="L19" s="81"/>
      <c r="M19" s="81"/>
      <c r="N19" s="82" t="s">
        <v>4</v>
      </c>
      <c r="O19" s="82"/>
      <c r="P19" s="82"/>
      <c r="Q19" s="82"/>
      <c r="R19" s="82"/>
      <c r="S19" s="82"/>
      <c r="T19" s="82"/>
      <c r="U19" s="82"/>
      <c r="V19" s="82"/>
      <c r="W19" s="82"/>
      <c r="X19" s="82"/>
      <c r="Y19" s="82"/>
      <c r="Z19" s="82"/>
    </row>
    <row r="20" spans="1:26" s="38" customFormat="1" ht="13.35" customHeight="1">
      <c r="A20" s="51"/>
      <c r="B20" s="54"/>
      <c r="C20" s="54"/>
      <c r="D20" s="54"/>
      <c r="E20" s="54"/>
      <c r="F20" s="54"/>
      <c r="G20" s="83" t="s">
        <v>347</v>
      </c>
      <c r="H20" s="83"/>
      <c r="I20" s="83"/>
      <c r="J20" s="83"/>
      <c r="K20" s="83"/>
      <c r="L20" s="83"/>
      <c r="M20" s="83"/>
      <c r="N20" s="83"/>
      <c r="O20" s="83"/>
      <c r="P20" s="83"/>
      <c r="Q20" s="83"/>
      <c r="R20" s="83"/>
      <c r="S20" s="83"/>
      <c r="T20" s="83"/>
      <c r="U20" s="83"/>
      <c r="V20" s="83"/>
      <c r="W20" s="83"/>
      <c r="X20" s="83"/>
      <c r="Y20" s="83"/>
      <c r="Z20" s="83"/>
    </row>
    <row r="21" spans="1:26" s="38" customFormat="1" ht="13.35" customHeight="1">
      <c r="A21" s="51"/>
      <c r="B21" s="70"/>
      <c r="C21" s="70"/>
      <c r="D21" s="70"/>
      <c r="E21" s="70"/>
      <c r="F21" s="54"/>
      <c r="G21" s="77" t="s">
        <v>348</v>
      </c>
      <c r="H21" s="77"/>
      <c r="I21" s="77"/>
      <c r="J21" s="77"/>
      <c r="K21" s="77"/>
      <c r="L21" s="77"/>
      <c r="M21" s="77"/>
      <c r="N21" s="77"/>
      <c r="O21" s="77"/>
      <c r="P21" s="77"/>
      <c r="Q21" s="77"/>
      <c r="R21" s="77"/>
      <c r="S21" s="77"/>
      <c r="T21" s="77"/>
      <c r="U21" s="77"/>
      <c r="V21" s="77"/>
      <c r="W21" s="77"/>
      <c r="X21" s="77"/>
      <c r="Y21" s="77"/>
      <c r="Z21" s="77"/>
    </row>
    <row r="22" spans="1:26" s="38" customFormat="1" ht="13.35" customHeight="1">
      <c r="A22" s="51"/>
      <c r="B22" s="70"/>
      <c r="C22" s="70"/>
      <c r="D22" s="70"/>
      <c r="E22" s="70"/>
      <c r="F22" s="54"/>
      <c r="G22" s="61" t="s">
        <v>5</v>
      </c>
      <c r="H22" s="84" t="s">
        <v>6</v>
      </c>
      <c r="I22" s="84"/>
      <c r="J22" s="84"/>
      <c r="K22" s="78" t="s">
        <v>7</v>
      </c>
      <c r="L22" s="78"/>
      <c r="M22" s="78"/>
      <c r="N22" s="78" t="s">
        <v>8</v>
      </c>
      <c r="O22" s="78"/>
      <c r="P22" s="78"/>
      <c r="Q22" s="78" t="s">
        <v>138</v>
      </c>
      <c r="R22" s="78"/>
      <c r="S22" s="78" t="s">
        <v>9</v>
      </c>
      <c r="T22" s="78"/>
      <c r="U22" s="57" t="s">
        <v>10</v>
      </c>
      <c r="V22" s="78" t="s">
        <v>11</v>
      </c>
      <c r="W22" s="78"/>
      <c r="X22" s="57" t="s">
        <v>10</v>
      </c>
      <c r="Y22" s="78" t="s">
        <v>12</v>
      </c>
      <c r="Z22" s="78"/>
    </row>
    <row r="23" spans="1:26" s="38" customFormat="1" ht="13.35" customHeight="1">
      <c r="A23" s="51"/>
      <c r="B23" s="70"/>
      <c r="C23" s="70"/>
      <c r="D23" s="70"/>
      <c r="E23" s="70"/>
      <c r="F23" s="54"/>
      <c r="G23" s="61" t="s">
        <v>5</v>
      </c>
      <c r="H23" s="84" t="s">
        <v>18</v>
      </c>
      <c r="I23" s="84"/>
      <c r="J23" s="84"/>
      <c r="K23" s="78" t="s">
        <v>13</v>
      </c>
      <c r="L23" s="78"/>
      <c r="M23" s="78"/>
      <c r="N23" s="78" t="s">
        <v>14</v>
      </c>
      <c r="O23" s="78"/>
      <c r="P23" s="78"/>
      <c r="Q23" s="78" t="s">
        <v>138</v>
      </c>
      <c r="R23" s="78"/>
      <c r="S23" s="78" t="s">
        <v>15</v>
      </c>
      <c r="T23" s="78"/>
      <c r="U23" s="57" t="s">
        <v>10</v>
      </c>
      <c r="V23" s="78" t="s">
        <v>16</v>
      </c>
      <c r="W23" s="78"/>
      <c r="X23" s="57" t="s">
        <v>10</v>
      </c>
      <c r="Y23" s="78" t="s">
        <v>17</v>
      </c>
      <c r="Z23" s="78"/>
    </row>
    <row r="24" spans="1:26" s="38" customFormat="1" ht="13.35" customHeight="1">
      <c r="A24" s="51"/>
      <c r="B24" s="70"/>
      <c r="C24" s="70"/>
      <c r="D24" s="70"/>
      <c r="E24" s="70"/>
      <c r="F24" s="54"/>
      <c r="G24" s="77" t="s">
        <v>349</v>
      </c>
      <c r="H24" s="77"/>
      <c r="I24" s="77"/>
      <c r="J24" s="77"/>
      <c r="K24" s="77"/>
      <c r="L24" s="77"/>
      <c r="M24" s="77"/>
      <c r="N24" s="77"/>
      <c r="O24" s="77"/>
      <c r="P24" s="77"/>
      <c r="Q24" s="77"/>
      <c r="R24" s="77"/>
      <c r="S24" s="77"/>
      <c r="T24" s="77"/>
      <c r="U24" s="77"/>
      <c r="V24" s="77"/>
      <c r="W24" s="77"/>
      <c r="X24" s="77"/>
      <c r="Y24" s="77"/>
      <c r="Z24" s="77"/>
    </row>
    <row r="25" spans="1:26" s="38" customFormat="1" ht="13.35" customHeight="1">
      <c r="A25" s="51"/>
      <c r="B25" s="70"/>
      <c r="C25" s="70"/>
      <c r="D25" s="70"/>
      <c r="E25" s="70"/>
      <c r="F25" s="54"/>
      <c r="G25" s="77" t="s">
        <v>350</v>
      </c>
      <c r="H25" s="77"/>
      <c r="I25" s="77"/>
      <c r="J25" s="77"/>
      <c r="K25" s="77"/>
      <c r="L25" s="77"/>
      <c r="M25" s="77"/>
      <c r="N25" s="77"/>
      <c r="O25" s="77"/>
      <c r="P25" s="77"/>
      <c r="Q25" s="77"/>
      <c r="R25" s="77"/>
      <c r="S25" s="77"/>
      <c r="T25" s="77"/>
      <c r="U25" s="77"/>
      <c r="V25" s="77"/>
      <c r="W25" s="77"/>
      <c r="X25" s="77"/>
      <c r="Y25" s="77"/>
      <c r="Z25" s="77"/>
    </row>
    <row r="26" spans="1:26" s="38" customFormat="1" ht="13.35" customHeight="1">
      <c r="A26" s="51"/>
      <c r="B26" s="70"/>
      <c r="C26" s="70"/>
      <c r="D26" s="70"/>
      <c r="E26" s="70"/>
      <c r="F26" s="54"/>
      <c r="G26" s="77" t="s">
        <v>351</v>
      </c>
      <c r="H26" s="77"/>
      <c r="I26" s="77"/>
      <c r="J26" s="77"/>
      <c r="K26" s="77"/>
      <c r="L26" s="77"/>
      <c r="M26" s="77"/>
      <c r="N26" s="77"/>
      <c r="O26" s="77"/>
      <c r="P26" s="77"/>
      <c r="Q26" s="77"/>
      <c r="R26" s="77"/>
      <c r="S26" s="77"/>
      <c r="T26" s="77"/>
      <c r="U26" s="77"/>
      <c r="V26" s="77"/>
      <c r="W26" s="77"/>
      <c r="X26" s="77"/>
      <c r="Y26" s="77"/>
      <c r="Z26" s="77"/>
    </row>
    <row r="27" spans="1:26" s="38" customFormat="1" ht="13.35" customHeight="1">
      <c r="A27" s="51"/>
      <c r="B27" s="54"/>
      <c r="C27" s="54"/>
      <c r="D27" s="54"/>
      <c r="E27" s="54"/>
      <c r="F27" s="54"/>
      <c r="G27" s="62"/>
      <c r="H27" s="63" t="s">
        <v>124</v>
      </c>
      <c r="I27" s="62"/>
      <c r="J27" s="62"/>
      <c r="K27" s="62"/>
      <c r="L27" s="62"/>
      <c r="M27" s="62"/>
      <c r="N27" s="62"/>
      <c r="O27" s="62"/>
      <c r="P27" s="62"/>
      <c r="Q27" s="64"/>
      <c r="R27" s="62"/>
      <c r="S27" s="62"/>
      <c r="T27" s="62"/>
      <c r="U27" s="62"/>
      <c r="V27" s="62"/>
      <c r="W27" s="62"/>
      <c r="X27" s="62"/>
      <c r="Y27" s="62"/>
      <c r="Z27" s="64"/>
    </row>
    <row r="28" spans="1:26" s="38" customFormat="1" ht="13.35" customHeight="1">
      <c r="A28" s="51"/>
      <c r="B28" s="54"/>
      <c r="C28" s="54"/>
      <c r="D28" s="54"/>
      <c r="E28" s="54"/>
      <c r="F28" s="54"/>
      <c r="G28" s="62"/>
      <c r="H28" s="88" t="s">
        <v>26</v>
      </c>
      <c r="I28" s="88"/>
      <c r="J28" s="88"/>
      <c r="K28" s="89" t="s">
        <v>125</v>
      </c>
      <c r="L28" s="89"/>
      <c r="M28" s="89"/>
      <c r="N28" s="89"/>
      <c r="O28" s="89"/>
      <c r="P28" s="89"/>
      <c r="Q28" s="89"/>
      <c r="R28" s="89"/>
      <c r="S28" s="89"/>
      <c r="T28" s="89"/>
      <c r="U28" s="89"/>
      <c r="V28" s="89"/>
      <c r="W28" s="89"/>
      <c r="X28" s="89"/>
      <c r="Y28" s="62"/>
      <c r="Z28" s="64"/>
    </row>
    <row r="29" spans="1:26" s="38" customFormat="1" ht="13.35" customHeight="1">
      <c r="A29" s="51"/>
      <c r="B29" s="54"/>
      <c r="C29" s="54"/>
      <c r="D29" s="54"/>
      <c r="E29" s="54"/>
      <c r="F29" s="54"/>
      <c r="G29" s="62"/>
      <c r="H29" s="65"/>
      <c r="I29" s="65"/>
      <c r="J29" s="65"/>
      <c r="K29" s="89" t="s">
        <v>126</v>
      </c>
      <c r="L29" s="89"/>
      <c r="M29" s="89"/>
      <c r="N29" s="89"/>
      <c r="O29" s="89"/>
      <c r="P29" s="89"/>
      <c r="Q29" s="89"/>
      <c r="R29" s="89"/>
      <c r="S29" s="89"/>
      <c r="T29" s="89"/>
      <c r="U29" s="89"/>
      <c r="V29" s="89"/>
      <c r="W29" s="89"/>
      <c r="X29" s="89"/>
      <c r="Y29" s="62"/>
      <c r="Z29" s="64"/>
    </row>
    <row r="30" spans="1:26" s="38" customFormat="1" ht="13.35" customHeight="1">
      <c r="A30" s="51"/>
      <c r="B30" s="54"/>
      <c r="C30" s="54"/>
      <c r="D30" s="54"/>
      <c r="E30" s="54"/>
      <c r="F30" s="54"/>
      <c r="G30" s="62"/>
      <c r="H30" s="65"/>
      <c r="I30" s="65"/>
      <c r="J30" s="65"/>
      <c r="K30" s="89" t="s">
        <v>127</v>
      </c>
      <c r="L30" s="89"/>
      <c r="M30" s="89"/>
      <c r="N30" s="89"/>
      <c r="O30" s="89"/>
      <c r="P30" s="89"/>
      <c r="Q30" s="89"/>
      <c r="R30" s="89"/>
      <c r="S30" s="89"/>
      <c r="T30" s="89"/>
      <c r="U30" s="89"/>
      <c r="V30" s="89"/>
      <c r="W30" s="89"/>
      <c r="X30" s="89"/>
      <c r="Y30" s="62"/>
      <c r="Z30" s="64"/>
    </row>
    <row r="31" spans="1:26" s="38" customFormat="1" ht="13.35" customHeight="1">
      <c r="A31" s="51"/>
      <c r="B31" s="54"/>
      <c r="C31" s="54"/>
      <c r="D31" s="54"/>
      <c r="E31" s="54"/>
      <c r="F31" s="54"/>
      <c r="G31" s="62"/>
      <c r="H31" s="88" t="s">
        <v>27</v>
      </c>
      <c r="I31" s="88"/>
      <c r="J31" s="88"/>
      <c r="K31" s="89" t="s">
        <v>128</v>
      </c>
      <c r="L31" s="89"/>
      <c r="M31" s="89"/>
      <c r="N31" s="89"/>
      <c r="O31" s="89"/>
      <c r="P31" s="89"/>
      <c r="Q31" s="89"/>
      <c r="R31" s="89"/>
      <c r="S31" s="89"/>
      <c r="T31" s="89"/>
      <c r="U31" s="89"/>
      <c r="V31" s="89"/>
      <c r="W31" s="89"/>
      <c r="X31" s="89"/>
      <c r="Y31" s="62"/>
      <c r="Z31" s="64"/>
    </row>
    <row r="32" spans="1:26" s="38" customFormat="1" ht="13.35" customHeight="1">
      <c r="A32" s="51"/>
      <c r="B32" s="54"/>
      <c r="C32" s="54"/>
      <c r="D32" s="54"/>
      <c r="E32" s="54"/>
      <c r="F32" s="54"/>
      <c r="G32" s="62"/>
      <c r="H32" s="65"/>
      <c r="I32" s="65"/>
      <c r="J32" s="65"/>
      <c r="K32" s="89" t="s">
        <v>129</v>
      </c>
      <c r="L32" s="89"/>
      <c r="M32" s="89"/>
      <c r="N32" s="89"/>
      <c r="O32" s="89"/>
      <c r="P32" s="89"/>
      <c r="Q32" s="89"/>
      <c r="R32" s="89"/>
      <c r="S32" s="89"/>
      <c r="T32" s="89"/>
      <c r="U32" s="89"/>
      <c r="V32" s="89"/>
      <c r="W32" s="89"/>
      <c r="X32" s="89"/>
      <c r="Y32" s="62"/>
      <c r="Z32" s="64"/>
    </row>
    <row r="33" spans="1:26" s="38" customFormat="1" ht="13.35" customHeight="1">
      <c r="A33" s="51"/>
      <c r="B33" s="54"/>
      <c r="C33" s="54"/>
      <c r="D33" s="54"/>
      <c r="E33" s="54"/>
      <c r="F33" s="54"/>
      <c r="G33" s="90" t="s">
        <v>307</v>
      </c>
      <c r="H33" s="90"/>
      <c r="I33" s="90"/>
      <c r="J33" s="90"/>
      <c r="K33" s="90"/>
      <c r="L33" s="90"/>
      <c r="M33" s="90"/>
      <c r="N33" s="90"/>
      <c r="O33" s="90"/>
      <c r="P33" s="90"/>
      <c r="Q33" s="90"/>
      <c r="R33" s="90"/>
      <c r="S33" s="90"/>
      <c r="T33" s="90"/>
      <c r="U33" s="90"/>
      <c r="V33" s="90"/>
      <c r="W33" s="90"/>
      <c r="X33" s="90"/>
      <c r="Y33" s="90"/>
      <c r="Z33" s="90"/>
    </row>
    <row r="34" spans="1:26" s="38" customFormat="1" ht="15" customHeight="1">
      <c r="A34" s="51">
        <v>7</v>
      </c>
      <c r="B34" s="70" t="s">
        <v>139</v>
      </c>
      <c r="C34" s="70"/>
      <c r="D34" s="70"/>
      <c r="E34" s="70"/>
      <c r="F34" s="54"/>
      <c r="G34" s="69" t="s">
        <v>140</v>
      </c>
      <c r="H34" s="69"/>
      <c r="I34" s="69"/>
      <c r="J34" s="69"/>
      <c r="K34" s="69"/>
      <c r="L34" s="69"/>
      <c r="M34" s="69"/>
      <c r="N34" s="69"/>
      <c r="O34" s="69"/>
      <c r="P34" s="69"/>
      <c r="Q34" s="69"/>
      <c r="R34" s="69"/>
      <c r="S34" s="69"/>
      <c r="T34" s="69"/>
      <c r="U34" s="69"/>
      <c r="V34" s="69"/>
      <c r="W34" s="69"/>
      <c r="X34" s="69"/>
      <c r="Y34" s="69"/>
      <c r="Z34" s="69"/>
    </row>
    <row r="35" spans="1:26" s="38" customFormat="1" ht="15" customHeight="1">
      <c r="A35" s="51">
        <v>8</v>
      </c>
      <c r="B35" s="70" t="s">
        <v>141</v>
      </c>
      <c r="C35" s="70"/>
      <c r="D35" s="70"/>
      <c r="E35" s="70"/>
      <c r="F35" s="54"/>
      <c r="G35" s="77" t="s">
        <v>308</v>
      </c>
      <c r="H35" s="77"/>
      <c r="I35" s="77"/>
      <c r="J35" s="77"/>
      <c r="K35" s="77"/>
      <c r="L35" s="77"/>
      <c r="M35" s="77"/>
      <c r="N35" s="77"/>
      <c r="O35" s="77"/>
      <c r="P35" s="77"/>
      <c r="Q35" s="77"/>
      <c r="R35" s="77"/>
      <c r="S35" s="77"/>
      <c r="T35" s="77"/>
      <c r="U35" s="77"/>
      <c r="V35" s="77"/>
      <c r="W35" s="77"/>
      <c r="X35" s="77"/>
      <c r="Y35" s="77"/>
      <c r="Z35" s="77"/>
    </row>
    <row r="36" spans="1:26" s="60" customFormat="1" ht="15" customHeight="1">
      <c r="A36" s="58"/>
      <c r="B36" s="59"/>
      <c r="C36" s="59"/>
      <c r="D36" s="59"/>
      <c r="E36" s="59"/>
      <c r="F36" s="59"/>
      <c r="G36" s="101" t="s">
        <v>314</v>
      </c>
      <c r="H36" s="101"/>
      <c r="I36" s="101"/>
      <c r="J36" s="101"/>
      <c r="K36" s="101"/>
      <c r="L36" s="101"/>
      <c r="M36" s="101"/>
      <c r="N36" s="101"/>
      <c r="O36" s="101"/>
      <c r="P36" s="101"/>
      <c r="Q36" s="101"/>
      <c r="R36" s="101"/>
      <c r="S36" s="101"/>
      <c r="T36" s="101"/>
      <c r="U36" s="101"/>
      <c r="V36" s="101"/>
      <c r="W36" s="101"/>
      <c r="X36" s="101"/>
      <c r="Y36" s="101"/>
      <c r="Z36" s="101"/>
    </row>
    <row r="37" spans="1:26" ht="15" customHeight="1">
      <c r="A37" s="7"/>
      <c r="B37" s="37"/>
      <c r="C37" s="37"/>
      <c r="D37" s="37"/>
      <c r="E37" s="37"/>
      <c r="F37" s="37"/>
      <c r="G37" s="102" t="s">
        <v>318</v>
      </c>
      <c r="H37" s="102"/>
      <c r="I37" s="102"/>
      <c r="J37" s="102"/>
      <c r="K37" s="102"/>
      <c r="L37" s="102"/>
      <c r="M37" s="102"/>
      <c r="N37" s="102"/>
      <c r="O37" s="102"/>
      <c r="P37" s="102"/>
      <c r="Q37" s="102"/>
      <c r="R37" s="102"/>
      <c r="S37" s="102"/>
      <c r="T37" s="102"/>
      <c r="U37" s="102"/>
      <c r="V37" s="102"/>
      <c r="W37" s="102"/>
      <c r="X37" s="102"/>
      <c r="Y37" s="102"/>
      <c r="Z37" s="38"/>
    </row>
    <row r="38" spans="1:26" s="38" customFormat="1" ht="15" customHeight="1">
      <c r="A38" s="51"/>
      <c r="B38" s="70"/>
      <c r="C38" s="70"/>
      <c r="D38" s="70"/>
      <c r="E38" s="70"/>
      <c r="F38" s="54"/>
      <c r="G38" s="77" t="s">
        <v>142</v>
      </c>
      <c r="H38" s="77"/>
      <c r="I38" s="77"/>
      <c r="J38" s="77"/>
      <c r="K38" s="77"/>
      <c r="L38" s="77"/>
      <c r="M38" s="77"/>
      <c r="N38" s="77"/>
      <c r="O38" s="77"/>
      <c r="P38" s="77"/>
      <c r="Q38" s="77"/>
      <c r="R38" s="77"/>
      <c r="S38" s="77"/>
      <c r="T38" s="77"/>
      <c r="U38" s="77"/>
      <c r="V38" s="77"/>
      <c r="W38" s="77"/>
      <c r="X38" s="77"/>
      <c r="Y38" s="77"/>
      <c r="Z38" s="77"/>
    </row>
    <row r="39" spans="1:26" s="38" customFormat="1" ht="15" customHeight="1">
      <c r="A39" s="51"/>
      <c r="B39" s="70"/>
      <c r="C39" s="70"/>
      <c r="D39" s="70"/>
      <c r="E39" s="70"/>
      <c r="F39" s="54"/>
      <c r="G39" s="77" t="s">
        <v>309</v>
      </c>
      <c r="H39" s="77"/>
      <c r="I39" s="77"/>
      <c r="J39" s="77"/>
      <c r="K39" s="77"/>
      <c r="L39" s="77"/>
      <c r="M39" s="77"/>
      <c r="N39" s="77"/>
      <c r="O39" s="77"/>
      <c r="P39" s="77"/>
      <c r="Q39" s="77"/>
      <c r="R39" s="77"/>
      <c r="S39" s="77"/>
      <c r="T39" s="77"/>
      <c r="U39" s="77"/>
      <c r="V39" s="77"/>
      <c r="W39" s="77"/>
      <c r="X39" s="77"/>
      <c r="Y39" s="77"/>
      <c r="Z39" s="77"/>
    </row>
    <row r="40" spans="1:26" s="38" customFormat="1" ht="15" customHeight="1">
      <c r="A40" s="51">
        <v>9</v>
      </c>
      <c r="B40" s="70" t="s">
        <v>143</v>
      </c>
      <c r="C40" s="70"/>
      <c r="D40" s="70"/>
      <c r="E40" s="70"/>
      <c r="F40" s="54"/>
      <c r="G40" s="80" t="s">
        <v>19</v>
      </c>
      <c r="H40" s="80"/>
      <c r="I40" s="80"/>
      <c r="J40" s="80"/>
      <c r="K40" s="80"/>
      <c r="L40" s="80"/>
      <c r="M40" s="80"/>
      <c r="N40" s="80"/>
      <c r="O40" s="80"/>
      <c r="P40" s="80"/>
      <c r="Q40" s="80" t="s">
        <v>20</v>
      </c>
      <c r="R40" s="80"/>
      <c r="S40" s="80"/>
      <c r="T40" s="80"/>
      <c r="U40" s="80"/>
      <c r="V40" s="80"/>
      <c r="W40" s="80"/>
      <c r="X40" s="80"/>
      <c r="Y40" s="80"/>
      <c r="Z40" s="80"/>
    </row>
    <row r="41" spans="1:26" s="38" customFormat="1" ht="15" customHeight="1">
      <c r="A41" s="51"/>
      <c r="B41" s="70"/>
      <c r="C41" s="70"/>
      <c r="D41" s="70"/>
      <c r="E41" s="70"/>
      <c r="F41" s="54"/>
      <c r="G41" s="80" t="s">
        <v>144</v>
      </c>
      <c r="H41" s="80"/>
      <c r="I41" s="80"/>
      <c r="J41" s="80"/>
      <c r="K41" s="80"/>
      <c r="L41" s="80" t="s">
        <v>145</v>
      </c>
      <c r="M41" s="80"/>
      <c r="N41" s="80"/>
      <c r="O41" s="80"/>
      <c r="P41" s="80"/>
      <c r="Q41" s="80" t="s">
        <v>21</v>
      </c>
      <c r="R41" s="80"/>
      <c r="S41" s="80"/>
      <c r="T41" s="80"/>
      <c r="U41" s="80"/>
      <c r="V41" s="80"/>
      <c r="W41" s="80"/>
      <c r="X41" s="80"/>
      <c r="Y41" s="80"/>
      <c r="Z41" s="80"/>
    </row>
    <row r="42" spans="1:26" s="38" customFormat="1" ht="15" customHeight="1">
      <c r="A42" s="51">
        <v>10</v>
      </c>
      <c r="B42" s="70" t="s">
        <v>146</v>
      </c>
      <c r="C42" s="70"/>
      <c r="D42" s="70"/>
      <c r="E42" s="70"/>
      <c r="F42" s="54"/>
      <c r="G42" s="69" t="s">
        <v>366</v>
      </c>
      <c r="H42" s="69"/>
      <c r="I42" s="69"/>
      <c r="J42" s="69"/>
      <c r="K42" s="69"/>
      <c r="L42" s="69"/>
      <c r="M42" s="69"/>
      <c r="N42" s="69"/>
      <c r="O42" s="69"/>
      <c r="P42" s="69"/>
      <c r="Q42" s="69"/>
      <c r="R42" s="69"/>
      <c r="S42" s="69"/>
      <c r="T42" s="69"/>
      <c r="U42" s="69"/>
      <c r="V42" s="69"/>
      <c r="W42" s="69"/>
      <c r="X42" s="69"/>
      <c r="Y42" s="69"/>
      <c r="Z42" s="69"/>
    </row>
    <row r="43" spans="1:26" s="38" customFormat="1" ht="15" customHeight="1">
      <c r="A43" s="51">
        <v>11</v>
      </c>
      <c r="B43" s="70" t="s">
        <v>147</v>
      </c>
      <c r="C43" s="70"/>
      <c r="D43" s="70"/>
      <c r="E43" s="70"/>
      <c r="F43" s="54"/>
      <c r="G43" s="69" t="s">
        <v>358</v>
      </c>
      <c r="H43" s="69"/>
      <c r="I43" s="69"/>
      <c r="J43" s="69"/>
      <c r="K43" s="69"/>
      <c r="L43" s="69"/>
      <c r="M43" s="69"/>
      <c r="N43" s="69"/>
      <c r="O43" s="69"/>
      <c r="P43" s="69"/>
      <c r="Q43" s="69"/>
      <c r="R43" s="69"/>
      <c r="S43" s="69"/>
      <c r="T43" s="69"/>
      <c r="U43" s="69"/>
      <c r="V43" s="69"/>
      <c r="W43" s="69"/>
      <c r="X43" s="69"/>
      <c r="Y43" s="69"/>
      <c r="Z43" s="69"/>
    </row>
    <row r="44" spans="1:26" s="38" customFormat="1" ht="15" customHeight="1">
      <c r="A44" s="51">
        <v>12</v>
      </c>
      <c r="B44" s="70" t="s">
        <v>148</v>
      </c>
      <c r="C44" s="70"/>
      <c r="D44" s="70"/>
      <c r="E44" s="70"/>
      <c r="F44" s="54"/>
      <c r="G44" s="80" t="s">
        <v>22</v>
      </c>
      <c r="H44" s="80"/>
      <c r="I44" s="80"/>
      <c r="J44" s="80"/>
      <c r="K44" s="80" t="s">
        <v>23</v>
      </c>
      <c r="L44" s="80"/>
      <c r="M44" s="80"/>
      <c r="N44" s="80"/>
      <c r="O44" s="80"/>
      <c r="P44" s="80"/>
      <c r="Q44" s="80"/>
      <c r="R44" s="80" t="s">
        <v>24</v>
      </c>
      <c r="S44" s="80"/>
      <c r="T44" s="80"/>
      <c r="U44" s="80"/>
      <c r="V44" s="80"/>
      <c r="W44" s="80"/>
      <c r="X44" s="80"/>
      <c r="Y44" s="80"/>
      <c r="Z44" s="80"/>
    </row>
    <row r="45" spans="1:26" s="60" customFormat="1" ht="24" customHeight="1">
      <c r="A45" s="58"/>
      <c r="B45" s="100"/>
      <c r="C45" s="100"/>
      <c r="D45" s="100"/>
      <c r="E45" s="100"/>
      <c r="F45" s="59"/>
      <c r="G45" s="86" t="s">
        <v>149</v>
      </c>
      <c r="H45" s="85" t="s">
        <v>150</v>
      </c>
      <c r="I45" s="85"/>
      <c r="J45" s="85"/>
      <c r="K45" s="87" t="s">
        <v>357</v>
      </c>
      <c r="L45" s="87"/>
      <c r="M45" s="87"/>
      <c r="N45" s="87"/>
      <c r="O45" s="87"/>
      <c r="P45" s="87"/>
      <c r="Q45" s="87"/>
      <c r="R45" s="87" t="s">
        <v>364</v>
      </c>
      <c r="S45" s="87"/>
      <c r="T45" s="87"/>
      <c r="U45" s="87"/>
      <c r="V45" s="87"/>
      <c r="W45" s="87"/>
      <c r="X45" s="87"/>
      <c r="Y45" s="87"/>
      <c r="Z45" s="87"/>
    </row>
    <row r="46" spans="1:26" s="60" customFormat="1" ht="24" customHeight="1">
      <c r="A46" s="58"/>
      <c r="B46" s="100"/>
      <c r="C46" s="100"/>
      <c r="D46" s="100"/>
      <c r="E46" s="100"/>
      <c r="F46" s="59"/>
      <c r="G46" s="86"/>
      <c r="H46" s="85"/>
      <c r="I46" s="85"/>
      <c r="J46" s="85"/>
      <c r="K46" s="87"/>
      <c r="L46" s="87"/>
      <c r="M46" s="87"/>
      <c r="N46" s="87"/>
      <c r="O46" s="87"/>
      <c r="P46" s="87"/>
      <c r="Q46" s="87"/>
      <c r="R46" s="87"/>
      <c r="S46" s="87"/>
      <c r="T46" s="87"/>
      <c r="U46" s="87"/>
      <c r="V46" s="87"/>
      <c r="W46" s="87"/>
      <c r="X46" s="87"/>
      <c r="Y46" s="87"/>
      <c r="Z46" s="87"/>
    </row>
    <row r="47" spans="1:26" s="60" customFormat="1" ht="24" customHeight="1">
      <c r="A47" s="58"/>
      <c r="B47" s="100"/>
      <c r="C47" s="100"/>
      <c r="D47" s="100"/>
      <c r="E47" s="100"/>
      <c r="F47" s="59"/>
      <c r="G47" s="66" t="s">
        <v>151</v>
      </c>
      <c r="H47" s="85" t="s">
        <v>25</v>
      </c>
      <c r="I47" s="85"/>
      <c r="J47" s="85"/>
      <c r="K47" s="87" t="s">
        <v>310</v>
      </c>
      <c r="L47" s="87"/>
      <c r="M47" s="87"/>
      <c r="N47" s="87"/>
      <c r="O47" s="87"/>
      <c r="P47" s="87"/>
      <c r="Q47" s="87"/>
      <c r="R47" s="87" t="s">
        <v>313</v>
      </c>
      <c r="S47" s="87"/>
      <c r="T47" s="87"/>
      <c r="U47" s="87"/>
      <c r="V47" s="87"/>
      <c r="W47" s="87"/>
      <c r="X47" s="87"/>
      <c r="Y47" s="87"/>
      <c r="Z47" s="87"/>
    </row>
    <row r="48" spans="1:26" s="38" customFormat="1" ht="15" customHeight="1">
      <c r="A48" s="51">
        <v>13</v>
      </c>
      <c r="B48" s="70" t="s">
        <v>152</v>
      </c>
      <c r="C48" s="70"/>
      <c r="D48" s="70"/>
      <c r="E48" s="70"/>
      <c r="F48" s="54"/>
      <c r="G48" s="92" t="s">
        <v>317</v>
      </c>
      <c r="H48" s="92"/>
      <c r="I48" s="92"/>
      <c r="J48" s="92"/>
      <c r="K48" s="92"/>
      <c r="L48" s="92"/>
      <c r="M48" s="92"/>
      <c r="N48" s="92"/>
      <c r="O48" s="92"/>
      <c r="P48" s="92"/>
      <c r="Q48" s="92"/>
      <c r="R48" s="92"/>
      <c r="S48" s="92"/>
      <c r="T48" s="92"/>
      <c r="U48" s="92"/>
      <c r="V48" s="92"/>
      <c r="W48" s="92"/>
      <c r="X48" s="92"/>
      <c r="Y48" s="92"/>
      <c r="Z48" s="92"/>
    </row>
    <row r="49" spans="1:26" s="38" customFormat="1" ht="15" customHeight="1">
      <c r="A49" s="51">
        <v>14</v>
      </c>
      <c r="B49" s="70" t="s">
        <v>153</v>
      </c>
      <c r="C49" s="70"/>
      <c r="D49" s="70"/>
      <c r="E49" s="70"/>
      <c r="F49" s="54"/>
      <c r="G49" s="93" t="s">
        <v>130</v>
      </c>
      <c r="H49" s="93"/>
      <c r="I49" s="93"/>
      <c r="J49" s="93"/>
      <c r="K49" s="93"/>
      <c r="L49" s="93"/>
      <c r="M49" s="93"/>
      <c r="N49" s="93"/>
      <c r="O49" s="93"/>
      <c r="P49" s="93"/>
      <c r="Q49" s="93"/>
      <c r="R49" s="93"/>
      <c r="S49" s="93"/>
      <c r="T49" s="93"/>
      <c r="U49" s="93"/>
      <c r="V49" s="93"/>
      <c r="W49" s="93"/>
      <c r="X49" s="93"/>
      <c r="Y49" s="93"/>
      <c r="Z49" s="93"/>
    </row>
    <row r="50" spans="1:26" s="64" customFormat="1" ht="15" customHeight="1">
      <c r="C50" s="52"/>
      <c r="D50" s="52"/>
      <c r="E50" s="52"/>
      <c r="F50" s="52"/>
      <c r="G50" s="93" t="s">
        <v>154</v>
      </c>
      <c r="H50" s="93"/>
      <c r="I50" s="93"/>
      <c r="J50" s="93"/>
      <c r="K50" s="93"/>
      <c r="L50" s="93"/>
      <c r="M50" s="93"/>
      <c r="N50" s="93"/>
      <c r="O50" s="93"/>
      <c r="P50" s="93"/>
      <c r="Q50" s="93"/>
      <c r="R50" s="93"/>
      <c r="S50" s="93"/>
      <c r="T50" s="93"/>
      <c r="U50" s="93"/>
      <c r="V50" s="93"/>
      <c r="W50" s="93"/>
      <c r="X50" s="93"/>
      <c r="Y50" s="93"/>
      <c r="Z50" s="93"/>
    </row>
    <row r="51" spans="1:26" s="64" customFormat="1" ht="15" customHeight="1">
      <c r="C51" s="52"/>
      <c r="D51" s="52"/>
      <c r="E51" s="52"/>
      <c r="F51" s="52"/>
      <c r="G51" s="98" t="s">
        <v>365</v>
      </c>
      <c r="H51" s="98"/>
      <c r="I51" s="98"/>
      <c r="J51" s="98"/>
      <c r="K51" s="98"/>
      <c r="L51" s="98"/>
      <c r="M51" s="98"/>
      <c r="N51" s="98"/>
      <c r="O51" s="98"/>
      <c r="P51" s="98"/>
      <c r="Q51" s="98"/>
      <c r="R51" s="98"/>
      <c r="S51" s="98"/>
      <c r="T51" s="98"/>
      <c r="U51" s="98"/>
      <c r="V51" s="98"/>
      <c r="W51" s="98"/>
      <c r="X51" s="98"/>
      <c r="Y51" s="98"/>
      <c r="Z51" s="98"/>
    </row>
    <row r="52" spans="1:26" s="64" customFormat="1" ht="15" customHeight="1">
      <c r="C52" s="52"/>
      <c r="D52" s="52"/>
      <c r="E52" s="52"/>
      <c r="F52" s="52"/>
      <c r="G52" s="97" t="s">
        <v>353</v>
      </c>
      <c r="H52" s="97"/>
      <c r="I52" s="97"/>
      <c r="J52" s="97"/>
      <c r="K52" s="97"/>
      <c r="L52" s="97"/>
      <c r="M52" s="97"/>
      <c r="N52" s="97"/>
      <c r="O52" s="97"/>
      <c r="P52" s="97"/>
      <c r="Q52" s="97"/>
      <c r="R52" s="97"/>
      <c r="S52" s="97"/>
      <c r="T52" s="97"/>
      <c r="U52" s="97"/>
      <c r="V52" s="97"/>
      <c r="W52" s="97"/>
      <c r="X52" s="97"/>
      <c r="Y52" s="97"/>
      <c r="Z52" s="97"/>
    </row>
    <row r="53" spans="1:26" s="64" customFormat="1" ht="15" customHeight="1">
      <c r="C53" s="52"/>
      <c r="D53" s="52"/>
      <c r="E53" s="52"/>
      <c r="F53" s="52"/>
      <c r="G53" s="97" t="s">
        <v>354</v>
      </c>
      <c r="H53" s="97"/>
      <c r="I53" s="97"/>
      <c r="J53" s="97"/>
      <c r="K53" s="97"/>
      <c r="L53" s="97"/>
      <c r="M53" s="97"/>
      <c r="N53" s="97"/>
      <c r="O53" s="97"/>
      <c r="P53" s="97"/>
      <c r="Q53" s="97"/>
      <c r="R53" s="97"/>
      <c r="S53" s="97"/>
      <c r="T53" s="97"/>
      <c r="U53" s="97"/>
      <c r="V53" s="97"/>
      <c r="W53" s="97"/>
      <c r="X53" s="97"/>
      <c r="Y53" s="97"/>
      <c r="Z53" s="97"/>
    </row>
    <row r="54" spans="1:26" s="38" customFormat="1" ht="15" customHeight="1">
      <c r="A54" s="51">
        <v>15</v>
      </c>
      <c r="B54" s="70" t="s">
        <v>155</v>
      </c>
      <c r="C54" s="70"/>
      <c r="D54" s="70"/>
      <c r="E54" s="70"/>
      <c r="F54" s="54"/>
      <c r="G54" s="94" t="s">
        <v>156</v>
      </c>
      <c r="H54" s="94"/>
      <c r="I54" s="94"/>
      <c r="J54" s="94"/>
      <c r="K54" s="94"/>
      <c r="L54" s="94"/>
      <c r="M54" s="94"/>
      <c r="N54" s="94"/>
      <c r="O54" s="94"/>
      <c r="P54" s="94"/>
      <c r="Q54" s="94"/>
      <c r="R54" s="94"/>
      <c r="S54" s="94"/>
      <c r="T54" s="94"/>
      <c r="U54" s="94"/>
      <c r="V54" s="94"/>
      <c r="W54" s="94"/>
      <c r="X54" s="94"/>
      <c r="Y54" s="94"/>
      <c r="Z54" s="94"/>
    </row>
    <row r="55" spans="1:26" s="38" customFormat="1" ht="15" customHeight="1">
      <c r="A55" s="51">
        <v>16</v>
      </c>
      <c r="B55" s="70" t="s">
        <v>131</v>
      </c>
      <c r="C55" s="70"/>
      <c r="D55" s="70"/>
      <c r="E55" s="70"/>
      <c r="F55" s="54"/>
      <c r="G55" s="95" t="s">
        <v>311</v>
      </c>
      <c r="H55" s="95"/>
      <c r="I55" s="95"/>
      <c r="J55" s="95"/>
      <c r="K55" s="95"/>
      <c r="L55" s="95"/>
      <c r="M55" s="95"/>
      <c r="N55" s="95"/>
      <c r="O55" s="95"/>
      <c r="P55" s="95"/>
      <c r="Q55" s="95"/>
      <c r="R55" s="95"/>
      <c r="S55" s="95"/>
      <c r="T55" s="95"/>
      <c r="U55" s="95"/>
      <c r="V55" s="95"/>
      <c r="W55" s="95"/>
      <c r="X55" s="95"/>
      <c r="Y55" s="95"/>
      <c r="Z55" s="95"/>
    </row>
    <row r="56" spans="1:26" s="38" customFormat="1" ht="15" customHeight="1">
      <c r="A56" s="51">
        <v>17</v>
      </c>
      <c r="B56" s="70" t="s">
        <v>132</v>
      </c>
      <c r="C56" s="70"/>
      <c r="D56" s="70"/>
      <c r="E56" s="70"/>
      <c r="F56" s="54"/>
      <c r="G56" s="92" t="s">
        <v>355</v>
      </c>
      <c r="H56" s="92"/>
      <c r="I56" s="92"/>
      <c r="J56" s="92"/>
      <c r="K56" s="92"/>
      <c r="L56" s="92"/>
      <c r="M56" s="92"/>
      <c r="N56" s="92"/>
      <c r="O56" s="92"/>
      <c r="P56" s="92"/>
      <c r="Q56" s="92"/>
      <c r="R56" s="92"/>
      <c r="S56" s="92"/>
      <c r="T56" s="92"/>
      <c r="U56" s="92"/>
      <c r="V56" s="92"/>
      <c r="W56" s="92"/>
      <c r="X56" s="92"/>
      <c r="Y56" s="92"/>
      <c r="Z56" s="92"/>
    </row>
    <row r="57" spans="1:26" s="38" customFormat="1" ht="15" customHeight="1">
      <c r="A57" s="51"/>
      <c r="B57" s="54"/>
      <c r="C57" s="54"/>
      <c r="D57" s="54"/>
      <c r="E57" s="54"/>
      <c r="F57" s="54"/>
      <c r="G57" s="92" t="s">
        <v>356</v>
      </c>
      <c r="H57" s="92"/>
      <c r="I57" s="92"/>
      <c r="J57" s="92"/>
      <c r="K57" s="92"/>
      <c r="L57" s="92"/>
      <c r="M57" s="92"/>
      <c r="N57" s="92"/>
      <c r="O57" s="92"/>
      <c r="P57" s="92"/>
      <c r="Q57" s="92"/>
      <c r="R57" s="92"/>
      <c r="S57" s="92"/>
      <c r="T57" s="92"/>
      <c r="U57" s="92"/>
      <c r="V57" s="92"/>
      <c r="W57" s="92"/>
      <c r="X57" s="92"/>
      <c r="Y57" s="92"/>
      <c r="Z57" s="92"/>
    </row>
    <row r="58" spans="1:26" s="38" customFormat="1" ht="15" customHeight="1">
      <c r="A58" s="51">
        <v>18</v>
      </c>
      <c r="B58" s="70" t="s">
        <v>157</v>
      </c>
      <c r="C58" s="70"/>
      <c r="D58" s="70"/>
      <c r="E58" s="70"/>
      <c r="F58" s="54"/>
      <c r="G58" s="99" t="s">
        <v>315</v>
      </c>
      <c r="H58" s="99"/>
      <c r="I58" s="99"/>
      <c r="J58" s="99"/>
      <c r="K58" s="99"/>
      <c r="L58" s="99"/>
      <c r="M58" s="99"/>
      <c r="N58" s="99"/>
      <c r="O58" s="99"/>
      <c r="P58" s="99"/>
      <c r="Q58" s="99"/>
      <c r="R58" s="99"/>
      <c r="S58" s="99"/>
      <c r="T58" s="99"/>
      <c r="U58" s="99"/>
      <c r="V58" s="99"/>
      <c r="W58" s="99"/>
      <c r="X58" s="99"/>
      <c r="Y58" s="99"/>
      <c r="Z58" s="99"/>
    </row>
    <row r="59" spans="1:26" s="38" customFormat="1" ht="15" customHeight="1">
      <c r="B59" s="70"/>
      <c r="C59" s="70"/>
      <c r="D59" s="70"/>
      <c r="E59" s="70"/>
      <c r="F59" s="54"/>
      <c r="G59" s="92" t="s">
        <v>316</v>
      </c>
      <c r="H59" s="92"/>
      <c r="I59" s="92"/>
      <c r="J59" s="92"/>
      <c r="K59" s="92"/>
      <c r="L59" s="92"/>
      <c r="M59" s="92"/>
      <c r="N59" s="92"/>
      <c r="O59" s="92"/>
      <c r="P59" s="92"/>
      <c r="Q59" s="92"/>
      <c r="R59" s="92"/>
      <c r="S59" s="92"/>
      <c r="T59" s="92"/>
      <c r="U59" s="92"/>
      <c r="V59" s="92"/>
      <c r="W59" s="92"/>
      <c r="X59" s="92"/>
      <c r="Y59" s="92"/>
      <c r="Z59" s="92"/>
    </row>
    <row r="60" spans="1:26" ht="15" customHeight="1">
      <c r="B60" s="96"/>
      <c r="C60" s="96"/>
      <c r="D60" s="96"/>
      <c r="E60" s="96"/>
      <c r="F60" s="8"/>
      <c r="G60" s="91" t="s">
        <v>367</v>
      </c>
      <c r="H60" s="91"/>
      <c r="I60" s="91"/>
      <c r="J60" s="91"/>
      <c r="K60" s="91"/>
      <c r="L60" s="91"/>
      <c r="M60" s="91"/>
      <c r="N60" s="91"/>
      <c r="O60" s="91"/>
      <c r="P60" s="91"/>
      <c r="Q60" s="91"/>
      <c r="R60" s="91"/>
      <c r="S60" s="91"/>
      <c r="T60" s="91"/>
      <c r="U60" s="91"/>
      <c r="V60" s="91"/>
      <c r="W60" s="91"/>
      <c r="X60" s="91"/>
      <c r="Y60" s="91"/>
      <c r="Z60" s="91"/>
    </row>
  </sheetData>
  <sheetProtection formatCells="0" formatColumns="0" formatRows="0" insertColumns="0" insertRows="0" insertHyperlinks="0" deleteColumns="0" deleteRows="0"/>
  <mergeCells count="131">
    <mergeCell ref="B43:E43"/>
    <mergeCell ref="B41:E41"/>
    <mergeCell ref="B42:E42"/>
    <mergeCell ref="G58:Z58"/>
    <mergeCell ref="B26:E26"/>
    <mergeCell ref="B34:E34"/>
    <mergeCell ref="B35:E35"/>
    <mergeCell ref="B22:E22"/>
    <mergeCell ref="G50:Z50"/>
    <mergeCell ref="B23:E23"/>
    <mergeCell ref="B24:E24"/>
    <mergeCell ref="B25:E25"/>
    <mergeCell ref="V23:W23"/>
    <mergeCell ref="B44:E44"/>
    <mergeCell ref="B45:E45"/>
    <mergeCell ref="B46:E46"/>
    <mergeCell ref="B47:E47"/>
    <mergeCell ref="B38:E38"/>
    <mergeCell ref="B39:E39"/>
    <mergeCell ref="G41:K41"/>
    <mergeCell ref="L41:P41"/>
    <mergeCell ref="K45:Q46"/>
    <mergeCell ref="G36:Z36"/>
    <mergeCell ref="G37:Y37"/>
    <mergeCell ref="G60:Z60"/>
    <mergeCell ref="G59:Z59"/>
    <mergeCell ref="G49:Z49"/>
    <mergeCell ref="G54:Z54"/>
    <mergeCell ref="G55:Z55"/>
    <mergeCell ref="B48:E48"/>
    <mergeCell ref="G48:Z48"/>
    <mergeCell ref="B56:E56"/>
    <mergeCell ref="B58:E58"/>
    <mergeCell ref="B59:E59"/>
    <mergeCell ref="B60:E60"/>
    <mergeCell ref="G53:Z53"/>
    <mergeCell ref="B49:E49"/>
    <mergeCell ref="B54:E54"/>
    <mergeCell ref="B55:E55"/>
    <mergeCell ref="G52:Z52"/>
    <mergeCell ref="G51:Z51"/>
    <mergeCell ref="G56:Z56"/>
    <mergeCell ref="G57:Z57"/>
    <mergeCell ref="H28:J28"/>
    <mergeCell ref="K28:X28"/>
    <mergeCell ref="K29:X29"/>
    <mergeCell ref="K30:X30"/>
    <mergeCell ref="H31:J31"/>
    <mergeCell ref="K31:X31"/>
    <mergeCell ref="K32:X32"/>
    <mergeCell ref="G33:Z33"/>
    <mergeCell ref="R45:Z46"/>
    <mergeCell ref="Q41:Z41"/>
    <mergeCell ref="H47:J47"/>
    <mergeCell ref="G44:J44"/>
    <mergeCell ref="G45:G46"/>
    <mergeCell ref="H45:J46"/>
    <mergeCell ref="G43:Z43"/>
    <mergeCell ref="G42:Z42"/>
    <mergeCell ref="K47:Q47"/>
    <mergeCell ref="K44:Q44"/>
    <mergeCell ref="R44:Z44"/>
    <mergeCell ref="R47:Z47"/>
    <mergeCell ref="B40:E40"/>
    <mergeCell ref="G40:P40"/>
    <mergeCell ref="N19:Z19"/>
    <mergeCell ref="Q40:Z40"/>
    <mergeCell ref="G38:Z38"/>
    <mergeCell ref="G39:Z39"/>
    <mergeCell ref="G34:Z34"/>
    <mergeCell ref="G35:Z35"/>
    <mergeCell ref="B12:E12"/>
    <mergeCell ref="B13:E13"/>
    <mergeCell ref="B14:E14"/>
    <mergeCell ref="B15:E15"/>
    <mergeCell ref="B16:E16"/>
    <mergeCell ref="B17:E17"/>
    <mergeCell ref="B18:E18"/>
    <mergeCell ref="B19:E19"/>
    <mergeCell ref="B21:E21"/>
    <mergeCell ref="Y22:Z22"/>
    <mergeCell ref="Y23:Z23"/>
    <mergeCell ref="H22:J22"/>
    <mergeCell ref="H23:J23"/>
    <mergeCell ref="Q22:R22"/>
    <mergeCell ref="Q23:R23"/>
    <mergeCell ref="S22:T22"/>
    <mergeCell ref="G24:Z24"/>
    <mergeCell ref="G25:Z25"/>
    <mergeCell ref="G26:Z26"/>
    <mergeCell ref="S23:T23"/>
    <mergeCell ref="N12:Z12"/>
    <mergeCell ref="N13:Z13"/>
    <mergeCell ref="N14:Z14"/>
    <mergeCell ref="N15:Z15"/>
    <mergeCell ref="K12:M12"/>
    <mergeCell ref="K13:M15"/>
    <mergeCell ref="G12:J15"/>
    <mergeCell ref="V22:W22"/>
    <mergeCell ref="K16:M16"/>
    <mergeCell ref="K17:M19"/>
    <mergeCell ref="G16:J19"/>
    <mergeCell ref="G21:Z21"/>
    <mergeCell ref="N16:Z16"/>
    <mergeCell ref="N17:Z17"/>
    <mergeCell ref="N18:Z18"/>
    <mergeCell ref="N22:P22"/>
    <mergeCell ref="N23:P23"/>
    <mergeCell ref="K22:M22"/>
    <mergeCell ref="K23:M23"/>
    <mergeCell ref="G20:Z20"/>
    <mergeCell ref="A1:Z1"/>
    <mergeCell ref="A2:Z2"/>
    <mergeCell ref="G11:Z11"/>
    <mergeCell ref="A3:Z3"/>
    <mergeCell ref="B5:E5"/>
    <mergeCell ref="B6:E6"/>
    <mergeCell ref="G10:I10"/>
    <mergeCell ref="J10:N10"/>
    <mergeCell ref="G5:Z5"/>
    <mergeCell ref="G9:I9"/>
    <mergeCell ref="J9:N9"/>
    <mergeCell ref="G8:S8"/>
    <mergeCell ref="O9:T9"/>
    <mergeCell ref="O10:T10"/>
    <mergeCell ref="U9:Z9"/>
    <mergeCell ref="B7:E7"/>
    <mergeCell ref="B8:E8"/>
    <mergeCell ref="B9:E9"/>
    <mergeCell ref="B10:E10"/>
    <mergeCell ref="B11:E11"/>
  </mergeCells>
  <phoneticPr fontId="2"/>
  <hyperlinks>
    <hyperlink ref="R45" r:id="rId1" display="mailto:ajhstf@gmail.com" xr:uid="{00000000-0004-0000-0000-000000000000}"/>
  </hyperlinks>
  <printOptions horizontalCentered="1"/>
  <pageMargins left="0.23622047244094491" right="0.23622047244094491" top="0.39370078740157483" bottom="0.39370078740157483" header="0.31496062992125984" footer="0.31496062992125984"/>
  <pageSetup paperSize="9" scale="95" orientation="portrait" horizontalDpi="4294967293" vertic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F98"/>
  <sheetViews>
    <sheetView showGridLines="0" tabSelected="1" view="pageBreakPreview" zoomScale="115" zoomScaleNormal="100" zoomScaleSheetLayoutView="115" workbookViewId="0">
      <selection activeCell="S13" sqref="S13:AC14"/>
    </sheetView>
  </sheetViews>
  <sheetFormatPr defaultColWidth="9" defaultRowHeight="13.2" zeroHeight="1"/>
  <cols>
    <col min="1" max="2" width="2.77734375" style="9" customWidth="1"/>
    <col min="3" max="3" width="4" style="9" customWidth="1"/>
    <col min="4" max="4" width="12.21875" style="9" customWidth="1"/>
    <col min="5" max="5" width="6.88671875" style="9" customWidth="1"/>
    <col min="6" max="6" width="9.33203125" style="9" customWidth="1"/>
    <col min="7" max="7" width="4" style="9" customWidth="1"/>
    <col min="8" max="8" width="9.88671875" style="9" customWidth="1"/>
    <col min="9" max="9" width="1.21875" style="9" customWidth="1"/>
    <col min="10" max="10" width="8.6640625" style="9" customWidth="1"/>
    <col min="11" max="11" width="9.88671875" style="9" customWidth="1"/>
    <col min="12" max="12" width="8.6640625" style="9" customWidth="1"/>
    <col min="13" max="13" width="5.21875" style="9" customWidth="1"/>
    <col min="14" max="62" width="1.21875" style="9" customWidth="1"/>
    <col min="63" max="68" width="1.21875" style="9" hidden="1" customWidth="1"/>
    <col min="69" max="69" width="1" style="9" hidden="1" customWidth="1"/>
    <col min="70" max="70" width="11.6640625" style="11" hidden="1" customWidth="1"/>
    <col min="71" max="72" width="20.6640625" style="11" hidden="1" customWidth="1"/>
    <col min="73" max="73" width="3.33203125" style="11" hidden="1" customWidth="1"/>
    <col min="74" max="74" width="4.6640625" style="10" hidden="1" customWidth="1"/>
    <col min="75" max="75" width="6.77734375" style="10" hidden="1" customWidth="1"/>
    <col min="76" max="76" width="22.6640625" style="10" hidden="1" customWidth="1"/>
    <col min="77" max="77" width="20.77734375" style="10" hidden="1" customWidth="1"/>
    <col min="78" max="78" width="15.33203125" style="10" hidden="1" customWidth="1"/>
    <col min="79" max="79" width="3.33203125" style="10" hidden="1" customWidth="1"/>
    <col min="80" max="81" width="20.77734375" style="10" hidden="1" customWidth="1"/>
    <col min="82" max="82" width="14" style="10" hidden="1" customWidth="1"/>
    <col min="83" max="83" width="3.21875" style="10" hidden="1" customWidth="1"/>
    <col min="84" max="84" width="9.88671875" style="10" hidden="1" customWidth="1"/>
    <col min="85" max="85" width="3.33203125" style="10" hidden="1" customWidth="1"/>
    <col min="86" max="86" width="4.21875" style="10" hidden="1" customWidth="1"/>
    <col min="87" max="87" width="14" style="23" hidden="1" customWidth="1"/>
    <col min="88" max="88" width="4.21875" style="23" hidden="1" customWidth="1"/>
    <col min="89" max="89" width="15.33203125" style="23" hidden="1" customWidth="1"/>
    <col min="90" max="90" width="3.109375" style="10" hidden="1" customWidth="1"/>
    <col min="91" max="91" width="4.21875" style="10" hidden="1" customWidth="1"/>
    <col min="92" max="92" width="5.44140625" style="10" hidden="1" customWidth="1"/>
    <col min="93" max="93" width="9.88671875" style="10" hidden="1" customWidth="1"/>
    <col min="94" max="94" width="13.33203125" style="10" hidden="1" customWidth="1"/>
    <col min="95" max="95" width="12" style="10" hidden="1" customWidth="1"/>
    <col min="96" max="96" width="12" style="11" hidden="1" customWidth="1"/>
    <col min="97" max="110" width="12" style="9" hidden="1" customWidth="1"/>
    <col min="111" max="124" width="12" style="9" customWidth="1"/>
    <col min="125" max="156" width="1" style="9" customWidth="1"/>
    <col min="157" max="16384" width="9" style="9"/>
  </cols>
  <sheetData>
    <row r="1" spans="1:95" ht="6.75" customHeight="1" thickTop="1">
      <c r="A1" s="103" t="s">
        <v>368</v>
      </c>
      <c r="B1" s="103"/>
      <c r="C1" s="103"/>
      <c r="D1" s="103"/>
      <c r="E1" s="103"/>
      <c r="F1" s="103"/>
      <c r="G1" s="103"/>
      <c r="H1" s="103"/>
      <c r="I1" s="103"/>
      <c r="J1" s="103"/>
      <c r="K1" s="103"/>
      <c r="AG1" s="104" t="s">
        <v>30</v>
      </c>
      <c r="AH1" s="105"/>
      <c r="AI1" s="105"/>
      <c r="AJ1" s="105"/>
      <c r="AK1" s="105"/>
      <c r="AL1" s="105"/>
      <c r="AM1" s="105"/>
      <c r="AN1" s="110" t="s">
        <v>369</v>
      </c>
      <c r="AO1" s="110"/>
      <c r="AP1" s="110"/>
      <c r="AQ1" s="110"/>
      <c r="AR1" s="110"/>
      <c r="AS1" s="110"/>
      <c r="AT1" s="110"/>
      <c r="AU1" s="110"/>
      <c r="AV1" s="110"/>
      <c r="AW1" s="110"/>
      <c r="AX1" s="110"/>
      <c r="AY1" s="110"/>
      <c r="AZ1" s="110"/>
      <c r="BA1" s="110"/>
      <c r="BB1" s="110"/>
      <c r="BC1" s="110"/>
      <c r="BD1" s="110"/>
      <c r="BE1" s="110"/>
      <c r="BF1" s="110"/>
      <c r="BG1" s="110"/>
      <c r="BH1" s="110"/>
      <c r="BI1" s="111"/>
      <c r="BR1" s="116" t="s">
        <v>158</v>
      </c>
      <c r="BS1" s="116"/>
      <c r="BT1" s="116" t="s">
        <v>159</v>
      </c>
      <c r="BU1" s="116" t="s">
        <v>160</v>
      </c>
      <c r="BV1" s="116"/>
      <c r="BW1" s="116"/>
      <c r="BX1" s="116"/>
      <c r="BY1" s="116"/>
      <c r="BZ1" s="116"/>
      <c r="CA1" s="116"/>
      <c r="CB1" s="116"/>
      <c r="CC1" s="116"/>
      <c r="CD1" s="116"/>
      <c r="CE1" s="116"/>
      <c r="CF1" s="116"/>
      <c r="CG1" s="116"/>
      <c r="CH1" s="116"/>
      <c r="CI1" s="116"/>
      <c r="CJ1" s="116"/>
      <c r="CK1" s="116"/>
      <c r="CL1" s="116"/>
      <c r="CM1" s="116"/>
      <c r="CN1" s="116"/>
      <c r="CO1" s="116"/>
      <c r="CP1" s="116"/>
    </row>
    <row r="2" spans="1:95" ht="6.75" customHeight="1">
      <c r="A2" s="103"/>
      <c r="B2" s="103"/>
      <c r="C2" s="103"/>
      <c r="D2" s="103"/>
      <c r="E2" s="103"/>
      <c r="F2" s="103"/>
      <c r="G2" s="103"/>
      <c r="H2" s="103"/>
      <c r="I2" s="103"/>
      <c r="J2" s="103"/>
      <c r="K2" s="103"/>
      <c r="AG2" s="106"/>
      <c r="AH2" s="107"/>
      <c r="AI2" s="107"/>
      <c r="AJ2" s="107"/>
      <c r="AK2" s="107"/>
      <c r="AL2" s="107"/>
      <c r="AM2" s="107"/>
      <c r="AN2" s="112"/>
      <c r="AO2" s="112"/>
      <c r="AP2" s="112"/>
      <c r="AQ2" s="112"/>
      <c r="AR2" s="112"/>
      <c r="AS2" s="112"/>
      <c r="AT2" s="112"/>
      <c r="AU2" s="112"/>
      <c r="AV2" s="112"/>
      <c r="AW2" s="112"/>
      <c r="AX2" s="112"/>
      <c r="AY2" s="112"/>
      <c r="AZ2" s="112"/>
      <c r="BA2" s="112"/>
      <c r="BB2" s="112"/>
      <c r="BC2" s="112"/>
      <c r="BD2" s="112"/>
      <c r="BE2" s="112"/>
      <c r="BF2" s="112"/>
      <c r="BG2" s="112"/>
      <c r="BH2" s="112"/>
      <c r="BI2" s="113"/>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row>
    <row r="3" spans="1:95" ht="6.75" customHeight="1">
      <c r="A3" s="103"/>
      <c r="B3" s="103"/>
      <c r="C3" s="103"/>
      <c r="D3" s="103"/>
      <c r="E3" s="103"/>
      <c r="F3" s="103"/>
      <c r="G3" s="103"/>
      <c r="H3" s="103"/>
      <c r="I3" s="103"/>
      <c r="J3" s="103"/>
      <c r="K3" s="103"/>
      <c r="AG3" s="106"/>
      <c r="AH3" s="107"/>
      <c r="AI3" s="107"/>
      <c r="AJ3" s="107"/>
      <c r="AK3" s="107"/>
      <c r="AL3" s="107"/>
      <c r="AM3" s="107"/>
      <c r="AN3" s="112"/>
      <c r="AO3" s="112"/>
      <c r="AP3" s="112"/>
      <c r="AQ3" s="112"/>
      <c r="AR3" s="112"/>
      <c r="AS3" s="112"/>
      <c r="AT3" s="112"/>
      <c r="AU3" s="112"/>
      <c r="AV3" s="112"/>
      <c r="AW3" s="112"/>
      <c r="AX3" s="112"/>
      <c r="AY3" s="112"/>
      <c r="AZ3" s="112"/>
      <c r="BA3" s="112"/>
      <c r="BB3" s="112"/>
      <c r="BC3" s="112"/>
      <c r="BD3" s="112"/>
      <c r="BE3" s="112"/>
      <c r="BF3" s="112"/>
      <c r="BG3" s="112"/>
      <c r="BH3" s="112"/>
      <c r="BI3" s="113"/>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row>
    <row r="4" spans="1:95" ht="6.75" customHeight="1" thickBot="1">
      <c r="A4" s="103"/>
      <c r="B4" s="103"/>
      <c r="C4" s="103"/>
      <c r="D4" s="103"/>
      <c r="E4" s="103"/>
      <c r="F4" s="103"/>
      <c r="G4" s="103"/>
      <c r="H4" s="103"/>
      <c r="I4" s="103"/>
      <c r="J4" s="103"/>
      <c r="K4" s="103"/>
      <c r="AG4" s="108"/>
      <c r="AH4" s="109"/>
      <c r="AI4" s="109"/>
      <c r="AJ4" s="109"/>
      <c r="AK4" s="109"/>
      <c r="AL4" s="109"/>
      <c r="AM4" s="109"/>
      <c r="AN4" s="114"/>
      <c r="AO4" s="114"/>
      <c r="AP4" s="114"/>
      <c r="AQ4" s="114"/>
      <c r="AR4" s="114"/>
      <c r="AS4" s="114"/>
      <c r="AT4" s="114"/>
      <c r="AU4" s="114"/>
      <c r="AV4" s="114"/>
      <c r="AW4" s="114"/>
      <c r="AX4" s="114"/>
      <c r="AY4" s="114"/>
      <c r="AZ4" s="114"/>
      <c r="BA4" s="114"/>
      <c r="BB4" s="114"/>
      <c r="BC4" s="114"/>
      <c r="BD4" s="114"/>
      <c r="BE4" s="114"/>
      <c r="BF4" s="114"/>
      <c r="BG4" s="114"/>
      <c r="BH4" s="114"/>
      <c r="BI4" s="115"/>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row>
    <row r="5" spans="1:95" ht="7.5" customHeight="1" thickTop="1">
      <c r="Z5" s="12"/>
      <c r="AA5" s="12"/>
      <c r="AB5" s="12"/>
      <c r="BR5" s="13"/>
      <c r="BS5" s="14"/>
      <c r="BT5" s="15" t="s">
        <v>161</v>
      </c>
      <c r="BU5" s="16" t="s">
        <v>65</v>
      </c>
      <c r="BV5" s="17" t="s">
        <v>37</v>
      </c>
      <c r="BW5" s="13">
        <v>2004</v>
      </c>
      <c r="BX5" s="122" t="s">
        <v>162</v>
      </c>
      <c r="BY5" s="122" t="s">
        <v>163</v>
      </c>
      <c r="BZ5" s="122"/>
      <c r="CA5" s="122"/>
      <c r="CB5" s="122" t="s">
        <v>162</v>
      </c>
      <c r="CC5" s="122" t="s">
        <v>163</v>
      </c>
      <c r="CD5" s="122"/>
      <c r="CE5" s="122"/>
      <c r="CF5" s="122" t="s">
        <v>164</v>
      </c>
      <c r="CG5" s="43"/>
      <c r="CH5" s="123"/>
      <c r="CI5" s="117" t="s">
        <v>93</v>
      </c>
      <c r="CJ5" s="117"/>
      <c r="CK5" s="117"/>
      <c r="CL5" s="117" t="s">
        <v>94</v>
      </c>
      <c r="CM5" s="117"/>
      <c r="CN5" s="117"/>
      <c r="CO5" s="117" t="s">
        <v>35</v>
      </c>
      <c r="CP5" s="118" t="s">
        <v>165</v>
      </c>
    </row>
    <row r="6" spans="1:95" ht="5.25" customHeight="1">
      <c r="A6" s="119" t="s">
        <v>62</v>
      </c>
      <c r="B6" s="119"/>
      <c r="C6" s="119"/>
      <c r="D6" s="119"/>
      <c r="J6" s="119" t="s">
        <v>166</v>
      </c>
      <c r="K6" s="119"/>
      <c r="Q6" s="119" t="s">
        <v>167</v>
      </c>
      <c r="R6" s="119"/>
      <c r="S6" s="119"/>
      <c r="T6" s="119"/>
      <c r="U6" s="119"/>
      <c r="V6" s="119"/>
      <c r="W6" s="119"/>
      <c r="X6" s="119"/>
      <c r="Y6" s="119"/>
      <c r="Z6" s="119"/>
      <c r="AA6" s="119"/>
      <c r="AB6" s="119"/>
      <c r="AC6" s="119"/>
      <c r="AD6" s="119"/>
      <c r="AE6" s="119"/>
      <c r="AF6" s="121"/>
      <c r="AG6" s="12"/>
      <c r="AH6" s="12"/>
      <c r="AT6" s="119" t="s">
        <v>168</v>
      </c>
      <c r="AU6" s="119"/>
      <c r="AV6" s="119"/>
      <c r="AW6" s="119"/>
      <c r="AX6" s="119"/>
      <c r="AY6" s="119"/>
      <c r="AZ6" s="119"/>
      <c r="BA6" s="119"/>
      <c r="BB6" s="119"/>
      <c r="BC6" s="119"/>
      <c r="BD6" s="119"/>
      <c r="BE6" s="119"/>
      <c r="BF6" s="119"/>
      <c r="BG6" s="119"/>
      <c r="BH6" s="119"/>
      <c r="BR6" s="13" t="s">
        <v>38</v>
      </c>
      <c r="BS6" s="14" t="s">
        <v>82</v>
      </c>
      <c r="BT6" s="14" t="s">
        <v>80</v>
      </c>
      <c r="BU6" s="16" t="s">
        <v>66</v>
      </c>
      <c r="BV6" s="17" t="s">
        <v>39</v>
      </c>
      <c r="BW6" s="13">
        <v>2005</v>
      </c>
      <c r="BX6" s="122"/>
      <c r="BY6" s="122"/>
      <c r="BZ6" s="122"/>
      <c r="CA6" s="122"/>
      <c r="CB6" s="122"/>
      <c r="CC6" s="122"/>
      <c r="CD6" s="122"/>
      <c r="CE6" s="122"/>
      <c r="CF6" s="122"/>
      <c r="CG6" s="44"/>
      <c r="CH6" s="124"/>
      <c r="CI6" s="117"/>
      <c r="CJ6" s="117"/>
      <c r="CK6" s="117"/>
      <c r="CL6" s="117"/>
      <c r="CM6" s="117"/>
      <c r="CN6" s="117"/>
      <c r="CO6" s="117"/>
      <c r="CP6" s="118"/>
    </row>
    <row r="7" spans="1:95" ht="5.25" customHeight="1">
      <c r="A7" s="119"/>
      <c r="B7" s="119"/>
      <c r="C7" s="119"/>
      <c r="D7" s="119"/>
      <c r="J7" s="120"/>
      <c r="K7" s="120"/>
      <c r="Q7" s="120"/>
      <c r="R7" s="120"/>
      <c r="S7" s="120"/>
      <c r="T7" s="120"/>
      <c r="U7" s="120"/>
      <c r="V7" s="120"/>
      <c r="W7" s="120"/>
      <c r="X7" s="120"/>
      <c r="Y7" s="120"/>
      <c r="Z7" s="120"/>
      <c r="AA7" s="120"/>
      <c r="AB7" s="120"/>
      <c r="AC7" s="119"/>
      <c r="AD7" s="119"/>
      <c r="AE7" s="120"/>
      <c r="AF7" s="121"/>
      <c r="AG7" s="12"/>
      <c r="AH7" s="12"/>
      <c r="AT7" s="120"/>
      <c r="AU7" s="120"/>
      <c r="AV7" s="120"/>
      <c r="AW7" s="120"/>
      <c r="AX7" s="120"/>
      <c r="AY7" s="120"/>
      <c r="AZ7" s="120"/>
      <c r="BA7" s="120"/>
      <c r="BB7" s="120"/>
      <c r="BC7" s="120"/>
      <c r="BD7" s="120"/>
      <c r="BE7" s="120"/>
      <c r="BF7" s="120"/>
      <c r="BG7" s="120"/>
      <c r="BH7" s="120"/>
      <c r="BR7" s="13" t="s">
        <v>323</v>
      </c>
      <c r="BS7" s="14" t="s">
        <v>324</v>
      </c>
      <c r="BT7" s="14" t="s">
        <v>81</v>
      </c>
      <c r="BU7" s="14"/>
      <c r="BV7" s="17" t="s">
        <v>40</v>
      </c>
      <c r="BW7" s="13">
        <v>2006</v>
      </c>
      <c r="BX7" s="122"/>
      <c r="BY7" s="122"/>
      <c r="BZ7" s="122"/>
      <c r="CA7" s="122"/>
      <c r="CB7" s="122"/>
      <c r="CC7" s="122"/>
      <c r="CD7" s="122"/>
      <c r="CE7" s="122"/>
      <c r="CF7" s="122"/>
      <c r="CG7" s="45"/>
      <c r="CH7" s="125"/>
      <c r="CI7" s="117"/>
      <c r="CJ7" s="117"/>
      <c r="CK7" s="117"/>
      <c r="CL7" s="117"/>
      <c r="CM7" s="117"/>
      <c r="CN7" s="117"/>
      <c r="CO7" s="117"/>
      <c r="CP7" s="118"/>
    </row>
    <row r="8" spans="1:95" ht="15.75" customHeight="1">
      <c r="A8" s="141" t="s">
        <v>169</v>
      </c>
      <c r="B8" s="141"/>
      <c r="C8" s="141"/>
      <c r="D8" s="142" t="s">
        <v>341</v>
      </c>
      <c r="E8" s="142"/>
      <c r="F8" s="143"/>
      <c r="G8" s="143"/>
      <c r="H8" s="143"/>
      <c r="J8" s="18" t="s">
        <v>29</v>
      </c>
      <c r="K8" s="47" t="s">
        <v>91</v>
      </c>
      <c r="L8" s="144" t="s">
        <v>92</v>
      </c>
      <c r="M8" s="144"/>
      <c r="Q8" s="145" t="s">
        <v>48</v>
      </c>
      <c r="R8" s="145"/>
      <c r="S8" s="145"/>
      <c r="T8" s="145"/>
      <c r="U8" s="134">
        <v>1300</v>
      </c>
      <c r="V8" s="134"/>
      <c r="W8" s="134"/>
      <c r="X8" s="134"/>
      <c r="Y8" s="134"/>
      <c r="Z8" s="134">
        <f>COUNTIF($CP$8:$CP$52,1)</f>
        <v>0</v>
      </c>
      <c r="AA8" s="134"/>
      <c r="AB8" s="134"/>
      <c r="AC8" s="135" t="s">
        <v>170</v>
      </c>
      <c r="AD8" s="136"/>
      <c r="AE8" s="137">
        <f>U8*Z8+U9*Z9+U10*Z10</f>
        <v>8000</v>
      </c>
      <c r="AF8" s="137"/>
      <c r="AG8" s="137"/>
      <c r="AH8" s="137"/>
      <c r="AI8" s="137"/>
      <c r="AJ8" s="137"/>
      <c r="AK8" s="137"/>
      <c r="AL8" s="137"/>
      <c r="AM8" s="137"/>
      <c r="AN8" s="137"/>
      <c r="AO8" s="137"/>
      <c r="AP8" s="137"/>
      <c r="AT8" s="138" t="s">
        <v>37</v>
      </c>
      <c r="AU8" s="138"/>
      <c r="AV8" s="138"/>
      <c r="AW8" s="126">
        <f>COUNTIF($G$14:$G$58,AT8)</f>
        <v>1</v>
      </c>
      <c r="AX8" s="126"/>
      <c r="AY8" s="126"/>
      <c r="AZ8" s="126"/>
      <c r="BA8" s="126"/>
      <c r="BB8" s="139" t="s">
        <v>31</v>
      </c>
      <c r="BC8" s="139"/>
      <c r="BD8" s="139"/>
      <c r="BE8" s="126">
        <f>COUNTIF($B$14:$B$58,"男")</f>
        <v>1</v>
      </c>
      <c r="BF8" s="126"/>
      <c r="BG8" s="126"/>
      <c r="BH8" s="126"/>
      <c r="BI8" s="126"/>
      <c r="BR8" s="13" t="s">
        <v>41</v>
      </c>
      <c r="BS8" s="14" t="s">
        <v>83</v>
      </c>
      <c r="BT8" s="14" t="s">
        <v>68</v>
      </c>
      <c r="BU8" s="19"/>
      <c r="BV8" s="20"/>
      <c r="BW8" s="13">
        <v>2007</v>
      </c>
      <c r="BX8" s="42" t="s">
        <v>171</v>
      </c>
      <c r="BY8" s="42" t="s">
        <v>301</v>
      </c>
      <c r="BZ8" s="42" t="str">
        <f>"男"&amp;BX8</f>
        <v>男1年100m</v>
      </c>
      <c r="CA8" s="42" t="s">
        <v>173</v>
      </c>
      <c r="CB8" s="42" t="s">
        <v>64</v>
      </c>
      <c r="CC8" s="42" t="s">
        <v>174</v>
      </c>
      <c r="CD8" s="42" t="str">
        <f>"女"&amp;CB8</f>
        <v>女1年100m</v>
      </c>
      <c r="CE8" s="42" t="s">
        <v>175</v>
      </c>
      <c r="CF8" s="42" t="s">
        <v>31</v>
      </c>
      <c r="CG8" s="42"/>
      <c r="CH8" s="42">
        <v>1</v>
      </c>
      <c r="CI8" s="41" t="str">
        <f t="shared" ref="CI8:CI52" si="0">B14&amp;H14</f>
        <v>男2･3年1500m</v>
      </c>
      <c r="CJ8" s="41">
        <f>COUNTIF($CI$8:CI8,CI8)</f>
        <v>1</v>
      </c>
      <c r="CK8" s="41" t="str">
        <f>CJ8&amp;CI8</f>
        <v>1男2･3年1500m</v>
      </c>
      <c r="CL8" s="41" t="str">
        <f>IF(M14="男子","A",IF(M14="女子","B","C"))</f>
        <v>A</v>
      </c>
      <c r="CM8" s="41">
        <f>COUNTIF(CL$8:$CL8,CL8)</f>
        <v>1</v>
      </c>
      <c r="CN8" s="41" t="str">
        <f>CM8&amp;CL8</f>
        <v>1A</v>
      </c>
      <c r="CO8" s="41" t="str">
        <f>SUBSTITUTE(D14,"　","")</f>
        <v>常呂太郎</v>
      </c>
      <c r="CP8" s="21">
        <f>IF(H14="",0,1)+IF(K14="",0,1)</f>
        <v>2</v>
      </c>
    </row>
    <row r="9" spans="1:95" ht="15.75" customHeight="1">
      <c r="A9" s="127" t="s">
        <v>176</v>
      </c>
      <c r="B9" s="127"/>
      <c r="C9" s="127"/>
      <c r="D9" s="127"/>
      <c r="E9" s="128" t="s">
        <v>374</v>
      </c>
      <c r="F9" s="128"/>
      <c r="G9" s="128"/>
      <c r="H9" s="128"/>
      <c r="J9" s="22" t="s">
        <v>376</v>
      </c>
      <c r="K9" s="46" t="s">
        <v>161</v>
      </c>
      <c r="L9" s="129" t="s">
        <v>161</v>
      </c>
      <c r="M9" s="129"/>
      <c r="Q9" s="130" t="s">
        <v>50</v>
      </c>
      <c r="R9" s="130"/>
      <c r="S9" s="130"/>
      <c r="T9" s="130"/>
      <c r="U9" s="131">
        <v>2000</v>
      </c>
      <c r="V9" s="131"/>
      <c r="W9" s="131"/>
      <c r="X9" s="131"/>
      <c r="Y9" s="131"/>
      <c r="Z9" s="131">
        <f>COUNTIF($CP$8:$CP$52,2)</f>
        <v>2</v>
      </c>
      <c r="AA9" s="131"/>
      <c r="AB9" s="131"/>
      <c r="AC9" s="135"/>
      <c r="AD9" s="136"/>
      <c r="AE9" s="137"/>
      <c r="AF9" s="137"/>
      <c r="AG9" s="137"/>
      <c r="AH9" s="137"/>
      <c r="AI9" s="137"/>
      <c r="AJ9" s="137"/>
      <c r="AK9" s="137"/>
      <c r="AL9" s="137"/>
      <c r="AM9" s="137"/>
      <c r="AN9" s="137"/>
      <c r="AO9" s="137"/>
      <c r="AP9" s="137"/>
      <c r="AT9" s="132" t="s">
        <v>39</v>
      </c>
      <c r="AU9" s="132"/>
      <c r="AV9" s="132"/>
      <c r="AW9" s="133">
        <f>COUNTIF($G$14:$G$58,AT9)</f>
        <v>1</v>
      </c>
      <c r="AX9" s="133"/>
      <c r="AY9" s="133"/>
      <c r="AZ9" s="133"/>
      <c r="BA9" s="133"/>
      <c r="BB9" s="140" t="s">
        <v>32</v>
      </c>
      <c r="BC9" s="140"/>
      <c r="BD9" s="140"/>
      <c r="BE9" s="133">
        <f>COUNTIF($B$14:$B$58,"女")</f>
        <v>1</v>
      </c>
      <c r="BF9" s="133"/>
      <c r="BG9" s="133"/>
      <c r="BH9" s="133"/>
      <c r="BI9" s="133"/>
      <c r="BR9" s="13" t="s">
        <v>325</v>
      </c>
      <c r="BS9" s="14" t="s">
        <v>326</v>
      </c>
      <c r="BT9" s="14" t="s">
        <v>322</v>
      </c>
      <c r="BU9" s="19"/>
      <c r="BV9" s="20"/>
      <c r="BW9" s="13"/>
      <c r="BX9" s="42" t="s">
        <v>177</v>
      </c>
      <c r="BY9" s="42" t="s">
        <v>178</v>
      </c>
      <c r="BZ9" s="42" t="str">
        <f t="shared" ref="BZ9:BZ27" si="1">"男"&amp;BX9</f>
        <v>男1年1500m</v>
      </c>
      <c r="CA9" s="42" t="s">
        <v>179</v>
      </c>
      <c r="CB9" s="42" t="s">
        <v>282</v>
      </c>
      <c r="CC9" s="42" t="s">
        <v>268</v>
      </c>
      <c r="CD9" s="42" t="str">
        <f t="shared" ref="CD9:CD27" si="2">"女"&amp;CB9</f>
        <v>女2年100m</v>
      </c>
      <c r="CE9" s="42" t="s">
        <v>181</v>
      </c>
      <c r="CF9" s="42" t="s">
        <v>32</v>
      </c>
      <c r="CG9" s="42"/>
      <c r="CH9" s="42">
        <v>2</v>
      </c>
      <c r="CI9" s="41" t="str">
        <f t="shared" si="0"/>
        <v/>
      </c>
      <c r="CJ9" s="41">
        <f>COUNTIF($CI$8:CI9,CI9)</f>
        <v>1</v>
      </c>
      <c r="CK9" s="41" t="str">
        <f t="shared" ref="CK9:CK72" si="3">CJ9&amp;CI9</f>
        <v>1</v>
      </c>
      <c r="CL9" s="41" t="str">
        <f t="shared" ref="CL9:CL52" si="4">IF(M15="男子","A",IF(M15="女子","B","C"))</f>
        <v>C</v>
      </c>
      <c r="CM9" s="41">
        <f>COUNTIF(CL$8:$CL9,CL9)</f>
        <v>1</v>
      </c>
      <c r="CN9" s="41" t="str">
        <f t="shared" ref="CN9:CN52" si="5">CM9&amp;CL9</f>
        <v>1C</v>
      </c>
      <c r="CO9" s="41" t="str">
        <f t="shared" ref="CO9:CO52" si="6">SUBSTITUTE(D15,"　","")</f>
        <v/>
      </c>
      <c r="CP9" s="21">
        <f t="shared" ref="CP9:CP51" si="7">IF(H15="",0,1)+IF(K15="",0,1)</f>
        <v>0</v>
      </c>
    </row>
    <row r="10" spans="1:95" ht="15.75" customHeight="1">
      <c r="A10" s="127"/>
      <c r="B10" s="127"/>
      <c r="C10" s="127"/>
      <c r="D10" s="127"/>
      <c r="E10" s="147" t="s">
        <v>375</v>
      </c>
      <c r="F10" s="147"/>
      <c r="G10" s="147"/>
      <c r="H10" s="147"/>
      <c r="J10" s="48"/>
      <c r="K10" s="49"/>
      <c r="L10" s="148"/>
      <c r="M10" s="148"/>
      <c r="Q10" s="149" t="s">
        <v>182</v>
      </c>
      <c r="R10" s="149"/>
      <c r="S10" s="149"/>
      <c r="T10" s="149"/>
      <c r="U10" s="150">
        <v>2000</v>
      </c>
      <c r="V10" s="150"/>
      <c r="W10" s="150"/>
      <c r="X10" s="150"/>
      <c r="Y10" s="150"/>
      <c r="Z10" s="150">
        <f>IF(COUNTIF($M$14:$M$58,"男子")&gt;0,1,0)+IF(COUNTIF($M$14:$M$58,"女子")&gt;0,1,0)</f>
        <v>2</v>
      </c>
      <c r="AA10" s="150"/>
      <c r="AB10" s="150"/>
      <c r="AC10" s="135"/>
      <c r="AD10" s="136"/>
      <c r="AE10" s="137"/>
      <c r="AF10" s="137"/>
      <c r="AG10" s="137"/>
      <c r="AH10" s="137"/>
      <c r="AI10" s="137"/>
      <c r="AJ10" s="137"/>
      <c r="AK10" s="137"/>
      <c r="AL10" s="137"/>
      <c r="AM10" s="137"/>
      <c r="AN10" s="137"/>
      <c r="AO10" s="137"/>
      <c r="AP10" s="137"/>
      <c r="AT10" s="151" t="s">
        <v>40</v>
      </c>
      <c r="AU10" s="151"/>
      <c r="AV10" s="151"/>
      <c r="AW10" s="152">
        <f>COUNTIF($G$14:$G$58,AT10)</f>
        <v>0</v>
      </c>
      <c r="AX10" s="152"/>
      <c r="AY10" s="152"/>
      <c r="AZ10" s="152"/>
      <c r="BA10" s="152"/>
      <c r="BB10" s="153" t="s">
        <v>47</v>
      </c>
      <c r="BC10" s="153"/>
      <c r="BD10" s="153"/>
      <c r="BE10" s="152">
        <f>BE8+BE9</f>
        <v>2</v>
      </c>
      <c r="BF10" s="152"/>
      <c r="BG10" s="152"/>
      <c r="BH10" s="152"/>
      <c r="BI10" s="152"/>
      <c r="BR10" s="13" t="s">
        <v>42</v>
      </c>
      <c r="BS10" s="14" t="s">
        <v>84</v>
      </c>
      <c r="BT10" s="14" t="s">
        <v>69</v>
      </c>
      <c r="BU10" s="19"/>
      <c r="BV10" s="20"/>
      <c r="BW10" s="13"/>
      <c r="BX10" s="42" t="s">
        <v>275</v>
      </c>
      <c r="BY10" s="42" t="s">
        <v>262</v>
      </c>
      <c r="BZ10" s="42" t="str">
        <f t="shared" si="1"/>
        <v>男2年100m</v>
      </c>
      <c r="CA10" s="42" t="s">
        <v>184</v>
      </c>
      <c r="CB10" s="42" t="s">
        <v>277</v>
      </c>
      <c r="CC10" s="42" t="s">
        <v>269</v>
      </c>
      <c r="CD10" s="42" t="str">
        <f t="shared" si="2"/>
        <v>女3年100m</v>
      </c>
      <c r="CE10" s="42" t="s">
        <v>186</v>
      </c>
      <c r="CF10" s="42"/>
      <c r="CG10" s="42"/>
      <c r="CH10" s="42">
        <v>3</v>
      </c>
      <c r="CI10" s="41" t="str">
        <f t="shared" si="0"/>
        <v>女1年100m</v>
      </c>
      <c r="CJ10" s="41">
        <f>COUNTIF($CI$8:CI10,CI10)</f>
        <v>1</v>
      </c>
      <c r="CK10" s="41" t="str">
        <f t="shared" si="3"/>
        <v>1女1年100m</v>
      </c>
      <c r="CL10" s="41" t="str">
        <f t="shared" si="4"/>
        <v>B</v>
      </c>
      <c r="CM10" s="41">
        <f>COUNTIF(CL$8:$CL10,CL10)</f>
        <v>1</v>
      </c>
      <c r="CN10" s="41" t="str">
        <f t="shared" si="5"/>
        <v>1B</v>
      </c>
      <c r="CO10" s="41" t="str">
        <f t="shared" si="6"/>
        <v>常呂花子</v>
      </c>
      <c r="CP10" s="21">
        <f t="shared" si="7"/>
        <v>2</v>
      </c>
    </row>
    <row r="11" spans="1:95" ht="14.25" customHeight="1">
      <c r="J11" s="12"/>
      <c r="K11" s="12"/>
      <c r="L11" s="12"/>
      <c r="M11" s="12"/>
      <c r="BR11" s="13" t="s">
        <v>43</v>
      </c>
      <c r="BS11" s="14" t="s">
        <v>85</v>
      </c>
      <c r="BT11" s="14" t="s">
        <v>79</v>
      </c>
      <c r="BU11" s="19"/>
      <c r="BV11" s="20"/>
      <c r="BW11" s="20"/>
      <c r="BX11" s="42" t="s">
        <v>277</v>
      </c>
      <c r="BY11" s="42" t="s">
        <v>263</v>
      </c>
      <c r="BZ11" s="42" t="str">
        <f t="shared" si="1"/>
        <v>男3年100m</v>
      </c>
      <c r="CA11" s="42" t="s">
        <v>187</v>
      </c>
      <c r="CB11" s="42" t="s">
        <v>283</v>
      </c>
      <c r="CC11" s="42" t="s">
        <v>189</v>
      </c>
      <c r="CD11" s="42" t="str">
        <f t="shared" si="2"/>
        <v>女200m</v>
      </c>
      <c r="CE11" s="42" t="s">
        <v>190</v>
      </c>
      <c r="CF11" s="42"/>
      <c r="CG11" s="42"/>
      <c r="CH11" s="42">
        <v>4</v>
      </c>
      <c r="CI11" s="41" t="str">
        <f t="shared" si="0"/>
        <v/>
      </c>
      <c r="CJ11" s="41">
        <f>COUNTIF($CI$8:CI11,CI11)</f>
        <v>2</v>
      </c>
      <c r="CK11" s="41" t="str">
        <f t="shared" si="3"/>
        <v>2</v>
      </c>
      <c r="CL11" s="41" t="str">
        <f t="shared" si="4"/>
        <v>C</v>
      </c>
      <c r="CM11" s="41">
        <f>COUNTIF(CL$8:$CL11,CL11)</f>
        <v>2</v>
      </c>
      <c r="CN11" s="41" t="str">
        <f t="shared" si="5"/>
        <v>2C</v>
      </c>
      <c r="CO11" s="41" t="str">
        <f t="shared" si="6"/>
        <v/>
      </c>
      <c r="CP11" s="21">
        <f t="shared" si="7"/>
        <v>0</v>
      </c>
      <c r="CQ11" s="23"/>
    </row>
    <row r="12" spans="1:95" ht="10.5" customHeight="1">
      <c r="A12" s="119" t="s">
        <v>160</v>
      </c>
      <c r="B12" s="119"/>
      <c r="C12" s="119"/>
      <c r="D12" s="119"/>
      <c r="O12" s="119" t="s">
        <v>191</v>
      </c>
      <c r="P12" s="119"/>
      <c r="Q12" s="119"/>
      <c r="R12" s="119"/>
      <c r="S12" s="119"/>
      <c r="T12" s="119"/>
      <c r="U12" s="119"/>
      <c r="V12" s="119"/>
      <c r="W12" s="119"/>
      <c r="X12" s="119"/>
      <c r="Y12" s="119"/>
      <c r="Z12" s="119"/>
      <c r="AA12" s="119"/>
      <c r="AB12" s="119"/>
      <c r="AC12" s="119"/>
      <c r="BR12" s="13" t="s">
        <v>44</v>
      </c>
      <c r="BS12" s="14" t="s">
        <v>86</v>
      </c>
      <c r="BT12" s="14" t="s">
        <v>70</v>
      </c>
      <c r="BU12" s="19"/>
      <c r="BV12" s="20"/>
      <c r="BW12" s="20"/>
      <c r="BX12" s="42" t="s">
        <v>188</v>
      </c>
      <c r="BY12" s="42" t="s">
        <v>209</v>
      </c>
      <c r="BZ12" s="42" t="str">
        <f t="shared" si="1"/>
        <v>男200m</v>
      </c>
      <c r="CA12" s="42" t="s">
        <v>193</v>
      </c>
      <c r="CB12" s="42" t="s">
        <v>194</v>
      </c>
      <c r="CC12" s="42" t="s">
        <v>195</v>
      </c>
      <c r="CD12" s="42" t="str">
        <f t="shared" si="2"/>
        <v>女800m</v>
      </c>
      <c r="CE12" s="42" t="s">
        <v>196</v>
      </c>
      <c r="CF12" s="42"/>
      <c r="CG12" s="42"/>
      <c r="CH12" s="42">
        <v>5</v>
      </c>
      <c r="CI12" s="41" t="str">
        <f t="shared" si="0"/>
        <v/>
      </c>
      <c r="CJ12" s="41">
        <f>COUNTIF($CI$8:CI12,CI12)</f>
        <v>3</v>
      </c>
      <c r="CK12" s="41" t="str">
        <f t="shared" si="3"/>
        <v>3</v>
      </c>
      <c r="CL12" s="41" t="str">
        <f t="shared" si="4"/>
        <v>C</v>
      </c>
      <c r="CM12" s="41">
        <f>COUNTIF(CL$8:$CL12,CL12)</f>
        <v>3</v>
      </c>
      <c r="CN12" s="41" t="str">
        <f>CM12&amp;CL12</f>
        <v>3C</v>
      </c>
      <c r="CO12" s="41" t="str">
        <f t="shared" si="6"/>
        <v/>
      </c>
      <c r="CP12" s="21">
        <f t="shared" si="7"/>
        <v>0</v>
      </c>
    </row>
    <row r="13" spans="1:95" ht="10.5" customHeight="1">
      <c r="A13" s="50" t="s">
        <v>33</v>
      </c>
      <c r="B13" s="50" t="s">
        <v>197</v>
      </c>
      <c r="C13" s="50" t="s">
        <v>198</v>
      </c>
      <c r="D13" s="50" t="s">
        <v>35</v>
      </c>
      <c r="E13" s="50" t="s">
        <v>116</v>
      </c>
      <c r="F13" s="50" t="s">
        <v>199</v>
      </c>
      <c r="G13" s="50" t="s">
        <v>36</v>
      </c>
      <c r="H13" s="154" t="s">
        <v>200</v>
      </c>
      <c r="I13" s="154"/>
      <c r="J13" s="50" t="s">
        <v>201</v>
      </c>
      <c r="K13" s="50" t="s">
        <v>202</v>
      </c>
      <c r="L13" s="50" t="s">
        <v>201</v>
      </c>
      <c r="M13" s="50" t="s">
        <v>203</v>
      </c>
      <c r="O13" s="155" t="s">
        <v>31</v>
      </c>
      <c r="P13" s="155"/>
      <c r="Q13" s="155"/>
      <c r="R13" s="155"/>
      <c r="S13" s="156">
        <v>45</v>
      </c>
      <c r="T13" s="156"/>
      <c r="U13" s="156"/>
      <c r="V13" s="156"/>
      <c r="W13" s="156"/>
      <c r="X13" s="156"/>
      <c r="Y13" s="156"/>
      <c r="Z13" s="156"/>
      <c r="AA13" s="156"/>
      <c r="AB13" s="156"/>
      <c r="AC13" s="156"/>
      <c r="AD13" s="157" t="s">
        <v>32</v>
      </c>
      <c r="AE13" s="157"/>
      <c r="AF13" s="157"/>
      <c r="AG13" s="157"/>
      <c r="AH13" s="156">
        <v>50</v>
      </c>
      <c r="AI13" s="156"/>
      <c r="AJ13" s="156"/>
      <c r="AK13" s="156"/>
      <c r="AL13" s="156"/>
      <c r="AM13" s="156"/>
      <c r="AN13" s="156"/>
      <c r="AO13" s="156"/>
      <c r="AP13" s="156"/>
      <c r="AQ13" s="156"/>
      <c r="AR13" s="156"/>
      <c r="BR13" s="13" t="s">
        <v>46</v>
      </c>
      <c r="BS13" s="14" t="s">
        <v>87</v>
      </c>
      <c r="BT13" s="14" t="s">
        <v>45</v>
      </c>
      <c r="BU13" s="19"/>
      <c r="BV13" s="20"/>
      <c r="BW13" s="24"/>
      <c r="BX13" s="42" t="s">
        <v>213</v>
      </c>
      <c r="BY13" s="42" t="s">
        <v>214</v>
      </c>
      <c r="BZ13" s="42" t="str">
        <f t="shared" si="1"/>
        <v>男400m</v>
      </c>
      <c r="CA13" s="42" t="s">
        <v>206</v>
      </c>
      <c r="CB13" s="42" t="s">
        <v>296</v>
      </c>
      <c r="CC13" s="42" t="s">
        <v>207</v>
      </c>
      <c r="CD13" s="42" t="str">
        <f t="shared" si="2"/>
        <v>女1500m</v>
      </c>
      <c r="CE13" s="42" t="s">
        <v>208</v>
      </c>
      <c r="CF13" s="42"/>
      <c r="CG13" s="42"/>
      <c r="CH13" s="42">
        <v>6</v>
      </c>
      <c r="CI13" s="41" t="str">
        <f t="shared" si="0"/>
        <v/>
      </c>
      <c r="CJ13" s="41">
        <f>COUNTIF($CI$8:CI13,CI13)</f>
        <v>4</v>
      </c>
      <c r="CK13" s="41" t="str">
        <f t="shared" si="3"/>
        <v>4</v>
      </c>
      <c r="CL13" s="41" t="str">
        <f t="shared" si="4"/>
        <v>C</v>
      </c>
      <c r="CM13" s="41">
        <f>COUNTIF(CL$8:$CL13,CL13)</f>
        <v>4</v>
      </c>
      <c r="CN13" s="41" t="str">
        <f t="shared" si="5"/>
        <v>4C</v>
      </c>
      <c r="CO13" s="41" t="str">
        <f t="shared" si="6"/>
        <v/>
      </c>
      <c r="CP13" s="21">
        <f t="shared" si="7"/>
        <v>0</v>
      </c>
    </row>
    <row r="14" spans="1:95" ht="10.5" customHeight="1">
      <c r="A14" s="50">
        <v>1</v>
      </c>
      <c r="B14" s="25" t="s">
        <v>65</v>
      </c>
      <c r="C14" s="25"/>
      <c r="D14" s="25" t="s">
        <v>377</v>
      </c>
      <c r="E14" s="25">
        <v>2005</v>
      </c>
      <c r="F14" s="26" t="str">
        <f t="shared" ref="F14:F31" si="8">ASC(PHONETIC(D14))</f>
        <v>ﾄｺﾛ  ﾀﾛｳ</v>
      </c>
      <c r="G14" s="25" t="s">
        <v>39</v>
      </c>
      <c r="H14" s="158" t="s">
        <v>204</v>
      </c>
      <c r="I14" s="158"/>
      <c r="J14" s="25" t="s">
        <v>379</v>
      </c>
      <c r="K14" s="25" t="s">
        <v>279</v>
      </c>
      <c r="L14" s="25" t="s">
        <v>380</v>
      </c>
      <c r="M14" s="25" t="s">
        <v>31</v>
      </c>
      <c r="O14" s="155"/>
      <c r="P14" s="155"/>
      <c r="Q14" s="155"/>
      <c r="R14" s="155"/>
      <c r="S14" s="156"/>
      <c r="T14" s="156"/>
      <c r="U14" s="156"/>
      <c r="V14" s="156"/>
      <c r="W14" s="156"/>
      <c r="X14" s="156"/>
      <c r="Y14" s="156"/>
      <c r="Z14" s="156"/>
      <c r="AA14" s="156"/>
      <c r="AB14" s="156"/>
      <c r="AC14" s="156"/>
      <c r="AD14" s="157"/>
      <c r="AE14" s="157"/>
      <c r="AF14" s="157"/>
      <c r="AG14" s="157"/>
      <c r="AH14" s="156"/>
      <c r="AI14" s="156"/>
      <c r="AJ14" s="156"/>
      <c r="AK14" s="156"/>
      <c r="AL14" s="156"/>
      <c r="AM14" s="156"/>
      <c r="AN14" s="156"/>
      <c r="AO14" s="156"/>
      <c r="AP14" s="156"/>
      <c r="AQ14" s="156"/>
      <c r="AR14" s="156"/>
      <c r="BR14" s="13" t="s">
        <v>49</v>
      </c>
      <c r="BS14" s="14" t="s">
        <v>88</v>
      </c>
      <c r="BT14" s="14" t="s">
        <v>71</v>
      </c>
      <c r="BU14" s="19"/>
      <c r="BV14" s="20"/>
      <c r="BW14" s="24"/>
      <c r="BX14" s="42" t="s">
        <v>194</v>
      </c>
      <c r="BY14" s="42" t="s">
        <v>219</v>
      </c>
      <c r="BZ14" s="42" t="str">
        <f t="shared" si="1"/>
        <v>男800m</v>
      </c>
      <c r="CA14" s="42" t="s">
        <v>210</v>
      </c>
      <c r="CB14" s="42" t="s">
        <v>224</v>
      </c>
      <c r="CC14" s="42" t="s">
        <v>271</v>
      </c>
      <c r="CD14" s="42" t="str">
        <f t="shared" si="2"/>
        <v>女3000m</v>
      </c>
      <c r="CE14" s="42" t="s">
        <v>212</v>
      </c>
      <c r="CF14" s="42"/>
      <c r="CG14" s="42"/>
      <c r="CH14" s="42">
        <v>7</v>
      </c>
      <c r="CI14" s="41" t="str">
        <f t="shared" si="0"/>
        <v/>
      </c>
      <c r="CJ14" s="41">
        <f>COUNTIF($CI$8:CI14,CI14)</f>
        <v>5</v>
      </c>
      <c r="CK14" s="41" t="str">
        <f t="shared" si="3"/>
        <v>5</v>
      </c>
      <c r="CL14" s="41" t="str">
        <f t="shared" si="4"/>
        <v>C</v>
      </c>
      <c r="CM14" s="41">
        <f>COUNTIF(CL$8:$CL14,CL14)</f>
        <v>5</v>
      </c>
      <c r="CN14" s="41" t="str">
        <f t="shared" si="5"/>
        <v>5C</v>
      </c>
      <c r="CO14" s="41" t="str">
        <f t="shared" si="6"/>
        <v/>
      </c>
      <c r="CP14" s="21">
        <f t="shared" si="7"/>
        <v>0</v>
      </c>
    </row>
    <row r="15" spans="1:95" ht="10.5" customHeight="1">
      <c r="A15" s="50">
        <v>2</v>
      </c>
      <c r="B15" s="25"/>
      <c r="C15" s="25"/>
      <c r="D15" s="25"/>
      <c r="E15" s="25"/>
      <c r="F15" s="26" t="str">
        <f t="shared" si="8"/>
        <v/>
      </c>
      <c r="G15" s="25"/>
      <c r="H15" s="158"/>
      <c r="I15" s="158"/>
      <c r="J15" s="25"/>
      <c r="K15" s="25"/>
      <c r="L15" s="25"/>
      <c r="M15" s="25"/>
      <c r="BR15" s="13" t="s">
        <v>51</v>
      </c>
      <c r="BS15" s="14" t="s">
        <v>89</v>
      </c>
      <c r="BT15" s="14" t="s">
        <v>72</v>
      </c>
      <c r="BU15" s="19"/>
      <c r="BX15" s="42" t="s">
        <v>278</v>
      </c>
      <c r="BY15" s="42" t="s">
        <v>205</v>
      </c>
      <c r="BZ15" s="42" t="str">
        <f t="shared" si="1"/>
        <v>男2･3年1500m</v>
      </c>
      <c r="CA15" s="42" t="s">
        <v>215</v>
      </c>
      <c r="CB15" s="42" t="s">
        <v>297</v>
      </c>
      <c r="CC15" s="42" t="s">
        <v>211</v>
      </c>
      <c r="CD15" s="42" t="str">
        <f t="shared" si="2"/>
        <v>女100mH(0.762m)</v>
      </c>
      <c r="CE15" s="42" t="s">
        <v>218</v>
      </c>
      <c r="CF15" s="42"/>
      <c r="CG15" s="42"/>
      <c r="CH15" s="42">
        <v>8</v>
      </c>
      <c r="CI15" s="41" t="str">
        <f t="shared" si="0"/>
        <v/>
      </c>
      <c r="CJ15" s="41">
        <f>COUNTIF($CI$8:CI15,CI15)</f>
        <v>6</v>
      </c>
      <c r="CK15" s="41" t="str">
        <f t="shared" si="3"/>
        <v>6</v>
      </c>
      <c r="CL15" s="41" t="str">
        <f t="shared" si="4"/>
        <v>C</v>
      </c>
      <c r="CM15" s="41">
        <f>COUNTIF(CL$8:$CL15,CL15)</f>
        <v>6</v>
      </c>
      <c r="CN15" s="41" t="str">
        <f t="shared" si="5"/>
        <v>6C</v>
      </c>
      <c r="CO15" s="41" t="str">
        <f t="shared" si="6"/>
        <v/>
      </c>
      <c r="CP15" s="21">
        <f t="shared" si="7"/>
        <v>0</v>
      </c>
    </row>
    <row r="16" spans="1:95" ht="10.5" customHeight="1">
      <c r="A16" s="50">
        <v>3</v>
      </c>
      <c r="B16" s="25" t="s">
        <v>66</v>
      </c>
      <c r="C16" s="25"/>
      <c r="D16" s="25" t="s">
        <v>378</v>
      </c>
      <c r="E16" s="25">
        <v>2006</v>
      </c>
      <c r="F16" s="26" t="str">
        <f t="shared" si="8"/>
        <v>ﾄｺﾛ  ﾊﾅｺ</v>
      </c>
      <c r="G16" s="25" t="s">
        <v>37</v>
      </c>
      <c r="H16" s="158" t="s">
        <v>171</v>
      </c>
      <c r="I16" s="158"/>
      <c r="J16" s="25">
        <v>12.77</v>
      </c>
      <c r="K16" s="25" t="s">
        <v>216</v>
      </c>
      <c r="L16" s="25" t="s">
        <v>381</v>
      </c>
      <c r="M16" s="25" t="s">
        <v>32</v>
      </c>
      <c r="O16" s="160" t="s">
        <v>63</v>
      </c>
      <c r="P16" s="161"/>
      <c r="Q16" s="161"/>
      <c r="R16" s="161"/>
      <c r="S16" s="161"/>
      <c r="T16" s="161"/>
      <c r="U16" s="161"/>
      <c r="V16" s="161"/>
      <c r="W16" s="161"/>
      <c r="X16" s="161"/>
      <c r="Y16" s="161"/>
      <c r="Z16" s="161"/>
      <c r="AA16" s="161"/>
      <c r="AB16" s="161"/>
      <c r="AC16" s="162"/>
      <c r="BR16" s="13" t="s">
        <v>327</v>
      </c>
      <c r="BS16" s="14" t="s">
        <v>328</v>
      </c>
      <c r="BT16" s="14" t="s">
        <v>73</v>
      </c>
      <c r="BU16" s="19"/>
      <c r="BX16" s="42" t="s">
        <v>224</v>
      </c>
      <c r="BY16" s="42" t="s">
        <v>225</v>
      </c>
      <c r="BZ16" s="42" t="str">
        <f t="shared" si="1"/>
        <v>男3000m</v>
      </c>
      <c r="CA16" s="42" t="s">
        <v>220</v>
      </c>
      <c r="CB16" s="42" t="s">
        <v>216</v>
      </c>
      <c r="CC16" s="42" t="s">
        <v>217</v>
      </c>
      <c r="CD16" s="42" t="str">
        <f t="shared" si="2"/>
        <v>女走高跳</v>
      </c>
      <c r="CE16" s="42" t="s">
        <v>223</v>
      </c>
      <c r="CF16" s="42"/>
      <c r="CG16" s="42"/>
      <c r="CH16" s="42">
        <v>9</v>
      </c>
      <c r="CI16" s="41" t="str">
        <f t="shared" si="0"/>
        <v/>
      </c>
      <c r="CJ16" s="41">
        <f>COUNTIF($CI$8:CI16,CI16)</f>
        <v>7</v>
      </c>
      <c r="CK16" s="41" t="str">
        <f t="shared" si="3"/>
        <v>7</v>
      </c>
      <c r="CL16" s="41" t="str">
        <f t="shared" si="4"/>
        <v>C</v>
      </c>
      <c r="CM16" s="41">
        <f>COUNTIF(CL$8:$CL16,CL16)</f>
        <v>7</v>
      </c>
      <c r="CN16" s="41" t="str">
        <f t="shared" si="5"/>
        <v>7C</v>
      </c>
      <c r="CO16" s="41" t="str">
        <f t="shared" si="6"/>
        <v/>
      </c>
      <c r="CP16" s="21">
        <f t="shared" si="7"/>
        <v>0</v>
      </c>
    </row>
    <row r="17" spans="1:94" ht="10.5" customHeight="1">
      <c r="A17" s="50">
        <v>4</v>
      </c>
      <c r="B17" s="25"/>
      <c r="C17" s="25"/>
      <c r="D17" s="25"/>
      <c r="E17" s="25"/>
      <c r="F17" s="26" t="str">
        <f>ASC(PHONETIC(D17))</f>
        <v/>
      </c>
      <c r="G17" s="25"/>
      <c r="H17" s="158"/>
      <c r="I17" s="158"/>
      <c r="J17" s="25"/>
      <c r="K17" s="25"/>
      <c r="L17" s="25"/>
      <c r="M17" s="25"/>
      <c r="O17" s="27"/>
      <c r="P17" s="27"/>
      <c r="Q17" s="27"/>
      <c r="R17" s="27"/>
      <c r="S17" s="27"/>
      <c r="T17" s="27"/>
      <c r="U17" s="27"/>
      <c r="V17" s="27"/>
      <c r="W17" s="27"/>
      <c r="X17" s="27"/>
      <c r="Y17" s="27"/>
      <c r="Z17" s="146">
        <v>1</v>
      </c>
      <c r="AA17" s="146"/>
      <c r="AB17" s="146"/>
      <c r="AC17" s="146"/>
      <c r="AD17" s="146"/>
      <c r="AE17" s="146"/>
      <c r="AF17" s="146">
        <v>2</v>
      </c>
      <c r="AG17" s="146"/>
      <c r="AH17" s="146"/>
      <c r="AI17" s="146"/>
      <c r="AJ17" s="146"/>
      <c r="AK17" s="146"/>
      <c r="AL17" s="146">
        <v>3</v>
      </c>
      <c r="AM17" s="146"/>
      <c r="AN17" s="146"/>
      <c r="AO17" s="146"/>
      <c r="AP17" s="146"/>
      <c r="AQ17" s="146"/>
      <c r="AR17" s="146">
        <v>4</v>
      </c>
      <c r="AS17" s="146"/>
      <c r="AT17" s="146"/>
      <c r="AU17" s="146"/>
      <c r="AV17" s="146"/>
      <c r="AW17" s="146"/>
      <c r="AX17" s="146">
        <v>5</v>
      </c>
      <c r="AY17" s="146"/>
      <c r="AZ17" s="146"/>
      <c r="BA17" s="146"/>
      <c r="BB17" s="146"/>
      <c r="BC17" s="146"/>
      <c r="BD17" s="146">
        <v>6</v>
      </c>
      <c r="BE17" s="146"/>
      <c r="BF17" s="146"/>
      <c r="BG17" s="146"/>
      <c r="BH17" s="146"/>
      <c r="BI17" s="146"/>
      <c r="BR17" s="13" t="s">
        <v>329</v>
      </c>
      <c r="BS17" s="14" t="s">
        <v>330</v>
      </c>
      <c r="BT17" s="14" t="s">
        <v>74</v>
      </c>
      <c r="BU17" s="19"/>
      <c r="BX17" s="42" t="s">
        <v>229</v>
      </c>
      <c r="BY17" s="42" t="s">
        <v>230</v>
      </c>
      <c r="BZ17" s="42" t="str">
        <f t="shared" si="1"/>
        <v>男110mH</v>
      </c>
      <c r="CA17" s="42" t="s">
        <v>226</v>
      </c>
      <c r="CB17" s="42" t="s">
        <v>221</v>
      </c>
      <c r="CC17" s="42" t="s">
        <v>222</v>
      </c>
      <c r="CD17" s="42" t="str">
        <f t="shared" si="2"/>
        <v>女走幅跳</v>
      </c>
      <c r="CE17" s="42" t="s">
        <v>228</v>
      </c>
      <c r="CF17" s="42"/>
      <c r="CG17" s="42"/>
      <c r="CH17" s="42">
        <v>10</v>
      </c>
      <c r="CI17" s="41" t="str">
        <f t="shared" si="0"/>
        <v/>
      </c>
      <c r="CJ17" s="41">
        <f>COUNTIF($CI$8:CI17,CI17)</f>
        <v>8</v>
      </c>
      <c r="CK17" s="41" t="str">
        <f t="shared" si="3"/>
        <v>8</v>
      </c>
      <c r="CL17" s="41" t="str">
        <f t="shared" si="4"/>
        <v>C</v>
      </c>
      <c r="CM17" s="41">
        <f>COUNTIF(CL$8:$CL17,CL17)</f>
        <v>8</v>
      </c>
      <c r="CN17" s="41" t="str">
        <f t="shared" si="5"/>
        <v>8C</v>
      </c>
      <c r="CO17" s="41" t="str">
        <f t="shared" si="6"/>
        <v/>
      </c>
      <c r="CP17" s="21">
        <f t="shared" si="7"/>
        <v>0</v>
      </c>
    </row>
    <row r="18" spans="1:94" ht="10.5" customHeight="1">
      <c r="A18" s="50">
        <v>5</v>
      </c>
      <c r="B18" s="25"/>
      <c r="C18" s="25"/>
      <c r="D18" s="25"/>
      <c r="E18" s="25"/>
      <c r="F18" s="26" t="str">
        <f t="shared" si="8"/>
        <v/>
      </c>
      <c r="G18" s="25"/>
      <c r="H18" s="158"/>
      <c r="I18" s="158"/>
      <c r="J18" s="25"/>
      <c r="K18" s="25"/>
      <c r="L18" s="25"/>
      <c r="M18" s="25"/>
      <c r="O18" s="176" t="s">
        <v>285</v>
      </c>
      <c r="P18" s="177"/>
      <c r="Q18" s="182" t="s">
        <v>171</v>
      </c>
      <c r="R18" s="183"/>
      <c r="S18" s="183"/>
      <c r="T18" s="183"/>
      <c r="U18" s="183"/>
      <c r="V18" s="184"/>
      <c r="W18" s="185">
        <f>6-COUNTIF(Z18:BI18,NA())</f>
        <v>0</v>
      </c>
      <c r="X18" s="186"/>
      <c r="Y18" s="187"/>
      <c r="Z18" s="188" t="e">
        <f t="shared" ref="Z18:Z33" si="9">VLOOKUP(Z$17&amp;"男"&amp;$Q18,$CK$8:$CO$97,5,FALSE)</f>
        <v>#N/A</v>
      </c>
      <c r="AA18" s="188"/>
      <c r="AB18" s="188"/>
      <c r="AC18" s="188"/>
      <c r="AD18" s="188"/>
      <c r="AE18" s="188"/>
      <c r="AF18" s="188" t="e">
        <f t="shared" ref="AF18:AF34" si="10">VLOOKUP(AF$17&amp;"男"&amp;$Q18,$CK$8:$CO$97,5,FALSE)</f>
        <v>#N/A</v>
      </c>
      <c r="AG18" s="188"/>
      <c r="AH18" s="188"/>
      <c r="AI18" s="188"/>
      <c r="AJ18" s="188"/>
      <c r="AK18" s="188"/>
      <c r="AL18" s="188" t="e">
        <f t="shared" ref="AL18:AL34" si="11">VLOOKUP(AL$17&amp;"男"&amp;$Q18,$CK$8:$CO$97,5,FALSE)</f>
        <v>#N/A</v>
      </c>
      <c r="AM18" s="188"/>
      <c r="AN18" s="188"/>
      <c r="AO18" s="188"/>
      <c r="AP18" s="188"/>
      <c r="AQ18" s="188"/>
      <c r="AR18" s="188" t="e">
        <f t="shared" ref="AR18:AR34" si="12">VLOOKUP(AR$17&amp;"男"&amp;$Q18,$CK$8:$CO$97,5,FALSE)</f>
        <v>#N/A</v>
      </c>
      <c r="AS18" s="188"/>
      <c r="AT18" s="188"/>
      <c r="AU18" s="188"/>
      <c r="AV18" s="188"/>
      <c r="AW18" s="188"/>
      <c r="AX18" s="188" t="e">
        <f t="shared" ref="AX18:AX34" si="13">VLOOKUP(AX$17&amp;"男"&amp;$Q18,$CK$8:$CO$97,5,FALSE)</f>
        <v>#N/A</v>
      </c>
      <c r="AY18" s="188"/>
      <c r="AZ18" s="188"/>
      <c r="BA18" s="188"/>
      <c r="BB18" s="188"/>
      <c r="BC18" s="188"/>
      <c r="BD18" s="163" t="e">
        <f t="shared" ref="BD18:BD34" si="14">VLOOKUP(BD$17&amp;"男"&amp;$Q18,$CK$8:$CO$97,5,FALSE)</f>
        <v>#N/A</v>
      </c>
      <c r="BE18" s="164"/>
      <c r="BF18" s="164"/>
      <c r="BG18" s="164"/>
      <c r="BH18" s="164"/>
      <c r="BI18" s="165"/>
      <c r="BR18" s="13" t="s">
        <v>28</v>
      </c>
      <c r="BS18" s="14" t="s">
        <v>331</v>
      </c>
      <c r="BT18" s="14" t="s">
        <v>75</v>
      </c>
      <c r="BU18" s="19"/>
      <c r="BX18" s="42" t="s">
        <v>216</v>
      </c>
      <c r="BY18" s="42" t="s">
        <v>234</v>
      </c>
      <c r="BZ18" s="42" t="str">
        <f t="shared" si="1"/>
        <v>男走高跳</v>
      </c>
      <c r="CA18" s="42" t="s">
        <v>231</v>
      </c>
      <c r="CB18" s="42" t="s">
        <v>298</v>
      </c>
      <c r="CC18" s="42" t="s">
        <v>227</v>
      </c>
      <c r="CD18" s="42" t="str">
        <f t="shared" si="2"/>
        <v>女砲丸投(2.721kg)</v>
      </c>
      <c r="CE18" s="42" t="s">
        <v>233</v>
      </c>
      <c r="CF18" s="42"/>
      <c r="CG18" s="42"/>
      <c r="CH18" s="42">
        <v>11</v>
      </c>
      <c r="CI18" s="41" t="str">
        <f t="shared" si="0"/>
        <v/>
      </c>
      <c r="CJ18" s="41">
        <f>COUNTIF($CI$8:CI18,CI18)</f>
        <v>9</v>
      </c>
      <c r="CK18" s="41" t="str">
        <f t="shared" si="3"/>
        <v>9</v>
      </c>
      <c r="CL18" s="41" t="str">
        <f t="shared" si="4"/>
        <v>C</v>
      </c>
      <c r="CM18" s="41">
        <f>COUNTIF(CL$8:$CL18,CL18)</f>
        <v>9</v>
      </c>
      <c r="CN18" s="41" t="str">
        <f t="shared" si="5"/>
        <v>9C</v>
      </c>
      <c r="CO18" s="41" t="str">
        <f t="shared" si="6"/>
        <v/>
      </c>
      <c r="CP18" s="21">
        <f t="shared" si="7"/>
        <v>0</v>
      </c>
    </row>
    <row r="19" spans="1:94" ht="10.5" customHeight="1">
      <c r="A19" s="50">
        <v>6</v>
      </c>
      <c r="B19" s="25"/>
      <c r="C19" s="25"/>
      <c r="D19" s="25"/>
      <c r="E19" s="25"/>
      <c r="F19" s="26" t="str">
        <f t="shared" si="8"/>
        <v/>
      </c>
      <c r="G19" s="25"/>
      <c r="H19" s="158"/>
      <c r="I19" s="158"/>
      <c r="J19" s="25"/>
      <c r="K19" s="25"/>
      <c r="L19" s="25"/>
      <c r="M19" s="25"/>
      <c r="O19" s="178"/>
      <c r="P19" s="179"/>
      <c r="Q19" s="166" t="s">
        <v>177</v>
      </c>
      <c r="R19" s="167"/>
      <c r="S19" s="167"/>
      <c r="T19" s="167"/>
      <c r="U19" s="167"/>
      <c r="V19" s="168"/>
      <c r="W19" s="169">
        <f t="shared" ref="W19:W50" si="15">6-COUNTIF(Z19:BI19,NA())</f>
        <v>0</v>
      </c>
      <c r="X19" s="170"/>
      <c r="Y19" s="171"/>
      <c r="Z19" s="172" t="e">
        <f t="shared" si="9"/>
        <v>#N/A</v>
      </c>
      <c r="AA19" s="172"/>
      <c r="AB19" s="172"/>
      <c r="AC19" s="172"/>
      <c r="AD19" s="172"/>
      <c r="AE19" s="172"/>
      <c r="AF19" s="172" t="e">
        <f t="shared" si="10"/>
        <v>#N/A</v>
      </c>
      <c r="AG19" s="172"/>
      <c r="AH19" s="172"/>
      <c r="AI19" s="172"/>
      <c r="AJ19" s="172"/>
      <c r="AK19" s="172"/>
      <c r="AL19" s="172" t="e">
        <f t="shared" si="11"/>
        <v>#N/A</v>
      </c>
      <c r="AM19" s="172"/>
      <c r="AN19" s="172"/>
      <c r="AO19" s="172"/>
      <c r="AP19" s="172"/>
      <c r="AQ19" s="172"/>
      <c r="AR19" s="172" t="e">
        <f t="shared" si="12"/>
        <v>#N/A</v>
      </c>
      <c r="AS19" s="172"/>
      <c r="AT19" s="172"/>
      <c r="AU19" s="172"/>
      <c r="AV19" s="172"/>
      <c r="AW19" s="172"/>
      <c r="AX19" s="172" t="e">
        <f t="shared" si="13"/>
        <v>#N/A</v>
      </c>
      <c r="AY19" s="172"/>
      <c r="AZ19" s="172"/>
      <c r="BA19" s="172"/>
      <c r="BB19" s="172"/>
      <c r="BC19" s="172"/>
      <c r="BD19" s="173" t="e">
        <f t="shared" si="14"/>
        <v>#N/A</v>
      </c>
      <c r="BE19" s="174"/>
      <c r="BF19" s="174"/>
      <c r="BG19" s="174"/>
      <c r="BH19" s="174"/>
      <c r="BI19" s="175"/>
      <c r="BR19" s="13" t="s">
        <v>52</v>
      </c>
      <c r="BS19" s="14" t="s">
        <v>332</v>
      </c>
      <c r="BT19" s="14" t="s">
        <v>76</v>
      </c>
      <c r="BU19" s="19"/>
      <c r="BX19" s="42" t="s">
        <v>239</v>
      </c>
      <c r="BY19" s="42" t="s">
        <v>240</v>
      </c>
      <c r="BZ19" s="42" t="str">
        <f t="shared" si="1"/>
        <v>男棒高跳</v>
      </c>
      <c r="CA19" s="42" t="s">
        <v>235</v>
      </c>
      <c r="CB19" s="42" t="s">
        <v>280</v>
      </c>
      <c r="CC19" s="42" t="s">
        <v>273</v>
      </c>
      <c r="CD19" s="42" t="str">
        <f t="shared" si="2"/>
        <v>女ｼﾞｬﾍﾞﾘｯｸｽﾛｰ</v>
      </c>
      <c r="CE19" s="42" t="s">
        <v>238</v>
      </c>
      <c r="CF19" s="42"/>
      <c r="CG19" s="42"/>
      <c r="CH19" s="42">
        <v>12</v>
      </c>
      <c r="CI19" s="41" t="str">
        <f t="shared" si="0"/>
        <v/>
      </c>
      <c r="CJ19" s="41">
        <f>COUNTIF($CI$8:CI19,CI19)</f>
        <v>10</v>
      </c>
      <c r="CK19" s="41" t="str">
        <f t="shared" si="3"/>
        <v>10</v>
      </c>
      <c r="CL19" s="41" t="str">
        <f t="shared" si="4"/>
        <v>C</v>
      </c>
      <c r="CM19" s="41">
        <f>COUNTIF(CL$8:$CL19,CL19)</f>
        <v>10</v>
      </c>
      <c r="CN19" s="41" t="str">
        <f t="shared" si="5"/>
        <v>10C</v>
      </c>
      <c r="CO19" s="41" t="str">
        <f t="shared" si="6"/>
        <v/>
      </c>
      <c r="CP19" s="21">
        <f t="shared" si="7"/>
        <v>0</v>
      </c>
    </row>
    <row r="20" spans="1:94" ht="10.5" customHeight="1">
      <c r="A20" s="50">
        <v>7</v>
      </c>
      <c r="B20" s="25"/>
      <c r="C20" s="25"/>
      <c r="D20" s="25"/>
      <c r="E20" s="25"/>
      <c r="F20" s="26" t="str">
        <f t="shared" si="8"/>
        <v/>
      </c>
      <c r="G20" s="25"/>
      <c r="H20" s="158"/>
      <c r="I20" s="158"/>
      <c r="J20" s="25"/>
      <c r="K20" s="25"/>
      <c r="L20" s="25"/>
      <c r="M20" s="25"/>
      <c r="O20" s="178"/>
      <c r="P20" s="179"/>
      <c r="Q20" s="189" t="s">
        <v>274</v>
      </c>
      <c r="R20" s="190"/>
      <c r="S20" s="190"/>
      <c r="T20" s="190"/>
      <c r="U20" s="190"/>
      <c r="V20" s="191"/>
      <c r="W20" s="192">
        <f t="shared" si="15"/>
        <v>0</v>
      </c>
      <c r="X20" s="193"/>
      <c r="Y20" s="194"/>
      <c r="Z20" s="159" t="e">
        <f t="shared" si="9"/>
        <v>#N/A</v>
      </c>
      <c r="AA20" s="159"/>
      <c r="AB20" s="159"/>
      <c r="AC20" s="159"/>
      <c r="AD20" s="159"/>
      <c r="AE20" s="159"/>
      <c r="AF20" s="159" t="e">
        <f t="shared" si="10"/>
        <v>#N/A</v>
      </c>
      <c r="AG20" s="159"/>
      <c r="AH20" s="159"/>
      <c r="AI20" s="159"/>
      <c r="AJ20" s="159"/>
      <c r="AK20" s="159"/>
      <c r="AL20" s="159" t="e">
        <f t="shared" si="11"/>
        <v>#N/A</v>
      </c>
      <c r="AM20" s="159"/>
      <c r="AN20" s="159"/>
      <c r="AO20" s="159"/>
      <c r="AP20" s="159"/>
      <c r="AQ20" s="159"/>
      <c r="AR20" s="159" t="e">
        <f t="shared" si="12"/>
        <v>#N/A</v>
      </c>
      <c r="AS20" s="159"/>
      <c r="AT20" s="159"/>
      <c r="AU20" s="159"/>
      <c r="AV20" s="159"/>
      <c r="AW20" s="159"/>
      <c r="AX20" s="159" t="e">
        <f t="shared" si="13"/>
        <v>#N/A</v>
      </c>
      <c r="AY20" s="159"/>
      <c r="AZ20" s="159"/>
      <c r="BA20" s="159"/>
      <c r="BB20" s="159"/>
      <c r="BC20" s="159"/>
      <c r="BD20" s="195" t="e">
        <f t="shared" si="14"/>
        <v>#N/A</v>
      </c>
      <c r="BE20" s="196"/>
      <c r="BF20" s="196"/>
      <c r="BG20" s="196"/>
      <c r="BH20" s="196"/>
      <c r="BI20" s="197"/>
      <c r="BR20" s="13" t="s">
        <v>333</v>
      </c>
      <c r="BS20" s="14" t="s">
        <v>334</v>
      </c>
      <c r="BT20" s="14" t="s">
        <v>77</v>
      </c>
      <c r="BU20" s="19"/>
      <c r="BX20" s="42" t="s">
        <v>221</v>
      </c>
      <c r="BY20" s="42" t="s">
        <v>243</v>
      </c>
      <c r="BZ20" s="42" t="str">
        <f t="shared" si="1"/>
        <v>男走幅跳</v>
      </c>
      <c r="CA20" s="42" t="s">
        <v>241</v>
      </c>
      <c r="CB20" s="42" t="s">
        <v>236</v>
      </c>
      <c r="CC20" s="42" t="s">
        <v>237</v>
      </c>
      <c r="CD20" s="42" t="str">
        <f t="shared" si="2"/>
        <v>女四種競技</v>
      </c>
      <c r="CE20" s="42" t="s">
        <v>242</v>
      </c>
      <c r="CF20" s="42"/>
      <c r="CG20" s="42"/>
      <c r="CH20" s="42">
        <v>13</v>
      </c>
      <c r="CI20" s="41" t="str">
        <f t="shared" si="0"/>
        <v/>
      </c>
      <c r="CJ20" s="41">
        <f>COUNTIF($CI$8:CI20,CI20)</f>
        <v>11</v>
      </c>
      <c r="CK20" s="41" t="str">
        <f t="shared" si="3"/>
        <v>11</v>
      </c>
      <c r="CL20" s="41" t="str">
        <f t="shared" si="4"/>
        <v>C</v>
      </c>
      <c r="CM20" s="41">
        <f>COUNTIF(CL$8:$CL20,CL20)</f>
        <v>11</v>
      </c>
      <c r="CN20" s="41" t="str">
        <f t="shared" si="5"/>
        <v>11C</v>
      </c>
      <c r="CO20" s="41" t="str">
        <f t="shared" si="6"/>
        <v/>
      </c>
      <c r="CP20" s="21">
        <f t="shared" si="7"/>
        <v>0</v>
      </c>
    </row>
    <row r="21" spans="1:94" ht="10.5" customHeight="1">
      <c r="A21" s="50">
        <v>8</v>
      </c>
      <c r="B21" s="25"/>
      <c r="C21" s="25"/>
      <c r="D21" s="25"/>
      <c r="E21" s="25"/>
      <c r="F21" s="26" t="str">
        <f t="shared" si="8"/>
        <v/>
      </c>
      <c r="G21" s="25"/>
      <c r="H21" s="158"/>
      <c r="I21" s="158"/>
      <c r="J21" s="25"/>
      <c r="K21" s="25"/>
      <c r="L21" s="25"/>
      <c r="M21" s="25"/>
      <c r="O21" s="178"/>
      <c r="P21" s="179"/>
      <c r="Q21" s="189" t="s">
        <v>276</v>
      </c>
      <c r="R21" s="190"/>
      <c r="S21" s="190"/>
      <c r="T21" s="190"/>
      <c r="U21" s="190"/>
      <c r="V21" s="191"/>
      <c r="W21" s="192">
        <f t="shared" si="15"/>
        <v>0</v>
      </c>
      <c r="X21" s="193"/>
      <c r="Y21" s="194"/>
      <c r="Z21" s="159" t="e">
        <f t="shared" si="9"/>
        <v>#N/A</v>
      </c>
      <c r="AA21" s="159"/>
      <c r="AB21" s="159"/>
      <c r="AC21" s="159"/>
      <c r="AD21" s="159"/>
      <c r="AE21" s="159"/>
      <c r="AF21" s="159" t="e">
        <f t="shared" si="10"/>
        <v>#N/A</v>
      </c>
      <c r="AG21" s="159"/>
      <c r="AH21" s="159"/>
      <c r="AI21" s="159"/>
      <c r="AJ21" s="159"/>
      <c r="AK21" s="159"/>
      <c r="AL21" s="159" t="e">
        <f t="shared" si="11"/>
        <v>#N/A</v>
      </c>
      <c r="AM21" s="159"/>
      <c r="AN21" s="159"/>
      <c r="AO21" s="159"/>
      <c r="AP21" s="159"/>
      <c r="AQ21" s="159"/>
      <c r="AR21" s="159" t="e">
        <f t="shared" si="12"/>
        <v>#N/A</v>
      </c>
      <c r="AS21" s="159"/>
      <c r="AT21" s="159"/>
      <c r="AU21" s="159"/>
      <c r="AV21" s="159"/>
      <c r="AW21" s="159"/>
      <c r="AX21" s="159" t="e">
        <f t="shared" si="13"/>
        <v>#N/A</v>
      </c>
      <c r="AY21" s="159"/>
      <c r="AZ21" s="159"/>
      <c r="BA21" s="159"/>
      <c r="BB21" s="159"/>
      <c r="BC21" s="159"/>
      <c r="BD21" s="195" t="e">
        <f t="shared" si="14"/>
        <v>#N/A</v>
      </c>
      <c r="BE21" s="196"/>
      <c r="BF21" s="196"/>
      <c r="BG21" s="196"/>
      <c r="BH21" s="196"/>
      <c r="BI21" s="197"/>
      <c r="BR21" s="13" t="s">
        <v>335</v>
      </c>
      <c r="BS21" s="14" t="s">
        <v>336</v>
      </c>
      <c r="BT21" s="14" t="s">
        <v>78</v>
      </c>
      <c r="BU21" s="19"/>
      <c r="BX21" s="42" t="s">
        <v>279</v>
      </c>
      <c r="BY21" s="42" t="s">
        <v>246</v>
      </c>
      <c r="BZ21" s="42" t="str">
        <f t="shared" si="1"/>
        <v>男砲丸投</v>
      </c>
      <c r="CA21" s="42" t="s">
        <v>244</v>
      </c>
      <c r="CB21" s="42"/>
      <c r="CC21" s="28"/>
      <c r="CD21" s="42" t="str">
        <f t="shared" si="2"/>
        <v>女</v>
      </c>
      <c r="CE21" s="42" t="s">
        <v>245</v>
      </c>
      <c r="CF21" s="42"/>
      <c r="CG21" s="42"/>
      <c r="CH21" s="42">
        <v>14</v>
      </c>
      <c r="CI21" s="41" t="str">
        <f t="shared" si="0"/>
        <v/>
      </c>
      <c r="CJ21" s="41">
        <f>COUNTIF($CI$8:CI21,CI21)</f>
        <v>12</v>
      </c>
      <c r="CK21" s="41" t="str">
        <f t="shared" si="3"/>
        <v>12</v>
      </c>
      <c r="CL21" s="41" t="str">
        <f t="shared" si="4"/>
        <v>C</v>
      </c>
      <c r="CM21" s="41">
        <f>COUNTIF(CL$8:$CL21,CL21)</f>
        <v>12</v>
      </c>
      <c r="CN21" s="41" t="str">
        <f t="shared" si="5"/>
        <v>12C</v>
      </c>
      <c r="CO21" s="41" t="str">
        <f t="shared" si="6"/>
        <v/>
      </c>
      <c r="CP21" s="21">
        <f t="shared" si="7"/>
        <v>0</v>
      </c>
    </row>
    <row r="22" spans="1:94" ht="10.5" customHeight="1">
      <c r="A22" s="50">
        <v>9</v>
      </c>
      <c r="B22" s="25"/>
      <c r="C22" s="25"/>
      <c r="D22" s="25"/>
      <c r="E22" s="25"/>
      <c r="F22" s="26" t="str">
        <f t="shared" si="8"/>
        <v/>
      </c>
      <c r="G22" s="25"/>
      <c r="H22" s="158"/>
      <c r="I22" s="158"/>
      <c r="J22" s="25"/>
      <c r="K22" s="25"/>
      <c r="L22" s="25"/>
      <c r="M22" s="25"/>
      <c r="O22" s="178"/>
      <c r="P22" s="179"/>
      <c r="Q22" s="189" t="s">
        <v>188</v>
      </c>
      <c r="R22" s="190"/>
      <c r="S22" s="190"/>
      <c r="T22" s="190"/>
      <c r="U22" s="190"/>
      <c r="V22" s="191"/>
      <c r="W22" s="192">
        <f t="shared" si="15"/>
        <v>0</v>
      </c>
      <c r="X22" s="193"/>
      <c r="Y22" s="194"/>
      <c r="Z22" s="159" t="e">
        <f t="shared" si="9"/>
        <v>#N/A</v>
      </c>
      <c r="AA22" s="159"/>
      <c r="AB22" s="159"/>
      <c r="AC22" s="159"/>
      <c r="AD22" s="159"/>
      <c r="AE22" s="159"/>
      <c r="AF22" s="159" t="e">
        <f t="shared" si="10"/>
        <v>#N/A</v>
      </c>
      <c r="AG22" s="159"/>
      <c r="AH22" s="159"/>
      <c r="AI22" s="159"/>
      <c r="AJ22" s="159"/>
      <c r="AK22" s="159"/>
      <c r="AL22" s="159" t="e">
        <f t="shared" si="11"/>
        <v>#N/A</v>
      </c>
      <c r="AM22" s="159"/>
      <c r="AN22" s="159"/>
      <c r="AO22" s="159"/>
      <c r="AP22" s="159"/>
      <c r="AQ22" s="159"/>
      <c r="AR22" s="159" t="e">
        <f t="shared" si="12"/>
        <v>#N/A</v>
      </c>
      <c r="AS22" s="159"/>
      <c r="AT22" s="159"/>
      <c r="AU22" s="159"/>
      <c r="AV22" s="159"/>
      <c r="AW22" s="159"/>
      <c r="AX22" s="159" t="e">
        <f t="shared" si="13"/>
        <v>#N/A</v>
      </c>
      <c r="AY22" s="159"/>
      <c r="AZ22" s="159"/>
      <c r="BA22" s="159"/>
      <c r="BB22" s="159"/>
      <c r="BC22" s="159"/>
      <c r="BD22" s="195" t="e">
        <f t="shared" si="14"/>
        <v>#N/A</v>
      </c>
      <c r="BE22" s="196"/>
      <c r="BF22" s="196"/>
      <c r="BG22" s="196"/>
      <c r="BH22" s="196"/>
      <c r="BI22" s="197"/>
      <c r="BR22" s="13" t="s">
        <v>337</v>
      </c>
      <c r="BS22" s="14" t="s">
        <v>338</v>
      </c>
      <c r="BT22" s="14" t="s">
        <v>67</v>
      </c>
      <c r="BU22" s="19"/>
      <c r="BX22" s="42" t="s">
        <v>281</v>
      </c>
      <c r="BY22" s="42" t="s">
        <v>267</v>
      </c>
      <c r="BZ22" s="42" t="str">
        <f t="shared" si="1"/>
        <v>男ｼﾞｬﾍﾞﾘｯｸｽﾛｰ</v>
      </c>
      <c r="CA22" s="42" t="s">
        <v>247</v>
      </c>
      <c r="CB22" s="42"/>
      <c r="CC22" s="28"/>
      <c r="CD22" s="42" t="str">
        <f t="shared" si="2"/>
        <v>女</v>
      </c>
      <c r="CE22" s="42" t="s">
        <v>248</v>
      </c>
      <c r="CF22" s="42"/>
      <c r="CG22" s="42"/>
      <c r="CH22" s="42">
        <v>15</v>
      </c>
      <c r="CI22" s="41" t="str">
        <f t="shared" si="0"/>
        <v/>
      </c>
      <c r="CJ22" s="41">
        <f>COUNTIF($CI$8:CI22,CI22)</f>
        <v>13</v>
      </c>
      <c r="CK22" s="41" t="str">
        <f t="shared" si="3"/>
        <v>13</v>
      </c>
      <c r="CL22" s="41" t="str">
        <f t="shared" si="4"/>
        <v>C</v>
      </c>
      <c r="CM22" s="41">
        <f>COUNTIF(CL$8:$CL22,CL22)</f>
        <v>13</v>
      </c>
      <c r="CN22" s="41" t="str">
        <f t="shared" si="5"/>
        <v>13C</v>
      </c>
      <c r="CO22" s="41" t="str">
        <f t="shared" si="6"/>
        <v/>
      </c>
      <c r="CP22" s="21">
        <f t="shared" si="7"/>
        <v>0</v>
      </c>
    </row>
    <row r="23" spans="1:94" ht="10.5" customHeight="1">
      <c r="A23" s="50">
        <v>10</v>
      </c>
      <c r="B23" s="25"/>
      <c r="C23" s="40"/>
      <c r="D23" s="25"/>
      <c r="E23" s="25"/>
      <c r="F23" s="26" t="str">
        <f t="shared" si="8"/>
        <v/>
      </c>
      <c r="G23" s="25"/>
      <c r="H23" s="158"/>
      <c r="I23" s="158"/>
      <c r="J23" s="25"/>
      <c r="K23" s="25"/>
      <c r="L23" s="25"/>
      <c r="M23" s="25"/>
      <c r="O23" s="178"/>
      <c r="P23" s="179"/>
      <c r="Q23" s="189" t="s">
        <v>213</v>
      </c>
      <c r="R23" s="190"/>
      <c r="S23" s="190"/>
      <c r="T23" s="190"/>
      <c r="U23" s="190"/>
      <c r="V23" s="191"/>
      <c r="W23" s="192">
        <f t="shared" si="15"/>
        <v>0</v>
      </c>
      <c r="X23" s="193"/>
      <c r="Y23" s="194"/>
      <c r="Z23" s="159" t="e">
        <f t="shared" si="9"/>
        <v>#N/A</v>
      </c>
      <c r="AA23" s="159"/>
      <c r="AB23" s="159"/>
      <c r="AC23" s="159"/>
      <c r="AD23" s="159"/>
      <c r="AE23" s="159"/>
      <c r="AF23" s="159" t="e">
        <f t="shared" si="10"/>
        <v>#N/A</v>
      </c>
      <c r="AG23" s="159"/>
      <c r="AH23" s="159"/>
      <c r="AI23" s="159"/>
      <c r="AJ23" s="159"/>
      <c r="AK23" s="159"/>
      <c r="AL23" s="159" t="e">
        <f t="shared" si="11"/>
        <v>#N/A</v>
      </c>
      <c r="AM23" s="159"/>
      <c r="AN23" s="159"/>
      <c r="AO23" s="159"/>
      <c r="AP23" s="159"/>
      <c r="AQ23" s="159"/>
      <c r="AR23" s="159" t="e">
        <f t="shared" si="12"/>
        <v>#N/A</v>
      </c>
      <c r="AS23" s="159"/>
      <c r="AT23" s="159"/>
      <c r="AU23" s="159"/>
      <c r="AV23" s="159"/>
      <c r="AW23" s="159"/>
      <c r="AX23" s="159" t="e">
        <f t="shared" si="13"/>
        <v>#N/A</v>
      </c>
      <c r="AY23" s="159"/>
      <c r="AZ23" s="159"/>
      <c r="BA23" s="159"/>
      <c r="BB23" s="159"/>
      <c r="BC23" s="159"/>
      <c r="BD23" s="195" t="e">
        <f t="shared" si="14"/>
        <v>#N/A</v>
      </c>
      <c r="BE23" s="196"/>
      <c r="BF23" s="196"/>
      <c r="BG23" s="196"/>
      <c r="BH23" s="196"/>
      <c r="BI23" s="197"/>
      <c r="BR23" s="13" t="s">
        <v>339</v>
      </c>
      <c r="BS23" s="14" t="s">
        <v>340</v>
      </c>
      <c r="BT23" s="19"/>
      <c r="BU23" s="19"/>
      <c r="BX23" s="42" t="s">
        <v>236</v>
      </c>
      <c r="BY23" s="42" t="s">
        <v>252</v>
      </c>
      <c r="BZ23" s="42" t="str">
        <f t="shared" si="1"/>
        <v>男四種競技</v>
      </c>
      <c r="CA23" s="42" t="s">
        <v>250</v>
      </c>
      <c r="CB23" s="42"/>
      <c r="CC23" s="28"/>
      <c r="CD23" s="42" t="str">
        <f t="shared" si="2"/>
        <v>女</v>
      </c>
      <c r="CE23" s="42" t="s">
        <v>251</v>
      </c>
      <c r="CF23" s="42"/>
      <c r="CG23" s="42"/>
      <c r="CH23" s="42">
        <v>16</v>
      </c>
      <c r="CI23" s="41" t="str">
        <f t="shared" si="0"/>
        <v/>
      </c>
      <c r="CJ23" s="41">
        <f>COUNTIF($CI$8:CI23,CI23)</f>
        <v>14</v>
      </c>
      <c r="CK23" s="41" t="str">
        <f t="shared" si="3"/>
        <v>14</v>
      </c>
      <c r="CL23" s="41" t="str">
        <f t="shared" si="4"/>
        <v>C</v>
      </c>
      <c r="CM23" s="41">
        <f>COUNTIF(CL$8:$CL23,CL23)</f>
        <v>14</v>
      </c>
      <c r="CN23" s="41" t="str">
        <f t="shared" si="5"/>
        <v>14C</v>
      </c>
      <c r="CO23" s="41" t="str">
        <f t="shared" si="6"/>
        <v/>
      </c>
      <c r="CP23" s="21">
        <f t="shared" si="7"/>
        <v>0</v>
      </c>
    </row>
    <row r="24" spans="1:94" ht="10.5" customHeight="1">
      <c r="A24" s="50">
        <v>11</v>
      </c>
      <c r="B24" s="25"/>
      <c r="C24" s="40"/>
      <c r="D24" s="25"/>
      <c r="E24" s="25"/>
      <c r="F24" s="26" t="str">
        <f t="shared" si="8"/>
        <v/>
      </c>
      <c r="G24" s="25"/>
      <c r="H24" s="158"/>
      <c r="I24" s="158"/>
      <c r="J24" s="25"/>
      <c r="K24" s="25"/>
      <c r="L24" s="25"/>
      <c r="M24" s="25"/>
      <c r="O24" s="178"/>
      <c r="P24" s="179"/>
      <c r="Q24" s="189" t="s">
        <v>194</v>
      </c>
      <c r="R24" s="190"/>
      <c r="S24" s="190"/>
      <c r="T24" s="190"/>
      <c r="U24" s="190"/>
      <c r="V24" s="191"/>
      <c r="W24" s="192">
        <f t="shared" si="15"/>
        <v>0</v>
      </c>
      <c r="X24" s="193"/>
      <c r="Y24" s="194"/>
      <c r="Z24" s="159" t="e">
        <f t="shared" si="9"/>
        <v>#N/A</v>
      </c>
      <c r="AA24" s="159"/>
      <c r="AB24" s="159"/>
      <c r="AC24" s="159"/>
      <c r="AD24" s="159"/>
      <c r="AE24" s="159"/>
      <c r="AF24" s="159" t="e">
        <f t="shared" si="10"/>
        <v>#N/A</v>
      </c>
      <c r="AG24" s="159"/>
      <c r="AH24" s="159"/>
      <c r="AI24" s="159"/>
      <c r="AJ24" s="159"/>
      <c r="AK24" s="159"/>
      <c r="AL24" s="159" t="e">
        <f t="shared" si="11"/>
        <v>#N/A</v>
      </c>
      <c r="AM24" s="159"/>
      <c r="AN24" s="159"/>
      <c r="AO24" s="159"/>
      <c r="AP24" s="159"/>
      <c r="AQ24" s="159"/>
      <c r="AR24" s="159" t="e">
        <f t="shared" si="12"/>
        <v>#N/A</v>
      </c>
      <c r="AS24" s="159"/>
      <c r="AT24" s="159"/>
      <c r="AU24" s="159"/>
      <c r="AV24" s="159"/>
      <c r="AW24" s="159"/>
      <c r="AX24" s="159" t="e">
        <f t="shared" si="13"/>
        <v>#N/A</v>
      </c>
      <c r="AY24" s="159"/>
      <c r="AZ24" s="159"/>
      <c r="BA24" s="159"/>
      <c r="BB24" s="159"/>
      <c r="BC24" s="159"/>
      <c r="BD24" s="195" t="e">
        <f t="shared" si="14"/>
        <v>#N/A</v>
      </c>
      <c r="BE24" s="196"/>
      <c r="BF24" s="196"/>
      <c r="BG24" s="196"/>
      <c r="BH24" s="196"/>
      <c r="BI24" s="197"/>
      <c r="BR24" s="13" t="s">
        <v>341</v>
      </c>
      <c r="BS24" s="14" t="s">
        <v>342</v>
      </c>
      <c r="BT24" s="19"/>
      <c r="BU24" s="19"/>
      <c r="BX24" s="42"/>
      <c r="BY24" s="42"/>
      <c r="BZ24" s="42" t="str">
        <f t="shared" si="1"/>
        <v>男</v>
      </c>
      <c r="CA24" s="42" t="s">
        <v>253</v>
      </c>
      <c r="CB24" s="42"/>
      <c r="CC24" s="28"/>
      <c r="CD24" s="42" t="str">
        <f t="shared" si="2"/>
        <v>女</v>
      </c>
      <c r="CE24" s="42" t="s">
        <v>254</v>
      </c>
      <c r="CF24" s="42"/>
      <c r="CG24" s="42"/>
      <c r="CH24" s="42">
        <v>17</v>
      </c>
      <c r="CI24" s="41" t="str">
        <f t="shared" si="0"/>
        <v/>
      </c>
      <c r="CJ24" s="41">
        <f>COUNTIF($CI$8:CI24,CI24)</f>
        <v>15</v>
      </c>
      <c r="CK24" s="41" t="str">
        <f t="shared" si="3"/>
        <v>15</v>
      </c>
      <c r="CL24" s="41" t="str">
        <f t="shared" si="4"/>
        <v>C</v>
      </c>
      <c r="CM24" s="41">
        <f>COUNTIF(CL$8:$CL24,CL24)</f>
        <v>15</v>
      </c>
      <c r="CN24" s="41" t="str">
        <f t="shared" si="5"/>
        <v>15C</v>
      </c>
      <c r="CO24" s="41" t="str">
        <f t="shared" si="6"/>
        <v/>
      </c>
      <c r="CP24" s="21">
        <f t="shared" si="7"/>
        <v>0</v>
      </c>
    </row>
    <row r="25" spans="1:94" ht="10.5" customHeight="1">
      <c r="A25" s="50">
        <v>12</v>
      </c>
      <c r="B25" s="25"/>
      <c r="C25" s="40"/>
      <c r="D25" s="25"/>
      <c r="E25" s="25"/>
      <c r="F25" s="26" t="str">
        <f t="shared" si="8"/>
        <v/>
      </c>
      <c r="G25" s="25"/>
      <c r="H25" s="158"/>
      <c r="I25" s="158"/>
      <c r="J25" s="25"/>
      <c r="K25" s="25"/>
      <c r="L25" s="25"/>
      <c r="M25" s="25"/>
      <c r="O25" s="178"/>
      <c r="P25" s="179"/>
      <c r="Q25" s="189" t="s">
        <v>204</v>
      </c>
      <c r="R25" s="190"/>
      <c r="S25" s="190"/>
      <c r="T25" s="190"/>
      <c r="U25" s="190"/>
      <c r="V25" s="191"/>
      <c r="W25" s="192">
        <f t="shared" si="15"/>
        <v>1</v>
      </c>
      <c r="X25" s="193"/>
      <c r="Y25" s="194"/>
      <c r="Z25" s="159" t="str">
        <f t="shared" si="9"/>
        <v>常呂太郎</v>
      </c>
      <c r="AA25" s="159"/>
      <c r="AB25" s="159"/>
      <c r="AC25" s="159"/>
      <c r="AD25" s="159"/>
      <c r="AE25" s="159"/>
      <c r="AF25" s="159" t="e">
        <f t="shared" si="10"/>
        <v>#N/A</v>
      </c>
      <c r="AG25" s="159"/>
      <c r="AH25" s="159"/>
      <c r="AI25" s="159"/>
      <c r="AJ25" s="159"/>
      <c r="AK25" s="159"/>
      <c r="AL25" s="159" t="e">
        <f t="shared" si="11"/>
        <v>#N/A</v>
      </c>
      <c r="AM25" s="159"/>
      <c r="AN25" s="159"/>
      <c r="AO25" s="159"/>
      <c r="AP25" s="159"/>
      <c r="AQ25" s="159"/>
      <c r="AR25" s="159" t="e">
        <f t="shared" si="12"/>
        <v>#N/A</v>
      </c>
      <c r="AS25" s="159"/>
      <c r="AT25" s="159"/>
      <c r="AU25" s="159"/>
      <c r="AV25" s="159"/>
      <c r="AW25" s="159"/>
      <c r="AX25" s="159" t="e">
        <f t="shared" si="13"/>
        <v>#N/A</v>
      </c>
      <c r="AY25" s="159"/>
      <c r="AZ25" s="159"/>
      <c r="BA25" s="159"/>
      <c r="BB25" s="159"/>
      <c r="BC25" s="159"/>
      <c r="BD25" s="195" t="e">
        <f t="shared" si="14"/>
        <v>#N/A</v>
      </c>
      <c r="BE25" s="196"/>
      <c r="BF25" s="196"/>
      <c r="BG25" s="196"/>
      <c r="BH25" s="196"/>
      <c r="BI25" s="197"/>
      <c r="BR25" s="13" t="s">
        <v>53</v>
      </c>
      <c r="BS25" s="14" t="s">
        <v>343</v>
      </c>
      <c r="BT25" s="19"/>
      <c r="BU25" s="19"/>
      <c r="BX25" s="42"/>
      <c r="BY25" s="42"/>
      <c r="BZ25" s="42" t="str">
        <f t="shared" si="1"/>
        <v>男</v>
      </c>
      <c r="CA25" s="42" t="s">
        <v>255</v>
      </c>
      <c r="CB25" s="42"/>
      <c r="CC25" s="28"/>
      <c r="CD25" s="42" t="str">
        <f t="shared" si="2"/>
        <v>女</v>
      </c>
      <c r="CE25" s="42" t="s">
        <v>256</v>
      </c>
      <c r="CF25" s="42"/>
      <c r="CG25" s="42"/>
      <c r="CH25" s="42">
        <v>18</v>
      </c>
      <c r="CI25" s="41" t="str">
        <f t="shared" si="0"/>
        <v/>
      </c>
      <c r="CJ25" s="41">
        <f>COUNTIF($CI$8:CI25,CI25)</f>
        <v>16</v>
      </c>
      <c r="CK25" s="41" t="str">
        <f t="shared" si="3"/>
        <v>16</v>
      </c>
      <c r="CL25" s="41" t="str">
        <f t="shared" si="4"/>
        <v>C</v>
      </c>
      <c r="CM25" s="41">
        <f>COUNTIF(CL$8:$CL25,CL25)</f>
        <v>16</v>
      </c>
      <c r="CN25" s="41" t="str">
        <f t="shared" si="5"/>
        <v>16C</v>
      </c>
      <c r="CO25" s="41" t="str">
        <f t="shared" si="6"/>
        <v/>
      </c>
      <c r="CP25" s="21">
        <f t="shared" si="7"/>
        <v>0</v>
      </c>
    </row>
    <row r="26" spans="1:94" ht="10.5" customHeight="1">
      <c r="A26" s="50">
        <v>13</v>
      </c>
      <c r="B26" s="25"/>
      <c r="C26" s="40"/>
      <c r="D26" s="25"/>
      <c r="E26" s="25"/>
      <c r="F26" s="26" t="str">
        <f t="shared" si="8"/>
        <v/>
      </c>
      <c r="G26" s="25"/>
      <c r="H26" s="158"/>
      <c r="I26" s="158"/>
      <c r="J26" s="25"/>
      <c r="K26" s="25"/>
      <c r="L26" s="25"/>
      <c r="M26" s="25"/>
      <c r="O26" s="178"/>
      <c r="P26" s="179"/>
      <c r="Q26" s="189" t="s">
        <v>224</v>
      </c>
      <c r="R26" s="190"/>
      <c r="S26" s="190"/>
      <c r="T26" s="190"/>
      <c r="U26" s="190"/>
      <c r="V26" s="191"/>
      <c r="W26" s="192">
        <f t="shared" si="15"/>
        <v>0</v>
      </c>
      <c r="X26" s="193"/>
      <c r="Y26" s="194"/>
      <c r="Z26" s="159" t="e">
        <f t="shared" si="9"/>
        <v>#N/A</v>
      </c>
      <c r="AA26" s="159"/>
      <c r="AB26" s="159"/>
      <c r="AC26" s="159"/>
      <c r="AD26" s="159"/>
      <c r="AE26" s="159"/>
      <c r="AF26" s="159" t="e">
        <f t="shared" si="10"/>
        <v>#N/A</v>
      </c>
      <c r="AG26" s="159"/>
      <c r="AH26" s="159"/>
      <c r="AI26" s="159"/>
      <c r="AJ26" s="159"/>
      <c r="AK26" s="159"/>
      <c r="AL26" s="159" t="e">
        <f t="shared" si="11"/>
        <v>#N/A</v>
      </c>
      <c r="AM26" s="159"/>
      <c r="AN26" s="159"/>
      <c r="AO26" s="159"/>
      <c r="AP26" s="159"/>
      <c r="AQ26" s="159"/>
      <c r="AR26" s="159" t="e">
        <f t="shared" si="12"/>
        <v>#N/A</v>
      </c>
      <c r="AS26" s="159"/>
      <c r="AT26" s="159"/>
      <c r="AU26" s="159"/>
      <c r="AV26" s="159"/>
      <c r="AW26" s="159"/>
      <c r="AX26" s="159" t="e">
        <f t="shared" si="13"/>
        <v>#N/A</v>
      </c>
      <c r="AY26" s="159"/>
      <c r="AZ26" s="159"/>
      <c r="BA26" s="159"/>
      <c r="BB26" s="159"/>
      <c r="BC26" s="159"/>
      <c r="BD26" s="195" t="e">
        <f t="shared" si="14"/>
        <v>#N/A</v>
      </c>
      <c r="BE26" s="196"/>
      <c r="BF26" s="196"/>
      <c r="BG26" s="196"/>
      <c r="BH26" s="196"/>
      <c r="BI26" s="197"/>
      <c r="BR26" s="13" t="s">
        <v>54</v>
      </c>
      <c r="BS26" s="14" t="s">
        <v>344</v>
      </c>
      <c r="BT26" s="19"/>
      <c r="BU26" s="19"/>
      <c r="BX26" s="42"/>
      <c r="BY26" s="42"/>
      <c r="BZ26" s="42" t="str">
        <f t="shared" si="1"/>
        <v>男</v>
      </c>
      <c r="CA26" s="42" t="s">
        <v>257</v>
      </c>
      <c r="CB26" s="42"/>
      <c r="CC26" s="28"/>
      <c r="CD26" s="42" t="str">
        <f t="shared" si="2"/>
        <v>女</v>
      </c>
      <c r="CE26" s="42" t="s">
        <v>258</v>
      </c>
      <c r="CF26" s="42"/>
      <c r="CG26" s="42"/>
      <c r="CH26" s="42">
        <v>19</v>
      </c>
      <c r="CI26" s="41" t="str">
        <f t="shared" si="0"/>
        <v/>
      </c>
      <c r="CJ26" s="41">
        <f>COUNTIF($CI$8:CI26,CI26)</f>
        <v>17</v>
      </c>
      <c r="CK26" s="41" t="str">
        <f t="shared" si="3"/>
        <v>17</v>
      </c>
      <c r="CL26" s="41" t="str">
        <f t="shared" si="4"/>
        <v>C</v>
      </c>
      <c r="CM26" s="41">
        <f>COUNTIF(CL$8:$CL26,CL26)</f>
        <v>17</v>
      </c>
      <c r="CN26" s="41" t="str">
        <f t="shared" si="5"/>
        <v>17C</v>
      </c>
      <c r="CO26" s="41" t="str">
        <f t="shared" si="6"/>
        <v/>
      </c>
      <c r="CP26" s="21">
        <f t="shared" si="7"/>
        <v>0</v>
      </c>
    </row>
    <row r="27" spans="1:94" ht="10.5" customHeight="1">
      <c r="A27" s="50">
        <v>14</v>
      </c>
      <c r="B27" s="25"/>
      <c r="C27" s="40"/>
      <c r="D27" s="25"/>
      <c r="E27" s="25"/>
      <c r="F27" s="26" t="str">
        <f t="shared" si="8"/>
        <v/>
      </c>
      <c r="G27" s="25"/>
      <c r="H27" s="158"/>
      <c r="I27" s="158"/>
      <c r="J27" s="25"/>
      <c r="K27" s="25"/>
      <c r="L27" s="25"/>
      <c r="M27" s="25"/>
      <c r="O27" s="178"/>
      <c r="P27" s="179"/>
      <c r="Q27" s="189" t="s">
        <v>284</v>
      </c>
      <c r="R27" s="190"/>
      <c r="S27" s="190"/>
      <c r="T27" s="190"/>
      <c r="U27" s="190"/>
      <c r="V27" s="191"/>
      <c r="W27" s="192">
        <f t="shared" si="15"/>
        <v>0</v>
      </c>
      <c r="X27" s="193"/>
      <c r="Y27" s="194"/>
      <c r="Z27" s="159" t="e">
        <f t="shared" si="9"/>
        <v>#N/A</v>
      </c>
      <c r="AA27" s="159"/>
      <c r="AB27" s="159"/>
      <c r="AC27" s="159"/>
      <c r="AD27" s="159"/>
      <c r="AE27" s="159"/>
      <c r="AF27" s="159" t="e">
        <f t="shared" si="10"/>
        <v>#N/A</v>
      </c>
      <c r="AG27" s="159"/>
      <c r="AH27" s="159"/>
      <c r="AI27" s="159"/>
      <c r="AJ27" s="159"/>
      <c r="AK27" s="159"/>
      <c r="AL27" s="159" t="e">
        <f t="shared" si="11"/>
        <v>#N/A</v>
      </c>
      <c r="AM27" s="159"/>
      <c r="AN27" s="159"/>
      <c r="AO27" s="159"/>
      <c r="AP27" s="159"/>
      <c r="AQ27" s="159"/>
      <c r="AR27" s="159" t="e">
        <f t="shared" si="12"/>
        <v>#N/A</v>
      </c>
      <c r="AS27" s="159"/>
      <c r="AT27" s="159"/>
      <c r="AU27" s="159"/>
      <c r="AV27" s="159"/>
      <c r="AW27" s="159"/>
      <c r="AX27" s="159" t="e">
        <f t="shared" si="13"/>
        <v>#N/A</v>
      </c>
      <c r="AY27" s="159"/>
      <c r="AZ27" s="159"/>
      <c r="BA27" s="159"/>
      <c r="BB27" s="159"/>
      <c r="BC27" s="159"/>
      <c r="BD27" s="195" t="e">
        <f t="shared" si="14"/>
        <v>#N/A</v>
      </c>
      <c r="BE27" s="196"/>
      <c r="BF27" s="196"/>
      <c r="BG27" s="196"/>
      <c r="BH27" s="196"/>
      <c r="BI27" s="197"/>
      <c r="BR27" s="13" t="s">
        <v>55</v>
      </c>
      <c r="BS27" s="14" t="s">
        <v>345</v>
      </c>
      <c r="BT27" s="19"/>
      <c r="BU27" s="19"/>
      <c r="BX27" s="42"/>
      <c r="BY27" s="42"/>
      <c r="BZ27" s="42" t="str">
        <f t="shared" si="1"/>
        <v>男</v>
      </c>
      <c r="CA27" s="42" t="s">
        <v>259</v>
      </c>
      <c r="CB27" s="42"/>
      <c r="CC27" s="28"/>
      <c r="CD27" s="42" t="str">
        <f t="shared" si="2"/>
        <v>女</v>
      </c>
      <c r="CE27" s="42" t="s">
        <v>260</v>
      </c>
      <c r="CF27" s="42"/>
      <c r="CG27" s="42"/>
      <c r="CH27" s="42">
        <v>20</v>
      </c>
      <c r="CI27" s="41" t="str">
        <f t="shared" si="0"/>
        <v/>
      </c>
      <c r="CJ27" s="41">
        <f>COUNTIF($CI$8:CI27,CI27)</f>
        <v>18</v>
      </c>
      <c r="CK27" s="41" t="str">
        <f t="shared" si="3"/>
        <v>18</v>
      </c>
      <c r="CL27" s="41" t="str">
        <f t="shared" si="4"/>
        <v>C</v>
      </c>
      <c r="CM27" s="41">
        <f>COUNTIF(CL$8:$CL27,CL27)</f>
        <v>18</v>
      </c>
      <c r="CN27" s="41" t="str">
        <f t="shared" si="5"/>
        <v>18C</v>
      </c>
      <c r="CO27" s="41" t="str">
        <f t="shared" si="6"/>
        <v/>
      </c>
      <c r="CP27" s="21">
        <f t="shared" si="7"/>
        <v>0</v>
      </c>
    </row>
    <row r="28" spans="1:94" ht="10.5" customHeight="1">
      <c r="A28" s="50">
        <v>15</v>
      </c>
      <c r="B28" s="25"/>
      <c r="C28" s="40"/>
      <c r="D28" s="25"/>
      <c r="E28" s="25"/>
      <c r="F28" s="26" t="str">
        <f t="shared" si="8"/>
        <v/>
      </c>
      <c r="G28" s="25"/>
      <c r="H28" s="158"/>
      <c r="I28" s="158"/>
      <c r="J28" s="25"/>
      <c r="K28" s="25"/>
      <c r="L28" s="25"/>
      <c r="M28" s="25"/>
      <c r="O28" s="178"/>
      <c r="P28" s="179"/>
      <c r="Q28" s="189" t="s">
        <v>216</v>
      </c>
      <c r="R28" s="190"/>
      <c r="S28" s="190"/>
      <c r="T28" s="190"/>
      <c r="U28" s="190"/>
      <c r="V28" s="191"/>
      <c r="W28" s="192">
        <f t="shared" si="15"/>
        <v>0</v>
      </c>
      <c r="X28" s="193"/>
      <c r="Y28" s="194"/>
      <c r="Z28" s="159" t="e">
        <f t="shared" si="9"/>
        <v>#N/A</v>
      </c>
      <c r="AA28" s="159"/>
      <c r="AB28" s="159"/>
      <c r="AC28" s="159"/>
      <c r="AD28" s="159"/>
      <c r="AE28" s="159"/>
      <c r="AF28" s="159" t="e">
        <f t="shared" si="10"/>
        <v>#N/A</v>
      </c>
      <c r="AG28" s="159"/>
      <c r="AH28" s="159"/>
      <c r="AI28" s="159"/>
      <c r="AJ28" s="159"/>
      <c r="AK28" s="159"/>
      <c r="AL28" s="159" t="e">
        <f t="shared" si="11"/>
        <v>#N/A</v>
      </c>
      <c r="AM28" s="159"/>
      <c r="AN28" s="159"/>
      <c r="AO28" s="159"/>
      <c r="AP28" s="159"/>
      <c r="AQ28" s="159"/>
      <c r="AR28" s="159" t="e">
        <f t="shared" si="12"/>
        <v>#N/A</v>
      </c>
      <c r="AS28" s="159"/>
      <c r="AT28" s="159"/>
      <c r="AU28" s="159"/>
      <c r="AV28" s="159"/>
      <c r="AW28" s="159"/>
      <c r="AX28" s="159" t="e">
        <f t="shared" si="13"/>
        <v>#N/A</v>
      </c>
      <c r="AY28" s="159"/>
      <c r="AZ28" s="159"/>
      <c r="BA28" s="159"/>
      <c r="BB28" s="159"/>
      <c r="BC28" s="159"/>
      <c r="BD28" s="195" t="e">
        <f t="shared" si="14"/>
        <v>#N/A</v>
      </c>
      <c r="BE28" s="196"/>
      <c r="BF28" s="196"/>
      <c r="BG28" s="196"/>
      <c r="BH28" s="196"/>
      <c r="BI28" s="197"/>
      <c r="BR28" s="13" t="s">
        <v>56</v>
      </c>
      <c r="BS28" s="14" t="s">
        <v>346</v>
      </c>
      <c r="BT28" s="19"/>
      <c r="BU28" s="19"/>
      <c r="BX28" s="20"/>
      <c r="BY28" s="20"/>
      <c r="BZ28" s="20"/>
      <c r="CA28" s="24"/>
      <c r="CB28" s="20"/>
      <c r="CC28" s="20"/>
      <c r="CD28" s="20"/>
      <c r="CE28" s="20"/>
      <c r="CF28" s="20"/>
      <c r="CG28" s="20"/>
      <c r="CH28" s="42">
        <v>21</v>
      </c>
      <c r="CI28" s="29" t="str">
        <f t="shared" si="0"/>
        <v/>
      </c>
      <c r="CJ28" s="41">
        <f>COUNTIF($CI$8:CI28,CI28)</f>
        <v>19</v>
      </c>
      <c r="CK28" s="41" t="str">
        <f t="shared" si="3"/>
        <v>19</v>
      </c>
      <c r="CL28" s="41" t="str">
        <f t="shared" si="4"/>
        <v>C</v>
      </c>
      <c r="CM28" s="41">
        <f>COUNTIF(CL$8:$CL28,CL28)</f>
        <v>19</v>
      </c>
      <c r="CN28" s="41" t="str">
        <f t="shared" si="5"/>
        <v>19C</v>
      </c>
      <c r="CO28" s="41" t="str">
        <f t="shared" si="6"/>
        <v/>
      </c>
      <c r="CP28" s="21">
        <f t="shared" si="7"/>
        <v>0</v>
      </c>
    </row>
    <row r="29" spans="1:94" ht="10.5" customHeight="1">
      <c r="A29" s="50">
        <v>16</v>
      </c>
      <c r="B29" s="25"/>
      <c r="C29" s="40"/>
      <c r="D29" s="25"/>
      <c r="E29" s="25"/>
      <c r="F29" s="26" t="str">
        <f t="shared" si="8"/>
        <v/>
      </c>
      <c r="G29" s="25"/>
      <c r="H29" s="158"/>
      <c r="I29" s="158"/>
      <c r="J29" s="25"/>
      <c r="K29" s="25"/>
      <c r="L29" s="25"/>
      <c r="M29" s="25"/>
      <c r="O29" s="178"/>
      <c r="P29" s="179"/>
      <c r="Q29" s="189" t="s">
        <v>239</v>
      </c>
      <c r="R29" s="190"/>
      <c r="S29" s="190"/>
      <c r="T29" s="190"/>
      <c r="U29" s="190"/>
      <c r="V29" s="191"/>
      <c r="W29" s="192">
        <f t="shared" si="15"/>
        <v>0</v>
      </c>
      <c r="X29" s="193"/>
      <c r="Y29" s="194"/>
      <c r="Z29" s="159" t="e">
        <f t="shared" si="9"/>
        <v>#N/A</v>
      </c>
      <c r="AA29" s="159"/>
      <c r="AB29" s="159"/>
      <c r="AC29" s="159"/>
      <c r="AD29" s="159"/>
      <c r="AE29" s="159"/>
      <c r="AF29" s="159" t="e">
        <f t="shared" si="10"/>
        <v>#N/A</v>
      </c>
      <c r="AG29" s="159"/>
      <c r="AH29" s="159"/>
      <c r="AI29" s="159"/>
      <c r="AJ29" s="159"/>
      <c r="AK29" s="159"/>
      <c r="AL29" s="159" t="e">
        <f t="shared" si="11"/>
        <v>#N/A</v>
      </c>
      <c r="AM29" s="159"/>
      <c r="AN29" s="159"/>
      <c r="AO29" s="159"/>
      <c r="AP29" s="159"/>
      <c r="AQ29" s="159"/>
      <c r="AR29" s="159" t="e">
        <f t="shared" si="12"/>
        <v>#N/A</v>
      </c>
      <c r="AS29" s="159"/>
      <c r="AT29" s="159"/>
      <c r="AU29" s="159"/>
      <c r="AV29" s="159"/>
      <c r="AW29" s="159"/>
      <c r="AX29" s="159" t="e">
        <f t="shared" si="13"/>
        <v>#N/A</v>
      </c>
      <c r="AY29" s="159"/>
      <c r="AZ29" s="159"/>
      <c r="BA29" s="159"/>
      <c r="BB29" s="159"/>
      <c r="BC29" s="159"/>
      <c r="BD29" s="195" t="e">
        <f t="shared" si="14"/>
        <v>#N/A</v>
      </c>
      <c r="BE29" s="196"/>
      <c r="BF29" s="196"/>
      <c r="BG29" s="196"/>
      <c r="BH29" s="196"/>
      <c r="BI29" s="197"/>
      <c r="BR29" s="13" t="s">
        <v>57</v>
      </c>
      <c r="BS29" s="14" t="s">
        <v>90</v>
      </c>
      <c r="BT29" s="19"/>
      <c r="BU29" s="19"/>
      <c r="BV29" s="20"/>
      <c r="BX29" s="30" t="s">
        <v>261</v>
      </c>
      <c r="BY29" s="20"/>
      <c r="BZ29" s="42" t="str">
        <f>BZ8</f>
        <v>男1年100m</v>
      </c>
      <c r="CA29" s="42" t="str">
        <f>CA8</f>
        <v>ア</v>
      </c>
      <c r="CB29" s="28" t="str">
        <f>BY8</f>
        <v>男子1年100m</v>
      </c>
      <c r="CC29" s="20"/>
      <c r="CD29" s="20"/>
      <c r="CE29" s="20"/>
      <c r="CF29" s="20"/>
      <c r="CG29" s="20"/>
      <c r="CH29" s="42">
        <v>22</v>
      </c>
      <c r="CI29" s="29" t="str">
        <f t="shared" si="0"/>
        <v/>
      </c>
      <c r="CJ29" s="41">
        <f>COUNTIF($CI$8:CI29,CI29)</f>
        <v>20</v>
      </c>
      <c r="CK29" s="41" t="str">
        <f t="shared" si="3"/>
        <v>20</v>
      </c>
      <c r="CL29" s="41" t="str">
        <f t="shared" si="4"/>
        <v>C</v>
      </c>
      <c r="CM29" s="41">
        <f>COUNTIF(CL$8:$CL29,CL29)</f>
        <v>20</v>
      </c>
      <c r="CN29" s="41" t="str">
        <f t="shared" si="5"/>
        <v>20C</v>
      </c>
      <c r="CO29" s="41" t="str">
        <f t="shared" si="6"/>
        <v/>
      </c>
      <c r="CP29" s="21">
        <f t="shared" si="7"/>
        <v>0</v>
      </c>
    </row>
    <row r="30" spans="1:94" ht="10.5" customHeight="1">
      <c r="A30" s="50">
        <v>17</v>
      </c>
      <c r="B30" s="25"/>
      <c r="C30" s="40"/>
      <c r="D30" s="25"/>
      <c r="E30" s="25"/>
      <c r="F30" s="26" t="str">
        <f t="shared" si="8"/>
        <v/>
      </c>
      <c r="G30" s="25"/>
      <c r="H30" s="158"/>
      <c r="I30" s="158"/>
      <c r="J30" s="25"/>
      <c r="K30" s="25"/>
      <c r="L30" s="25"/>
      <c r="M30" s="25"/>
      <c r="O30" s="178"/>
      <c r="P30" s="179"/>
      <c r="Q30" s="189" t="s">
        <v>221</v>
      </c>
      <c r="R30" s="190"/>
      <c r="S30" s="190"/>
      <c r="T30" s="190"/>
      <c r="U30" s="190"/>
      <c r="V30" s="191"/>
      <c r="W30" s="192">
        <f t="shared" si="15"/>
        <v>0</v>
      </c>
      <c r="X30" s="193"/>
      <c r="Y30" s="194"/>
      <c r="Z30" s="159" t="e">
        <f t="shared" si="9"/>
        <v>#N/A</v>
      </c>
      <c r="AA30" s="159"/>
      <c r="AB30" s="159"/>
      <c r="AC30" s="159"/>
      <c r="AD30" s="159"/>
      <c r="AE30" s="159"/>
      <c r="AF30" s="159" t="e">
        <f t="shared" si="10"/>
        <v>#N/A</v>
      </c>
      <c r="AG30" s="159"/>
      <c r="AH30" s="159"/>
      <c r="AI30" s="159"/>
      <c r="AJ30" s="159"/>
      <c r="AK30" s="159"/>
      <c r="AL30" s="159" t="e">
        <f t="shared" si="11"/>
        <v>#N/A</v>
      </c>
      <c r="AM30" s="159"/>
      <c r="AN30" s="159"/>
      <c r="AO30" s="159"/>
      <c r="AP30" s="159"/>
      <c r="AQ30" s="159"/>
      <c r="AR30" s="159" t="e">
        <f t="shared" si="12"/>
        <v>#N/A</v>
      </c>
      <c r="AS30" s="159"/>
      <c r="AT30" s="159"/>
      <c r="AU30" s="159"/>
      <c r="AV30" s="159"/>
      <c r="AW30" s="159"/>
      <c r="AX30" s="159" t="e">
        <f t="shared" si="13"/>
        <v>#N/A</v>
      </c>
      <c r="AY30" s="159"/>
      <c r="AZ30" s="159"/>
      <c r="BA30" s="159"/>
      <c r="BB30" s="159"/>
      <c r="BC30" s="159"/>
      <c r="BD30" s="195" t="e">
        <f t="shared" si="14"/>
        <v>#N/A</v>
      </c>
      <c r="BE30" s="196"/>
      <c r="BF30" s="196"/>
      <c r="BG30" s="196"/>
      <c r="BH30" s="196"/>
      <c r="BI30" s="197"/>
      <c r="BR30" s="13" t="s">
        <v>370</v>
      </c>
      <c r="BS30" s="14" t="s">
        <v>372</v>
      </c>
      <c r="BT30" s="19"/>
      <c r="BU30" s="19"/>
      <c r="BV30" s="20"/>
      <c r="BX30" s="30" t="s">
        <v>172</v>
      </c>
      <c r="BY30" s="20"/>
      <c r="BZ30" s="42" t="str">
        <f t="shared" ref="BZ30:CA45" si="16">BZ9</f>
        <v>男1年1500m</v>
      </c>
      <c r="CA30" s="42" t="str">
        <f t="shared" si="16"/>
        <v>イ</v>
      </c>
      <c r="CB30" s="28" t="str">
        <f t="shared" ref="CB30:CB48" si="17">BY9</f>
        <v>男子1年1500m</v>
      </c>
      <c r="CC30" s="20"/>
      <c r="CD30" s="20"/>
      <c r="CE30" s="20"/>
      <c r="CF30" s="20"/>
      <c r="CG30" s="20"/>
      <c r="CH30" s="42">
        <v>23</v>
      </c>
      <c r="CI30" s="29" t="str">
        <f t="shared" si="0"/>
        <v/>
      </c>
      <c r="CJ30" s="41">
        <f>COUNTIF($CI$8:CI30,CI30)</f>
        <v>21</v>
      </c>
      <c r="CK30" s="41" t="str">
        <f t="shared" si="3"/>
        <v>21</v>
      </c>
      <c r="CL30" s="41" t="str">
        <f t="shared" si="4"/>
        <v>C</v>
      </c>
      <c r="CM30" s="41">
        <f>COUNTIF(CL$8:$CL30,CL30)</f>
        <v>21</v>
      </c>
      <c r="CN30" s="41" t="str">
        <f t="shared" si="5"/>
        <v>21C</v>
      </c>
      <c r="CO30" s="41" t="str">
        <f t="shared" si="6"/>
        <v/>
      </c>
      <c r="CP30" s="21">
        <f t="shared" si="7"/>
        <v>0</v>
      </c>
    </row>
    <row r="31" spans="1:94" ht="10.5" customHeight="1">
      <c r="A31" s="50">
        <v>18</v>
      </c>
      <c r="B31" s="25"/>
      <c r="C31" s="40"/>
      <c r="D31" s="25"/>
      <c r="E31" s="25"/>
      <c r="F31" s="26" t="str">
        <f t="shared" si="8"/>
        <v/>
      </c>
      <c r="G31" s="25"/>
      <c r="H31" s="158"/>
      <c r="I31" s="158"/>
      <c r="J31" s="25"/>
      <c r="K31" s="25"/>
      <c r="L31" s="25"/>
      <c r="M31" s="25"/>
      <c r="O31" s="178"/>
      <c r="P31" s="179"/>
      <c r="Q31" s="189" t="s">
        <v>279</v>
      </c>
      <c r="R31" s="190"/>
      <c r="S31" s="190"/>
      <c r="T31" s="190"/>
      <c r="U31" s="190"/>
      <c r="V31" s="191"/>
      <c r="W31" s="192">
        <f t="shared" si="15"/>
        <v>1</v>
      </c>
      <c r="X31" s="193"/>
      <c r="Y31" s="194"/>
      <c r="Z31" s="159" t="str">
        <f t="shared" si="9"/>
        <v>常呂太郎</v>
      </c>
      <c r="AA31" s="159"/>
      <c r="AB31" s="159"/>
      <c r="AC31" s="159"/>
      <c r="AD31" s="159"/>
      <c r="AE31" s="159"/>
      <c r="AF31" s="159" t="e">
        <f t="shared" si="10"/>
        <v>#N/A</v>
      </c>
      <c r="AG31" s="159"/>
      <c r="AH31" s="159"/>
      <c r="AI31" s="159"/>
      <c r="AJ31" s="159"/>
      <c r="AK31" s="159"/>
      <c r="AL31" s="159" t="e">
        <f t="shared" si="11"/>
        <v>#N/A</v>
      </c>
      <c r="AM31" s="159"/>
      <c r="AN31" s="159"/>
      <c r="AO31" s="159"/>
      <c r="AP31" s="159"/>
      <c r="AQ31" s="159"/>
      <c r="AR31" s="159" t="e">
        <f t="shared" si="12"/>
        <v>#N/A</v>
      </c>
      <c r="AS31" s="159"/>
      <c r="AT31" s="159"/>
      <c r="AU31" s="159"/>
      <c r="AV31" s="159"/>
      <c r="AW31" s="159"/>
      <c r="AX31" s="159" t="e">
        <f t="shared" si="13"/>
        <v>#N/A</v>
      </c>
      <c r="AY31" s="159"/>
      <c r="AZ31" s="159"/>
      <c r="BA31" s="159"/>
      <c r="BB31" s="159"/>
      <c r="BC31" s="159"/>
      <c r="BD31" s="195" t="e">
        <f t="shared" si="14"/>
        <v>#N/A</v>
      </c>
      <c r="BE31" s="196"/>
      <c r="BF31" s="196"/>
      <c r="BG31" s="196"/>
      <c r="BH31" s="196"/>
      <c r="BI31" s="197"/>
      <c r="BR31" s="13" t="s">
        <v>371</v>
      </c>
      <c r="BS31" s="14" t="s">
        <v>373</v>
      </c>
      <c r="BT31" s="19"/>
      <c r="BU31" s="19"/>
      <c r="BV31" s="20"/>
      <c r="BX31" s="30" t="s">
        <v>262</v>
      </c>
      <c r="BY31" s="20"/>
      <c r="BZ31" s="42" t="str">
        <f t="shared" si="16"/>
        <v>男2年100m</v>
      </c>
      <c r="CA31" s="42" t="str">
        <f t="shared" si="16"/>
        <v>ウ</v>
      </c>
      <c r="CB31" s="28" t="str">
        <f t="shared" si="17"/>
        <v>男子2年100m</v>
      </c>
      <c r="CC31" s="20"/>
      <c r="CD31" s="20"/>
      <c r="CE31" s="20"/>
      <c r="CF31" s="20"/>
      <c r="CG31" s="20"/>
      <c r="CH31" s="42">
        <v>24</v>
      </c>
      <c r="CI31" s="29" t="str">
        <f t="shared" si="0"/>
        <v/>
      </c>
      <c r="CJ31" s="41">
        <f>COUNTIF($CI$8:CI31,CI31)</f>
        <v>22</v>
      </c>
      <c r="CK31" s="41" t="str">
        <f t="shared" si="3"/>
        <v>22</v>
      </c>
      <c r="CL31" s="41" t="str">
        <f t="shared" si="4"/>
        <v>C</v>
      </c>
      <c r="CM31" s="41">
        <f>COUNTIF(CL$8:$CL31,CL31)</f>
        <v>22</v>
      </c>
      <c r="CN31" s="41" t="str">
        <f t="shared" si="5"/>
        <v>22C</v>
      </c>
      <c r="CO31" s="41" t="str">
        <f t="shared" si="6"/>
        <v/>
      </c>
      <c r="CP31" s="21">
        <f t="shared" si="7"/>
        <v>0</v>
      </c>
    </row>
    <row r="32" spans="1:94" ht="10.5" customHeight="1">
      <c r="A32" s="50">
        <v>19</v>
      </c>
      <c r="B32" s="25"/>
      <c r="C32" s="25"/>
      <c r="D32" s="25"/>
      <c r="E32" s="25"/>
      <c r="F32" s="26" t="str">
        <f t="shared" ref="F32:F58" si="18">ASC(PHONETIC(D32))</f>
        <v/>
      </c>
      <c r="G32" s="25"/>
      <c r="H32" s="158"/>
      <c r="I32" s="158"/>
      <c r="J32" s="25"/>
      <c r="K32" s="25"/>
      <c r="L32" s="25"/>
      <c r="M32" s="25"/>
      <c r="O32" s="178"/>
      <c r="P32" s="179"/>
      <c r="Q32" s="189" t="s">
        <v>280</v>
      </c>
      <c r="R32" s="190"/>
      <c r="S32" s="190"/>
      <c r="T32" s="190"/>
      <c r="U32" s="190"/>
      <c r="V32" s="191"/>
      <c r="W32" s="192">
        <f t="shared" si="15"/>
        <v>0</v>
      </c>
      <c r="X32" s="193"/>
      <c r="Y32" s="194"/>
      <c r="Z32" s="159" t="e">
        <f t="shared" si="9"/>
        <v>#N/A</v>
      </c>
      <c r="AA32" s="159"/>
      <c r="AB32" s="159"/>
      <c r="AC32" s="159"/>
      <c r="AD32" s="159"/>
      <c r="AE32" s="159"/>
      <c r="AF32" s="159" t="e">
        <f t="shared" si="10"/>
        <v>#N/A</v>
      </c>
      <c r="AG32" s="159"/>
      <c r="AH32" s="159"/>
      <c r="AI32" s="159"/>
      <c r="AJ32" s="159"/>
      <c r="AK32" s="159"/>
      <c r="AL32" s="159" t="e">
        <f t="shared" si="11"/>
        <v>#N/A</v>
      </c>
      <c r="AM32" s="159"/>
      <c r="AN32" s="159"/>
      <c r="AO32" s="159"/>
      <c r="AP32" s="159"/>
      <c r="AQ32" s="159"/>
      <c r="AR32" s="159" t="e">
        <f t="shared" si="12"/>
        <v>#N/A</v>
      </c>
      <c r="AS32" s="159"/>
      <c r="AT32" s="159"/>
      <c r="AU32" s="159"/>
      <c r="AV32" s="159"/>
      <c r="AW32" s="159"/>
      <c r="AX32" s="159" t="e">
        <f t="shared" si="13"/>
        <v>#N/A</v>
      </c>
      <c r="AY32" s="159"/>
      <c r="AZ32" s="159"/>
      <c r="BA32" s="159"/>
      <c r="BB32" s="159"/>
      <c r="BC32" s="159"/>
      <c r="BD32" s="195" t="e">
        <f t="shared" si="14"/>
        <v>#N/A</v>
      </c>
      <c r="BE32" s="196"/>
      <c r="BF32" s="196"/>
      <c r="BG32" s="196"/>
      <c r="BH32" s="196"/>
      <c r="BI32" s="197"/>
      <c r="BR32" s="13"/>
      <c r="BS32" s="14"/>
      <c r="BT32" s="19"/>
      <c r="BU32" s="19"/>
      <c r="BV32" s="20"/>
      <c r="BX32" s="30" t="s">
        <v>263</v>
      </c>
      <c r="BY32" s="24"/>
      <c r="BZ32" s="42" t="str">
        <f t="shared" si="16"/>
        <v>男3年100m</v>
      </c>
      <c r="CA32" s="42" t="str">
        <f t="shared" si="16"/>
        <v>エ</v>
      </c>
      <c r="CB32" s="28" t="str">
        <f t="shared" si="17"/>
        <v>男子3年100m</v>
      </c>
      <c r="CC32" s="24"/>
      <c r="CD32" s="24"/>
      <c r="CE32" s="24"/>
      <c r="CF32" s="24"/>
      <c r="CG32" s="24"/>
      <c r="CH32" s="42">
        <v>25</v>
      </c>
      <c r="CI32" s="29" t="str">
        <f t="shared" si="0"/>
        <v/>
      </c>
      <c r="CJ32" s="41">
        <f>COUNTIF($CI$8:CI32,CI32)</f>
        <v>23</v>
      </c>
      <c r="CK32" s="41" t="str">
        <f t="shared" si="3"/>
        <v>23</v>
      </c>
      <c r="CL32" s="41" t="str">
        <f t="shared" si="4"/>
        <v>C</v>
      </c>
      <c r="CM32" s="41">
        <f>COUNTIF(CL$8:$CL32,CL32)</f>
        <v>23</v>
      </c>
      <c r="CN32" s="41" t="str">
        <f t="shared" si="5"/>
        <v>23C</v>
      </c>
      <c r="CO32" s="41" t="str">
        <f t="shared" si="6"/>
        <v/>
      </c>
      <c r="CP32" s="21">
        <f t="shared" si="7"/>
        <v>0</v>
      </c>
    </row>
    <row r="33" spans="1:94" ht="10.5" customHeight="1">
      <c r="A33" s="50">
        <v>20</v>
      </c>
      <c r="B33" s="25"/>
      <c r="C33" s="25"/>
      <c r="D33" s="25"/>
      <c r="E33" s="25"/>
      <c r="F33" s="26" t="str">
        <f t="shared" si="18"/>
        <v/>
      </c>
      <c r="G33" s="25"/>
      <c r="H33" s="158"/>
      <c r="I33" s="158"/>
      <c r="J33" s="25"/>
      <c r="K33" s="25"/>
      <c r="L33" s="25"/>
      <c r="M33" s="25"/>
      <c r="O33" s="178"/>
      <c r="P33" s="179"/>
      <c r="Q33" s="189" t="s">
        <v>236</v>
      </c>
      <c r="R33" s="190"/>
      <c r="S33" s="190"/>
      <c r="T33" s="190"/>
      <c r="U33" s="190"/>
      <c r="V33" s="191"/>
      <c r="W33" s="192">
        <f t="shared" si="15"/>
        <v>0</v>
      </c>
      <c r="X33" s="193"/>
      <c r="Y33" s="194"/>
      <c r="Z33" s="159" t="e">
        <f t="shared" si="9"/>
        <v>#N/A</v>
      </c>
      <c r="AA33" s="159"/>
      <c r="AB33" s="159"/>
      <c r="AC33" s="159"/>
      <c r="AD33" s="159"/>
      <c r="AE33" s="159"/>
      <c r="AF33" s="159" t="e">
        <f t="shared" si="10"/>
        <v>#N/A</v>
      </c>
      <c r="AG33" s="159"/>
      <c r="AH33" s="159"/>
      <c r="AI33" s="159"/>
      <c r="AJ33" s="159"/>
      <c r="AK33" s="159"/>
      <c r="AL33" s="159" t="e">
        <f t="shared" si="11"/>
        <v>#N/A</v>
      </c>
      <c r="AM33" s="159"/>
      <c r="AN33" s="159"/>
      <c r="AO33" s="159"/>
      <c r="AP33" s="159"/>
      <c r="AQ33" s="159"/>
      <c r="AR33" s="159" t="e">
        <f t="shared" si="12"/>
        <v>#N/A</v>
      </c>
      <c r="AS33" s="159"/>
      <c r="AT33" s="159"/>
      <c r="AU33" s="159"/>
      <c r="AV33" s="159"/>
      <c r="AW33" s="159"/>
      <c r="AX33" s="159" t="e">
        <f t="shared" si="13"/>
        <v>#N/A</v>
      </c>
      <c r="AY33" s="159"/>
      <c r="AZ33" s="159"/>
      <c r="BA33" s="159"/>
      <c r="BB33" s="159"/>
      <c r="BC33" s="159"/>
      <c r="BD33" s="195" t="e">
        <f t="shared" si="14"/>
        <v>#N/A</v>
      </c>
      <c r="BE33" s="196"/>
      <c r="BF33" s="196"/>
      <c r="BG33" s="196"/>
      <c r="BH33" s="196"/>
      <c r="BI33" s="197"/>
      <c r="BR33" s="13"/>
      <c r="BS33" s="14"/>
      <c r="BT33" s="19"/>
      <c r="BU33" s="19"/>
      <c r="BV33" s="20"/>
      <c r="BX33" s="30" t="s">
        <v>192</v>
      </c>
      <c r="BY33" s="24"/>
      <c r="BZ33" s="42" t="str">
        <f t="shared" si="16"/>
        <v>男200m</v>
      </c>
      <c r="CA33" s="42" t="str">
        <f t="shared" si="16"/>
        <v>オ</v>
      </c>
      <c r="CB33" s="28" t="str">
        <f t="shared" si="17"/>
        <v>男子200m</v>
      </c>
      <c r="CC33" s="24"/>
      <c r="CD33" s="24"/>
      <c r="CE33" s="24"/>
      <c r="CF33" s="24"/>
      <c r="CG33" s="24"/>
      <c r="CH33" s="42">
        <v>26</v>
      </c>
      <c r="CI33" s="29" t="str">
        <f t="shared" si="0"/>
        <v/>
      </c>
      <c r="CJ33" s="41">
        <f>COUNTIF($CI$8:CI33,CI33)</f>
        <v>24</v>
      </c>
      <c r="CK33" s="41" t="str">
        <f t="shared" si="3"/>
        <v>24</v>
      </c>
      <c r="CL33" s="41" t="str">
        <f t="shared" si="4"/>
        <v>C</v>
      </c>
      <c r="CM33" s="41">
        <f>COUNTIF(CL$8:$CL33,CL33)</f>
        <v>24</v>
      </c>
      <c r="CN33" s="41" t="str">
        <f t="shared" si="5"/>
        <v>24C</v>
      </c>
      <c r="CO33" s="41" t="str">
        <f t="shared" si="6"/>
        <v/>
      </c>
      <c r="CP33" s="21">
        <f t="shared" si="7"/>
        <v>0</v>
      </c>
    </row>
    <row r="34" spans="1:94" ht="10.5" customHeight="1">
      <c r="A34" s="50">
        <v>21</v>
      </c>
      <c r="B34" s="25"/>
      <c r="C34" s="25"/>
      <c r="D34" s="25"/>
      <c r="E34" s="25"/>
      <c r="F34" s="26" t="str">
        <f t="shared" si="18"/>
        <v/>
      </c>
      <c r="G34" s="25"/>
      <c r="H34" s="158"/>
      <c r="I34" s="158"/>
      <c r="J34" s="25"/>
      <c r="K34" s="25"/>
      <c r="L34" s="25"/>
      <c r="M34" s="25"/>
      <c r="O34" s="178"/>
      <c r="P34" s="179"/>
      <c r="Q34" s="198"/>
      <c r="R34" s="199"/>
      <c r="S34" s="199"/>
      <c r="T34" s="199"/>
      <c r="U34" s="199"/>
      <c r="V34" s="200"/>
      <c r="W34" s="201">
        <f t="shared" si="15"/>
        <v>0</v>
      </c>
      <c r="X34" s="202"/>
      <c r="Y34" s="203"/>
      <c r="Z34" s="204" t="e">
        <f>VLOOKUP(Z$17&amp;"男"&amp;$Q34,$CK$8:$CO$97,5,FALSE)</f>
        <v>#N/A</v>
      </c>
      <c r="AA34" s="204"/>
      <c r="AB34" s="204"/>
      <c r="AC34" s="204"/>
      <c r="AD34" s="204"/>
      <c r="AE34" s="204"/>
      <c r="AF34" s="204" t="e">
        <f t="shared" si="10"/>
        <v>#N/A</v>
      </c>
      <c r="AG34" s="204"/>
      <c r="AH34" s="204"/>
      <c r="AI34" s="204"/>
      <c r="AJ34" s="204"/>
      <c r="AK34" s="204"/>
      <c r="AL34" s="204" t="e">
        <f t="shared" si="11"/>
        <v>#N/A</v>
      </c>
      <c r="AM34" s="204"/>
      <c r="AN34" s="204"/>
      <c r="AO34" s="204"/>
      <c r="AP34" s="204"/>
      <c r="AQ34" s="204"/>
      <c r="AR34" s="204" t="e">
        <f t="shared" si="12"/>
        <v>#N/A</v>
      </c>
      <c r="AS34" s="204"/>
      <c r="AT34" s="204"/>
      <c r="AU34" s="204"/>
      <c r="AV34" s="204"/>
      <c r="AW34" s="204"/>
      <c r="AX34" s="204" t="e">
        <f t="shared" si="13"/>
        <v>#N/A</v>
      </c>
      <c r="AY34" s="204"/>
      <c r="AZ34" s="204"/>
      <c r="BA34" s="204"/>
      <c r="BB34" s="204"/>
      <c r="BC34" s="204"/>
      <c r="BD34" s="205" t="e">
        <f t="shared" si="14"/>
        <v>#N/A</v>
      </c>
      <c r="BE34" s="206"/>
      <c r="BF34" s="206"/>
      <c r="BG34" s="206"/>
      <c r="BH34" s="206"/>
      <c r="BI34" s="207"/>
      <c r="BR34" s="13"/>
      <c r="BS34" s="14"/>
      <c r="BT34" s="19"/>
      <c r="BU34" s="19"/>
      <c r="BV34" s="20"/>
      <c r="BX34" s="30" t="s">
        <v>209</v>
      </c>
      <c r="BY34" s="24"/>
      <c r="BZ34" s="42" t="str">
        <f t="shared" si="16"/>
        <v>男400m</v>
      </c>
      <c r="CA34" s="42" t="str">
        <f t="shared" si="16"/>
        <v>カ</v>
      </c>
      <c r="CB34" s="28" t="str">
        <f t="shared" si="17"/>
        <v>男子400m</v>
      </c>
      <c r="CC34" s="24"/>
      <c r="CD34" s="24"/>
      <c r="CE34" s="24"/>
      <c r="CF34" s="24"/>
      <c r="CG34" s="24"/>
      <c r="CH34" s="42">
        <v>27</v>
      </c>
      <c r="CI34" s="29" t="str">
        <f t="shared" si="0"/>
        <v/>
      </c>
      <c r="CJ34" s="41">
        <f>COUNTIF($CI$8:CI34,CI34)</f>
        <v>25</v>
      </c>
      <c r="CK34" s="41" t="str">
        <f t="shared" si="3"/>
        <v>25</v>
      </c>
      <c r="CL34" s="41" t="str">
        <f t="shared" si="4"/>
        <v>C</v>
      </c>
      <c r="CM34" s="41">
        <f>COUNTIF(CL$8:$CL34,CL34)</f>
        <v>25</v>
      </c>
      <c r="CN34" s="41" t="str">
        <f t="shared" si="5"/>
        <v>25C</v>
      </c>
      <c r="CO34" s="41" t="str">
        <f t="shared" si="6"/>
        <v/>
      </c>
      <c r="CP34" s="21">
        <f t="shared" si="7"/>
        <v>0</v>
      </c>
    </row>
    <row r="35" spans="1:94" ht="10.5" customHeight="1" thickBot="1">
      <c r="A35" s="50">
        <v>22</v>
      </c>
      <c r="B35" s="25"/>
      <c r="C35" s="25"/>
      <c r="D35" s="25"/>
      <c r="E35" s="25"/>
      <c r="F35" s="26" t="str">
        <f t="shared" si="18"/>
        <v/>
      </c>
      <c r="G35" s="25"/>
      <c r="H35" s="158"/>
      <c r="I35" s="158"/>
      <c r="J35" s="25"/>
      <c r="K35" s="25"/>
      <c r="L35" s="25"/>
      <c r="M35" s="25"/>
      <c r="N35" s="27" t="s">
        <v>175</v>
      </c>
      <c r="O35" s="180"/>
      <c r="P35" s="181"/>
      <c r="Q35" s="221" t="s">
        <v>292</v>
      </c>
      <c r="R35" s="222"/>
      <c r="S35" s="222"/>
      <c r="T35" s="222"/>
      <c r="U35" s="222"/>
      <c r="V35" s="223"/>
      <c r="W35" s="224">
        <f t="shared" si="15"/>
        <v>1</v>
      </c>
      <c r="X35" s="225"/>
      <c r="Y35" s="226"/>
      <c r="Z35" s="208" t="str">
        <f>VLOOKUP(Z17&amp;$N35,$CN$8:$CO$52,2,FALSE)</f>
        <v>常呂太郎</v>
      </c>
      <c r="AA35" s="208"/>
      <c r="AB35" s="208"/>
      <c r="AC35" s="208"/>
      <c r="AD35" s="208"/>
      <c r="AE35" s="208"/>
      <c r="AF35" s="208" t="e">
        <f>VLOOKUP(AF17&amp;$N35,$CN$8:$CO$52,2,FALSE)</f>
        <v>#N/A</v>
      </c>
      <c r="AG35" s="208"/>
      <c r="AH35" s="208"/>
      <c r="AI35" s="208"/>
      <c r="AJ35" s="208"/>
      <c r="AK35" s="208"/>
      <c r="AL35" s="208" t="e">
        <f>VLOOKUP(AL17&amp;$N35,$CN$8:$CO$52,2,FALSE)</f>
        <v>#N/A</v>
      </c>
      <c r="AM35" s="208"/>
      <c r="AN35" s="208"/>
      <c r="AO35" s="208"/>
      <c r="AP35" s="208"/>
      <c r="AQ35" s="208"/>
      <c r="AR35" s="208" t="e">
        <f>VLOOKUP(AR17&amp;$N35,$CN$8:$CO$52,2,FALSE)</f>
        <v>#N/A</v>
      </c>
      <c r="AS35" s="208"/>
      <c r="AT35" s="208"/>
      <c r="AU35" s="208"/>
      <c r="AV35" s="208"/>
      <c r="AW35" s="208"/>
      <c r="AX35" s="208" t="e">
        <f>VLOOKUP(AX17&amp;$N35,$CN$8:$CO$52,2,FALSE)</f>
        <v>#N/A</v>
      </c>
      <c r="AY35" s="208"/>
      <c r="AZ35" s="208"/>
      <c r="BA35" s="208"/>
      <c r="BB35" s="208"/>
      <c r="BC35" s="208"/>
      <c r="BD35" s="209" t="e">
        <f>VLOOKUP(BD17&amp;$N35,$CN$8:$CO$52,2,FALSE)</f>
        <v>#N/A</v>
      </c>
      <c r="BE35" s="210"/>
      <c r="BF35" s="210"/>
      <c r="BG35" s="210"/>
      <c r="BH35" s="210"/>
      <c r="BI35" s="211"/>
      <c r="BR35" s="13"/>
      <c r="BS35" s="14"/>
      <c r="BT35" s="19"/>
      <c r="BU35" s="19"/>
      <c r="BV35" s="20"/>
      <c r="BX35" s="30" t="s">
        <v>214</v>
      </c>
      <c r="BY35" s="24"/>
      <c r="BZ35" s="42" t="str">
        <f t="shared" si="16"/>
        <v>男800m</v>
      </c>
      <c r="CA35" s="42" t="str">
        <f t="shared" si="16"/>
        <v>キ</v>
      </c>
      <c r="CB35" s="28" t="str">
        <f t="shared" si="17"/>
        <v>男子800m</v>
      </c>
      <c r="CC35" s="24"/>
      <c r="CD35" s="24"/>
      <c r="CE35" s="24"/>
      <c r="CF35" s="24"/>
      <c r="CG35" s="24"/>
      <c r="CH35" s="42">
        <v>28</v>
      </c>
      <c r="CI35" s="29" t="str">
        <f t="shared" si="0"/>
        <v/>
      </c>
      <c r="CJ35" s="41">
        <f>COUNTIF($CI$8:CI35,CI35)</f>
        <v>26</v>
      </c>
      <c r="CK35" s="41" t="str">
        <f t="shared" si="3"/>
        <v>26</v>
      </c>
      <c r="CL35" s="41" t="str">
        <f t="shared" si="4"/>
        <v>C</v>
      </c>
      <c r="CM35" s="41">
        <f>COUNTIF(CL$8:$CL35,CL35)</f>
        <v>26</v>
      </c>
      <c r="CN35" s="41" t="str">
        <f t="shared" si="5"/>
        <v>26C</v>
      </c>
      <c r="CO35" s="41" t="str">
        <f t="shared" si="6"/>
        <v/>
      </c>
      <c r="CP35" s="21">
        <f t="shared" si="7"/>
        <v>0</v>
      </c>
    </row>
    <row r="36" spans="1:94" ht="10.5" customHeight="1">
      <c r="A36" s="50">
        <v>23</v>
      </c>
      <c r="B36" s="25"/>
      <c r="C36" s="25"/>
      <c r="D36" s="25"/>
      <c r="E36" s="25"/>
      <c r="F36" s="26" t="str">
        <f t="shared" si="18"/>
        <v/>
      </c>
      <c r="G36" s="25"/>
      <c r="H36" s="158"/>
      <c r="I36" s="158"/>
      <c r="J36" s="25"/>
      <c r="K36" s="25"/>
      <c r="L36" s="25"/>
      <c r="M36" s="25"/>
      <c r="N36" s="27"/>
      <c r="O36" s="212" t="s">
        <v>299</v>
      </c>
      <c r="P36" s="213"/>
      <c r="Q36" s="218" t="str">
        <f>CB8</f>
        <v>1年100m</v>
      </c>
      <c r="R36" s="219"/>
      <c r="S36" s="219"/>
      <c r="T36" s="219"/>
      <c r="U36" s="219"/>
      <c r="V36" s="220"/>
      <c r="W36" s="169">
        <f t="shared" si="15"/>
        <v>1</v>
      </c>
      <c r="X36" s="170"/>
      <c r="Y36" s="171"/>
      <c r="Z36" s="172" t="str">
        <f t="shared" ref="Z36:Z49" si="19">VLOOKUP(Z$17&amp;"女"&amp;$Q36,$CK$8:$CO$97,5,FALSE)</f>
        <v>常呂花子</v>
      </c>
      <c r="AA36" s="172"/>
      <c r="AB36" s="172"/>
      <c r="AC36" s="172"/>
      <c r="AD36" s="172"/>
      <c r="AE36" s="172"/>
      <c r="AF36" s="172" t="e">
        <f t="shared" ref="AF36:AF49" si="20">VLOOKUP(AF$17&amp;"女"&amp;$Q36,$CK$8:$CO$97,5,FALSE)</f>
        <v>#N/A</v>
      </c>
      <c r="AG36" s="172"/>
      <c r="AH36" s="172"/>
      <c r="AI36" s="172"/>
      <c r="AJ36" s="172"/>
      <c r="AK36" s="172"/>
      <c r="AL36" s="172" t="e">
        <f t="shared" ref="AL36:AL49" si="21">VLOOKUP(AL$17&amp;"女"&amp;$Q36,$CK$8:$CO$97,5,FALSE)</f>
        <v>#N/A</v>
      </c>
      <c r="AM36" s="172"/>
      <c r="AN36" s="172"/>
      <c r="AO36" s="172"/>
      <c r="AP36" s="172"/>
      <c r="AQ36" s="172"/>
      <c r="AR36" s="172" t="e">
        <f t="shared" ref="AR36:AR49" si="22">VLOOKUP(AR$17&amp;"女"&amp;$Q36,$CK$8:$CO$97,5,FALSE)</f>
        <v>#N/A</v>
      </c>
      <c r="AS36" s="172"/>
      <c r="AT36" s="172"/>
      <c r="AU36" s="172"/>
      <c r="AV36" s="172"/>
      <c r="AW36" s="172"/>
      <c r="AX36" s="172" t="e">
        <f t="shared" ref="AX36:AX49" si="23">VLOOKUP(AX$17&amp;"女"&amp;$Q36,$CK$8:$CO$97,5,FALSE)</f>
        <v>#N/A</v>
      </c>
      <c r="AY36" s="172"/>
      <c r="AZ36" s="172"/>
      <c r="BA36" s="172"/>
      <c r="BB36" s="172"/>
      <c r="BC36" s="172"/>
      <c r="BD36" s="173" t="e">
        <f t="shared" ref="BD36:BD49" si="24">VLOOKUP(BD$17&amp;"女"&amp;$Q36,$CK$8:$CO$97,5,FALSE)</f>
        <v>#N/A</v>
      </c>
      <c r="BE36" s="174"/>
      <c r="BF36" s="174"/>
      <c r="BG36" s="174"/>
      <c r="BH36" s="174"/>
      <c r="BI36" s="175"/>
      <c r="BR36" s="28"/>
      <c r="BS36" s="39"/>
      <c r="BT36" s="19"/>
      <c r="BU36" s="19"/>
      <c r="BV36" s="20"/>
      <c r="BX36" s="30" t="s">
        <v>219</v>
      </c>
      <c r="BY36" s="24"/>
      <c r="BZ36" s="42" t="str">
        <f t="shared" si="16"/>
        <v>男2･3年1500m</v>
      </c>
      <c r="CA36" s="42" t="str">
        <f t="shared" si="16"/>
        <v>ク</v>
      </c>
      <c r="CB36" s="28" t="str">
        <f t="shared" si="17"/>
        <v>男子2･3年1500m</v>
      </c>
      <c r="CC36" s="24"/>
      <c r="CD36" s="24"/>
      <c r="CE36" s="24"/>
      <c r="CF36" s="24"/>
      <c r="CG36" s="24"/>
      <c r="CH36" s="42">
        <v>29</v>
      </c>
      <c r="CI36" s="29" t="str">
        <f t="shared" si="0"/>
        <v/>
      </c>
      <c r="CJ36" s="41">
        <f>COUNTIF($CI$8:CI36,CI36)</f>
        <v>27</v>
      </c>
      <c r="CK36" s="41" t="str">
        <f t="shared" si="3"/>
        <v>27</v>
      </c>
      <c r="CL36" s="41" t="str">
        <f t="shared" si="4"/>
        <v>C</v>
      </c>
      <c r="CM36" s="41">
        <f>COUNTIF(CL$8:$CL36,CL36)</f>
        <v>27</v>
      </c>
      <c r="CN36" s="41" t="str">
        <f t="shared" si="5"/>
        <v>27C</v>
      </c>
      <c r="CO36" s="41" t="str">
        <f t="shared" si="6"/>
        <v/>
      </c>
      <c r="CP36" s="21">
        <f t="shared" si="7"/>
        <v>0</v>
      </c>
    </row>
    <row r="37" spans="1:94" ht="10.5" customHeight="1">
      <c r="A37" s="50">
        <v>24</v>
      </c>
      <c r="B37" s="25"/>
      <c r="C37" s="25"/>
      <c r="D37" s="25"/>
      <c r="E37" s="25"/>
      <c r="F37" s="26" t="str">
        <f t="shared" si="18"/>
        <v/>
      </c>
      <c r="G37" s="25"/>
      <c r="H37" s="158"/>
      <c r="I37" s="158"/>
      <c r="J37" s="25"/>
      <c r="K37" s="25"/>
      <c r="L37" s="25"/>
      <c r="M37" s="25"/>
      <c r="N37" s="27"/>
      <c r="O37" s="214"/>
      <c r="P37" s="215"/>
      <c r="Q37" s="166" t="str">
        <f t="shared" ref="Q37:Q48" si="25">CB9</f>
        <v>2年100m</v>
      </c>
      <c r="R37" s="167"/>
      <c r="S37" s="167"/>
      <c r="T37" s="167"/>
      <c r="U37" s="167"/>
      <c r="V37" s="168"/>
      <c r="W37" s="192">
        <f t="shared" si="15"/>
        <v>0</v>
      </c>
      <c r="X37" s="193"/>
      <c r="Y37" s="194"/>
      <c r="Z37" s="159" t="e">
        <f t="shared" si="19"/>
        <v>#N/A</v>
      </c>
      <c r="AA37" s="159"/>
      <c r="AB37" s="159"/>
      <c r="AC37" s="159"/>
      <c r="AD37" s="159"/>
      <c r="AE37" s="159"/>
      <c r="AF37" s="159" t="e">
        <f t="shared" si="20"/>
        <v>#N/A</v>
      </c>
      <c r="AG37" s="159"/>
      <c r="AH37" s="159"/>
      <c r="AI37" s="159"/>
      <c r="AJ37" s="159"/>
      <c r="AK37" s="159"/>
      <c r="AL37" s="159" t="e">
        <f t="shared" si="21"/>
        <v>#N/A</v>
      </c>
      <c r="AM37" s="159"/>
      <c r="AN37" s="159"/>
      <c r="AO37" s="159"/>
      <c r="AP37" s="159"/>
      <c r="AQ37" s="159"/>
      <c r="AR37" s="159" t="e">
        <f t="shared" si="22"/>
        <v>#N/A</v>
      </c>
      <c r="AS37" s="159"/>
      <c r="AT37" s="159"/>
      <c r="AU37" s="159"/>
      <c r="AV37" s="159"/>
      <c r="AW37" s="159"/>
      <c r="AX37" s="159" t="e">
        <f t="shared" si="23"/>
        <v>#N/A</v>
      </c>
      <c r="AY37" s="159"/>
      <c r="AZ37" s="159"/>
      <c r="BA37" s="159"/>
      <c r="BB37" s="159"/>
      <c r="BC37" s="159"/>
      <c r="BD37" s="195" t="e">
        <f t="shared" si="24"/>
        <v>#N/A</v>
      </c>
      <c r="BE37" s="196"/>
      <c r="BF37" s="196"/>
      <c r="BG37" s="196"/>
      <c r="BH37" s="196"/>
      <c r="BI37" s="197"/>
      <c r="BT37" s="19"/>
      <c r="BU37" s="19"/>
      <c r="BV37" s="20"/>
      <c r="BX37" s="30" t="s">
        <v>178</v>
      </c>
      <c r="BY37" s="24"/>
      <c r="BZ37" s="42" t="str">
        <f t="shared" si="16"/>
        <v>男3000m</v>
      </c>
      <c r="CA37" s="42" t="str">
        <f t="shared" si="16"/>
        <v>ケ</v>
      </c>
      <c r="CB37" s="28" t="str">
        <f t="shared" si="17"/>
        <v>男子3000m</v>
      </c>
      <c r="CC37" s="24"/>
      <c r="CD37" s="24"/>
      <c r="CE37" s="24"/>
      <c r="CF37" s="24"/>
      <c r="CG37" s="24"/>
      <c r="CH37" s="42">
        <v>30</v>
      </c>
      <c r="CI37" s="29" t="str">
        <f t="shared" si="0"/>
        <v/>
      </c>
      <c r="CJ37" s="41">
        <f>COUNTIF($CI$8:CI37,CI37)</f>
        <v>28</v>
      </c>
      <c r="CK37" s="41" t="str">
        <f t="shared" si="3"/>
        <v>28</v>
      </c>
      <c r="CL37" s="41" t="str">
        <f t="shared" si="4"/>
        <v>C</v>
      </c>
      <c r="CM37" s="41">
        <f>COUNTIF(CL$8:$CL37,CL37)</f>
        <v>28</v>
      </c>
      <c r="CN37" s="41" t="str">
        <f t="shared" si="5"/>
        <v>28C</v>
      </c>
      <c r="CO37" s="41" t="str">
        <f t="shared" si="6"/>
        <v/>
      </c>
      <c r="CP37" s="21">
        <f t="shared" si="7"/>
        <v>0</v>
      </c>
    </row>
    <row r="38" spans="1:94" ht="10.5" customHeight="1">
      <c r="A38" s="50">
        <v>25</v>
      </c>
      <c r="B38" s="25"/>
      <c r="C38" s="25"/>
      <c r="D38" s="25"/>
      <c r="E38" s="25"/>
      <c r="F38" s="26" t="str">
        <f t="shared" si="18"/>
        <v/>
      </c>
      <c r="G38" s="25"/>
      <c r="H38" s="158"/>
      <c r="I38" s="158"/>
      <c r="J38" s="25"/>
      <c r="K38" s="25"/>
      <c r="L38" s="25"/>
      <c r="M38" s="25"/>
      <c r="N38" s="27"/>
      <c r="O38" s="214"/>
      <c r="P38" s="215"/>
      <c r="Q38" s="189" t="str">
        <f t="shared" si="25"/>
        <v>3年100m</v>
      </c>
      <c r="R38" s="190"/>
      <c r="S38" s="190"/>
      <c r="T38" s="190"/>
      <c r="U38" s="190"/>
      <c r="V38" s="191"/>
      <c r="W38" s="192">
        <f t="shared" si="15"/>
        <v>0</v>
      </c>
      <c r="X38" s="193"/>
      <c r="Y38" s="194"/>
      <c r="Z38" s="159" t="e">
        <f t="shared" si="19"/>
        <v>#N/A</v>
      </c>
      <c r="AA38" s="159"/>
      <c r="AB38" s="159"/>
      <c r="AC38" s="159"/>
      <c r="AD38" s="159"/>
      <c r="AE38" s="159"/>
      <c r="AF38" s="159" t="e">
        <f t="shared" si="20"/>
        <v>#N/A</v>
      </c>
      <c r="AG38" s="159"/>
      <c r="AH38" s="159"/>
      <c r="AI38" s="159"/>
      <c r="AJ38" s="159"/>
      <c r="AK38" s="159"/>
      <c r="AL38" s="159" t="e">
        <f t="shared" si="21"/>
        <v>#N/A</v>
      </c>
      <c r="AM38" s="159"/>
      <c r="AN38" s="159"/>
      <c r="AO38" s="159"/>
      <c r="AP38" s="159"/>
      <c r="AQ38" s="159"/>
      <c r="AR38" s="159" t="e">
        <f t="shared" si="22"/>
        <v>#N/A</v>
      </c>
      <c r="AS38" s="159"/>
      <c r="AT38" s="159"/>
      <c r="AU38" s="159"/>
      <c r="AV38" s="159"/>
      <c r="AW38" s="159"/>
      <c r="AX38" s="159" t="e">
        <f t="shared" si="23"/>
        <v>#N/A</v>
      </c>
      <c r="AY38" s="159"/>
      <c r="AZ38" s="159"/>
      <c r="BA38" s="159"/>
      <c r="BB38" s="159"/>
      <c r="BC38" s="159"/>
      <c r="BD38" s="195" t="e">
        <f t="shared" si="24"/>
        <v>#N/A</v>
      </c>
      <c r="BE38" s="196"/>
      <c r="BF38" s="196"/>
      <c r="BG38" s="196"/>
      <c r="BH38" s="196"/>
      <c r="BI38" s="197"/>
      <c r="BT38" s="31"/>
      <c r="BU38" s="31"/>
      <c r="BV38" s="20"/>
      <c r="BX38" s="30" t="s">
        <v>264</v>
      </c>
      <c r="BY38" s="24"/>
      <c r="BZ38" s="42" t="str">
        <f t="shared" si="16"/>
        <v>男110mH</v>
      </c>
      <c r="CA38" s="42" t="str">
        <f t="shared" si="16"/>
        <v>コ</v>
      </c>
      <c r="CB38" s="28" t="str">
        <f t="shared" si="17"/>
        <v>男子110mH(0.914m)</v>
      </c>
      <c r="CC38" s="24"/>
      <c r="CD38" s="24"/>
      <c r="CE38" s="24"/>
      <c r="CF38" s="24"/>
      <c r="CG38" s="24"/>
      <c r="CH38" s="42">
        <v>31</v>
      </c>
      <c r="CI38" s="29" t="str">
        <f t="shared" si="0"/>
        <v/>
      </c>
      <c r="CJ38" s="41">
        <f>COUNTIF($CI$8:CI38,CI38)</f>
        <v>29</v>
      </c>
      <c r="CK38" s="41" t="str">
        <f t="shared" si="3"/>
        <v>29</v>
      </c>
      <c r="CL38" s="41" t="str">
        <f t="shared" si="4"/>
        <v>C</v>
      </c>
      <c r="CM38" s="41">
        <f>COUNTIF(CL$8:$CL38,CL38)</f>
        <v>29</v>
      </c>
      <c r="CN38" s="41" t="str">
        <f t="shared" si="5"/>
        <v>29C</v>
      </c>
      <c r="CO38" s="41" t="str">
        <f t="shared" si="6"/>
        <v/>
      </c>
      <c r="CP38" s="21">
        <f t="shared" si="7"/>
        <v>0</v>
      </c>
    </row>
    <row r="39" spans="1:94" ht="10.5" customHeight="1">
      <c r="A39" s="50">
        <v>26</v>
      </c>
      <c r="B39" s="25"/>
      <c r="C39" s="25"/>
      <c r="D39" s="25"/>
      <c r="E39" s="25"/>
      <c r="F39" s="26" t="str">
        <f t="shared" si="18"/>
        <v/>
      </c>
      <c r="G39" s="25"/>
      <c r="H39" s="158"/>
      <c r="I39" s="158"/>
      <c r="J39" s="25"/>
      <c r="K39" s="25"/>
      <c r="L39" s="25"/>
      <c r="M39" s="25"/>
      <c r="N39" s="27"/>
      <c r="O39" s="214"/>
      <c r="P39" s="215"/>
      <c r="Q39" s="189" t="str">
        <f t="shared" si="25"/>
        <v>200m</v>
      </c>
      <c r="R39" s="190"/>
      <c r="S39" s="190"/>
      <c r="T39" s="190"/>
      <c r="U39" s="190"/>
      <c r="V39" s="191"/>
      <c r="W39" s="192">
        <f t="shared" si="15"/>
        <v>0</v>
      </c>
      <c r="X39" s="193"/>
      <c r="Y39" s="194"/>
      <c r="Z39" s="159" t="e">
        <f t="shared" si="19"/>
        <v>#N/A</v>
      </c>
      <c r="AA39" s="159"/>
      <c r="AB39" s="159"/>
      <c r="AC39" s="159"/>
      <c r="AD39" s="159"/>
      <c r="AE39" s="159"/>
      <c r="AF39" s="159" t="e">
        <f t="shared" si="20"/>
        <v>#N/A</v>
      </c>
      <c r="AG39" s="159"/>
      <c r="AH39" s="159"/>
      <c r="AI39" s="159"/>
      <c r="AJ39" s="159"/>
      <c r="AK39" s="159"/>
      <c r="AL39" s="159" t="e">
        <f t="shared" si="21"/>
        <v>#N/A</v>
      </c>
      <c r="AM39" s="159"/>
      <c r="AN39" s="159"/>
      <c r="AO39" s="159"/>
      <c r="AP39" s="159"/>
      <c r="AQ39" s="159"/>
      <c r="AR39" s="159" t="e">
        <f t="shared" si="22"/>
        <v>#N/A</v>
      </c>
      <c r="AS39" s="159"/>
      <c r="AT39" s="159"/>
      <c r="AU39" s="159"/>
      <c r="AV39" s="159"/>
      <c r="AW39" s="159"/>
      <c r="AX39" s="159" t="e">
        <f t="shared" si="23"/>
        <v>#N/A</v>
      </c>
      <c r="AY39" s="159"/>
      <c r="AZ39" s="159"/>
      <c r="BA39" s="159"/>
      <c r="BB39" s="159"/>
      <c r="BC39" s="159"/>
      <c r="BD39" s="195" t="e">
        <f t="shared" si="24"/>
        <v>#N/A</v>
      </c>
      <c r="BE39" s="196"/>
      <c r="BF39" s="196"/>
      <c r="BG39" s="196"/>
      <c r="BH39" s="196"/>
      <c r="BI39" s="197"/>
      <c r="BT39" s="31"/>
      <c r="BU39" s="31"/>
      <c r="BV39" s="20"/>
      <c r="BX39" s="30" t="s">
        <v>205</v>
      </c>
      <c r="BY39" s="24"/>
      <c r="BZ39" s="42" t="str">
        <f t="shared" si="16"/>
        <v>男走高跳</v>
      </c>
      <c r="CA39" s="42" t="str">
        <f t="shared" si="16"/>
        <v>サ</v>
      </c>
      <c r="CB39" s="28" t="str">
        <f t="shared" si="17"/>
        <v>男子走高跳</v>
      </c>
      <c r="CC39" s="24"/>
      <c r="CD39" s="24"/>
      <c r="CE39" s="24"/>
      <c r="CF39" s="24"/>
      <c r="CG39" s="24"/>
      <c r="CH39" s="42">
        <v>32</v>
      </c>
      <c r="CI39" s="29" t="str">
        <f t="shared" si="0"/>
        <v/>
      </c>
      <c r="CJ39" s="41">
        <f>COUNTIF($CI$8:CI39,CI39)</f>
        <v>30</v>
      </c>
      <c r="CK39" s="41" t="str">
        <f t="shared" si="3"/>
        <v>30</v>
      </c>
      <c r="CL39" s="41" t="str">
        <f t="shared" si="4"/>
        <v>C</v>
      </c>
      <c r="CM39" s="41">
        <f>COUNTIF(CL$8:$CL39,CL39)</f>
        <v>30</v>
      </c>
      <c r="CN39" s="41" t="str">
        <f t="shared" si="5"/>
        <v>30C</v>
      </c>
      <c r="CO39" s="41" t="str">
        <f t="shared" si="6"/>
        <v/>
      </c>
      <c r="CP39" s="21">
        <f t="shared" si="7"/>
        <v>0</v>
      </c>
    </row>
    <row r="40" spans="1:94" ht="10.5" customHeight="1">
      <c r="A40" s="50">
        <v>27</v>
      </c>
      <c r="B40" s="25"/>
      <c r="C40" s="25"/>
      <c r="D40" s="25"/>
      <c r="E40" s="25"/>
      <c r="F40" s="26" t="str">
        <f t="shared" si="18"/>
        <v/>
      </c>
      <c r="G40" s="25"/>
      <c r="H40" s="158"/>
      <c r="I40" s="158"/>
      <c r="J40" s="25"/>
      <c r="K40" s="25"/>
      <c r="L40" s="25"/>
      <c r="M40" s="25"/>
      <c r="N40" s="27"/>
      <c r="O40" s="214"/>
      <c r="P40" s="215"/>
      <c r="Q40" s="189" t="str">
        <f t="shared" si="25"/>
        <v>800m</v>
      </c>
      <c r="R40" s="190"/>
      <c r="S40" s="190"/>
      <c r="T40" s="190"/>
      <c r="U40" s="190"/>
      <c r="V40" s="191"/>
      <c r="W40" s="192">
        <f t="shared" si="15"/>
        <v>0</v>
      </c>
      <c r="X40" s="193"/>
      <c r="Y40" s="194"/>
      <c r="Z40" s="159" t="e">
        <f t="shared" si="19"/>
        <v>#N/A</v>
      </c>
      <c r="AA40" s="159"/>
      <c r="AB40" s="159"/>
      <c r="AC40" s="159"/>
      <c r="AD40" s="159"/>
      <c r="AE40" s="159"/>
      <c r="AF40" s="159" t="e">
        <f t="shared" si="20"/>
        <v>#N/A</v>
      </c>
      <c r="AG40" s="159"/>
      <c r="AH40" s="159"/>
      <c r="AI40" s="159"/>
      <c r="AJ40" s="159"/>
      <c r="AK40" s="159"/>
      <c r="AL40" s="159" t="e">
        <f t="shared" si="21"/>
        <v>#N/A</v>
      </c>
      <c r="AM40" s="159"/>
      <c r="AN40" s="159"/>
      <c r="AO40" s="159"/>
      <c r="AP40" s="159"/>
      <c r="AQ40" s="159"/>
      <c r="AR40" s="159" t="e">
        <f t="shared" si="22"/>
        <v>#N/A</v>
      </c>
      <c r="AS40" s="159"/>
      <c r="AT40" s="159"/>
      <c r="AU40" s="159"/>
      <c r="AV40" s="159"/>
      <c r="AW40" s="159"/>
      <c r="AX40" s="159" t="e">
        <f t="shared" si="23"/>
        <v>#N/A</v>
      </c>
      <c r="AY40" s="159"/>
      <c r="AZ40" s="159"/>
      <c r="BA40" s="159"/>
      <c r="BB40" s="159"/>
      <c r="BC40" s="159"/>
      <c r="BD40" s="195" t="e">
        <f t="shared" si="24"/>
        <v>#N/A</v>
      </c>
      <c r="BE40" s="196"/>
      <c r="BF40" s="196"/>
      <c r="BG40" s="196"/>
      <c r="BH40" s="196"/>
      <c r="BI40" s="197"/>
      <c r="BT40" s="31"/>
      <c r="BU40" s="31"/>
      <c r="BV40" s="20"/>
      <c r="BX40" s="30" t="s">
        <v>225</v>
      </c>
      <c r="BY40" s="24"/>
      <c r="BZ40" s="42" t="str">
        <f t="shared" si="16"/>
        <v>男棒高跳</v>
      </c>
      <c r="CA40" s="42" t="str">
        <f t="shared" si="16"/>
        <v>シ</v>
      </c>
      <c r="CB40" s="28" t="str">
        <f t="shared" si="17"/>
        <v>男子棒高跳</v>
      </c>
      <c r="CC40" s="24"/>
      <c r="CD40" s="24"/>
      <c r="CE40" s="24"/>
      <c r="CF40" s="24"/>
      <c r="CG40" s="24"/>
      <c r="CH40" s="42">
        <v>33</v>
      </c>
      <c r="CI40" s="29" t="str">
        <f t="shared" si="0"/>
        <v/>
      </c>
      <c r="CJ40" s="41">
        <f>COUNTIF($CI$8:CI40,CI40)</f>
        <v>31</v>
      </c>
      <c r="CK40" s="41" t="str">
        <f t="shared" si="3"/>
        <v>31</v>
      </c>
      <c r="CL40" s="41" t="str">
        <f t="shared" si="4"/>
        <v>C</v>
      </c>
      <c r="CM40" s="41">
        <f>COUNTIF(CL$8:$CL40,CL40)</f>
        <v>31</v>
      </c>
      <c r="CN40" s="41" t="str">
        <f t="shared" si="5"/>
        <v>31C</v>
      </c>
      <c r="CO40" s="41" t="str">
        <f t="shared" si="6"/>
        <v/>
      </c>
      <c r="CP40" s="21">
        <f t="shared" si="7"/>
        <v>0</v>
      </c>
    </row>
    <row r="41" spans="1:94" ht="10.5" customHeight="1">
      <c r="A41" s="50">
        <v>28</v>
      </c>
      <c r="B41" s="25"/>
      <c r="C41" s="25"/>
      <c r="D41" s="25"/>
      <c r="E41" s="25"/>
      <c r="F41" s="26" t="str">
        <f t="shared" si="18"/>
        <v/>
      </c>
      <c r="G41" s="25"/>
      <c r="H41" s="158"/>
      <c r="I41" s="158"/>
      <c r="J41" s="25"/>
      <c r="K41" s="25"/>
      <c r="L41" s="25"/>
      <c r="M41" s="25"/>
      <c r="N41" s="27"/>
      <c r="O41" s="214"/>
      <c r="P41" s="215"/>
      <c r="Q41" s="189" t="str">
        <f t="shared" si="25"/>
        <v>1500m</v>
      </c>
      <c r="R41" s="190"/>
      <c r="S41" s="190"/>
      <c r="T41" s="190"/>
      <c r="U41" s="190"/>
      <c r="V41" s="191"/>
      <c r="W41" s="192">
        <f t="shared" si="15"/>
        <v>0</v>
      </c>
      <c r="X41" s="193"/>
      <c r="Y41" s="194"/>
      <c r="Z41" s="159" t="e">
        <f>VLOOKUP(Z$17&amp;"女"&amp;$Q41,$CK$8:$CO$97,5,FALSE)</f>
        <v>#N/A</v>
      </c>
      <c r="AA41" s="159"/>
      <c r="AB41" s="159"/>
      <c r="AC41" s="159"/>
      <c r="AD41" s="159"/>
      <c r="AE41" s="159"/>
      <c r="AF41" s="159" t="e">
        <f t="shared" si="20"/>
        <v>#N/A</v>
      </c>
      <c r="AG41" s="159"/>
      <c r="AH41" s="159"/>
      <c r="AI41" s="159"/>
      <c r="AJ41" s="159"/>
      <c r="AK41" s="159"/>
      <c r="AL41" s="159" t="e">
        <f t="shared" si="21"/>
        <v>#N/A</v>
      </c>
      <c r="AM41" s="159"/>
      <c r="AN41" s="159"/>
      <c r="AO41" s="159"/>
      <c r="AP41" s="159"/>
      <c r="AQ41" s="159"/>
      <c r="AR41" s="159" t="e">
        <f t="shared" si="22"/>
        <v>#N/A</v>
      </c>
      <c r="AS41" s="159"/>
      <c r="AT41" s="159"/>
      <c r="AU41" s="159"/>
      <c r="AV41" s="159"/>
      <c r="AW41" s="159"/>
      <c r="AX41" s="159" t="e">
        <f t="shared" si="23"/>
        <v>#N/A</v>
      </c>
      <c r="AY41" s="159"/>
      <c r="AZ41" s="159"/>
      <c r="BA41" s="159"/>
      <c r="BB41" s="159"/>
      <c r="BC41" s="159"/>
      <c r="BD41" s="195" t="e">
        <f t="shared" si="24"/>
        <v>#N/A</v>
      </c>
      <c r="BE41" s="196"/>
      <c r="BF41" s="196"/>
      <c r="BG41" s="196"/>
      <c r="BH41" s="196"/>
      <c r="BI41" s="197"/>
      <c r="BV41" s="20"/>
      <c r="BX41" s="30" t="s">
        <v>183</v>
      </c>
      <c r="BY41" s="24"/>
      <c r="BZ41" s="42" t="str">
        <f t="shared" si="16"/>
        <v>男走幅跳</v>
      </c>
      <c r="CA41" s="42" t="str">
        <f t="shared" si="16"/>
        <v>ス</v>
      </c>
      <c r="CB41" s="28" t="str">
        <f t="shared" si="17"/>
        <v>男子走幅跳</v>
      </c>
      <c r="CC41" s="24"/>
      <c r="CD41" s="24"/>
      <c r="CE41" s="24"/>
      <c r="CF41" s="24"/>
      <c r="CG41" s="24"/>
      <c r="CH41" s="42">
        <v>34</v>
      </c>
      <c r="CI41" s="29" t="str">
        <f t="shared" si="0"/>
        <v/>
      </c>
      <c r="CJ41" s="41">
        <f>COUNTIF($CI$8:CI41,CI41)</f>
        <v>32</v>
      </c>
      <c r="CK41" s="41" t="str">
        <f t="shared" si="3"/>
        <v>32</v>
      </c>
      <c r="CL41" s="41" t="str">
        <f t="shared" si="4"/>
        <v>C</v>
      </c>
      <c r="CM41" s="41">
        <f>COUNTIF(CL$8:$CL41,CL41)</f>
        <v>32</v>
      </c>
      <c r="CN41" s="41" t="str">
        <f t="shared" si="5"/>
        <v>32C</v>
      </c>
      <c r="CO41" s="41" t="str">
        <f t="shared" si="6"/>
        <v/>
      </c>
      <c r="CP41" s="21">
        <f t="shared" si="7"/>
        <v>0</v>
      </c>
    </row>
    <row r="42" spans="1:94" ht="10.5" customHeight="1">
      <c r="A42" s="50">
        <v>29</v>
      </c>
      <c r="B42" s="25"/>
      <c r="C42" s="25"/>
      <c r="D42" s="25"/>
      <c r="E42" s="25"/>
      <c r="F42" s="26" t="str">
        <f t="shared" si="18"/>
        <v/>
      </c>
      <c r="G42" s="25"/>
      <c r="H42" s="158"/>
      <c r="I42" s="158"/>
      <c r="J42" s="25"/>
      <c r="K42" s="25"/>
      <c r="L42" s="25"/>
      <c r="M42" s="25"/>
      <c r="N42" s="27"/>
      <c r="O42" s="214"/>
      <c r="P42" s="215"/>
      <c r="Q42" s="189" t="str">
        <f t="shared" si="25"/>
        <v>3000m</v>
      </c>
      <c r="R42" s="190"/>
      <c r="S42" s="190"/>
      <c r="T42" s="190"/>
      <c r="U42" s="190"/>
      <c r="V42" s="191"/>
      <c r="W42" s="192">
        <f t="shared" si="15"/>
        <v>0</v>
      </c>
      <c r="X42" s="193"/>
      <c r="Y42" s="194"/>
      <c r="Z42" s="159" t="e">
        <f t="shared" si="19"/>
        <v>#N/A</v>
      </c>
      <c r="AA42" s="159"/>
      <c r="AB42" s="159"/>
      <c r="AC42" s="159"/>
      <c r="AD42" s="159"/>
      <c r="AE42" s="159"/>
      <c r="AF42" s="159" t="e">
        <f t="shared" si="20"/>
        <v>#N/A</v>
      </c>
      <c r="AG42" s="159"/>
      <c r="AH42" s="159"/>
      <c r="AI42" s="159"/>
      <c r="AJ42" s="159"/>
      <c r="AK42" s="159"/>
      <c r="AL42" s="159" t="e">
        <f t="shared" si="21"/>
        <v>#N/A</v>
      </c>
      <c r="AM42" s="159"/>
      <c r="AN42" s="159"/>
      <c r="AO42" s="159"/>
      <c r="AP42" s="159"/>
      <c r="AQ42" s="159"/>
      <c r="AR42" s="159" t="e">
        <f t="shared" si="22"/>
        <v>#N/A</v>
      </c>
      <c r="AS42" s="159"/>
      <c r="AT42" s="159"/>
      <c r="AU42" s="159"/>
      <c r="AV42" s="159"/>
      <c r="AW42" s="159"/>
      <c r="AX42" s="159" t="e">
        <f t="shared" si="23"/>
        <v>#N/A</v>
      </c>
      <c r="AY42" s="159"/>
      <c r="AZ42" s="159"/>
      <c r="BA42" s="159"/>
      <c r="BB42" s="159"/>
      <c r="BC42" s="159"/>
      <c r="BD42" s="195" t="e">
        <f t="shared" si="24"/>
        <v>#N/A</v>
      </c>
      <c r="BE42" s="196"/>
      <c r="BF42" s="196"/>
      <c r="BG42" s="196"/>
      <c r="BH42" s="196"/>
      <c r="BI42" s="197"/>
      <c r="BV42" s="20"/>
      <c r="BX42" s="30" t="s">
        <v>230</v>
      </c>
      <c r="BY42" s="24"/>
      <c r="BZ42" s="42" t="str">
        <f t="shared" si="16"/>
        <v>男砲丸投</v>
      </c>
      <c r="CA42" s="42" t="str">
        <f t="shared" si="16"/>
        <v>セ</v>
      </c>
      <c r="CB42" s="28" t="str">
        <f t="shared" si="17"/>
        <v>男子砲丸投(5.000kg)</v>
      </c>
      <c r="CC42" s="24"/>
      <c r="CD42" s="24"/>
      <c r="CE42" s="24"/>
      <c r="CF42" s="24"/>
      <c r="CG42" s="24"/>
      <c r="CH42" s="42">
        <v>35</v>
      </c>
      <c r="CI42" s="29" t="str">
        <f t="shared" si="0"/>
        <v/>
      </c>
      <c r="CJ42" s="41">
        <f>COUNTIF($CI$8:CI42,CI42)</f>
        <v>33</v>
      </c>
      <c r="CK42" s="41" t="str">
        <f t="shared" si="3"/>
        <v>33</v>
      </c>
      <c r="CL42" s="41" t="str">
        <f t="shared" si="4"/>
        <v>C</v>
      </c>
      <c r="CM42" s="41">
        <f>COUNTIF(CL$8:$CL42,CL42)</f>
        <v>33</v>
      </c>
      <c r="CN42" s="41" t="str">
        <f t="shared" si="5"/>
        <v>33C</v>
      </c>
      <c r="CO42" s="41" t="str">
        <f t="shared" si="6"/>
        <v/>
      </c>
      <c r="CP42" s="21">
        <f t="shared" si="7"/>
        <v>0</v>
      </c>
    </row>
    <row r="43" spans="1:94" ht="10.5" customHeight="1">
      <c r="A43" s="50">
        <v>30</v>
      </c>
      <c r="B43" s="25"/>
      <c r="C43" s="25"/>
      <c r="D43" s="25"/>
      <c r="E43" s="25"/>
      <c r="F43" s="26" t="str">
        <f t="shared" si="18"/>
        <v/>
      </c>
      <c r="G43" s="25"/>
      <c r="H43" s="158"/>
      <c r="I43" s="158"/>
      <c r="J43" s="25"/>
      <c r="K43" s="25"/>
      <c r="L43" s="25"/>
      <c r="M43" s="25"/>
      <c r="N43" s="27"/>
      <c r="O43" s="214"/>
      <c r="P43" s="215"/>
      <c r="Q43" s="189" t="str">
        <f t="shared" si="25"/>
        <v>100mH(0.762m)</v>
      </c>
      <c r="R43" s="190"/>
      <c r="S43" s="190"/>
      <c r="T43" s="190"/>
      <c r="U43" s="190"/>
      <c r="V43" s="191"/>
      <c r="W43" s="192">
        <f t="shared" si="15"/>
        <v>0</v>
      </c>
      <c r="X43" s="193"/>
      <c r="Y43" s="194"/>
      <c r="Z43" s="159" t="e">
        <f t="shared" si="19"/>
        <v>#N/A</v>
      </c>
      <c r="AA43" s="159"/>
      <c r="AB43" s="159"/>
      <c r="AC43" s="159"/>
      <c r="AD43" s="159"/>
      <c r="AE43" s="159"/>
      <c r="AF43" s="159" t="e">
        <f t="shared" si="20"/>
        <v>#N/A</v>
      </c>
      <c r="AG43" s="159"/>
      <c r="AH43" s="159"/>
      <c r="AI43" s="159"/>
      <c r="AJ43" s="159"/>
      <c r="AK43" s="159"/>
      <c r="AL43" s="159" t="e">
        <f t="shared" si="21"/>
        <v>#N/A</v>
      </c>
      <c r="AM43" s="159"/>
      <c r="AN43" s="159"/>
      <c r="AO43" s="159"/>
      <c r="AP43" s="159"/>
      <c r="AQ43" s="159"/>
      <c r="AR43" s="159" t="e">
        <f t="shared" si="22"/>
        <v>#N/A</v>
      </c>
      <c r="AS43" s="159"/>
      <c r="AT43" s="159"/>
      <c r="AU43" s="159"/>
      <c r="AV43" s="159"/>
      <c r="AW43" s="159"/>
      <c r="AX43" s="159" t="e">
        <f t="shared" si="23"/>
        <v>#N/A</v>
      </c>
      <c r="AY43" s="159"/>
      <c r="AZ43" s="159"/>
      <c r="BA43" s="159"/>
      <c r="BB43" s="159"/>
      <c r="BC43" s="159"/>
      <c r="BD43" s="195" t="e">
        <f t="shared" si="24"/>
        <v>#N/A</v>
      </c>
      <c r="BE43" s="196"/>
      <c r="BF43" s="196"/>
      <c r="BG43" s="196"/>
      <c r="BH43" s="196"/>
      <c r="BI43" s="197"/>
      <c r="BV43" s="20"/>
      <c r="BX43" s="30" t="s">
        <v>265</v>
      </c>
      <c r="BY43" s="24"/>
      <c r="BZ43" s="42" t="str">
        <f t="shared" si="16"/>
        <v>男ｼﾞｬﾍﾞﾘｯｸｽﾛｰ</v>
      </c>
      <c r="CA43" s="42" t="str">
        <f t="shared" si="16"/>
        <v>ソ</v>
      </c>
      <c r="CB43" s="28" t="str">
        <f t="shared" si="17"/>
        <v>男子ｼﾞｬﾍﾞﾘｯｸｽﾛｰ</v>
      </c>
      <c r="CC43" s="24"/>
      <c r="CD43" s="24"/>
      <c r="CE43" s="24"/>
      <c r="CF43" s="24"/>
      <c r="CG43" s="24"/>
      <c r="CH43" s="42">
        <v>36</v>
      </c>
      <c r="CI43" s="29" t="str">
        <f t="shared" si="0"/>
        <v/>
      </c>
      <c r="CJ43" s="41">
        <f>COUNTIF($CI$8:CI43,CI43)</f>
        <v>34</v>
      </c>
      <c r="CK43" s="41" t="str">
        <f t="shared" si="3"/>
        <v>34</v>
      </c>
      <c r="CL43" s="41" t="str">
        <f t="shared" si="4"/>
        <v>C</v>
      </c>
      <c r="CM43" s="41">
        <f>COUNTIF(CL$8:$CL43,CL43)</f>
        <v>34</v>
      </c>
      <c r="CN43" s="41" t="str">
        <f t="shared" si="5"/>
        <v>34C</v>
      </c>
      <c r="CO43" s="41" t="str">
        <f t="shared" si="6"/>
        <v/>
      </c>
      <c r="CP43" s="21">
        <f t="shared" si="7"/>
        <v>0</v>
      </c>
    </row>
    <row r="44" spans="1:94" ht="10.5" customHeight="1">
      <c r="A44" s="50">
        <v>31</v>
      </c>
      <c r="B44" s="25"/>
      <c r="C44" s="25"/>
      <c r="D44" s="25"/>
      <c r="E44" s="25"/>
      <c r="F44" s="26" t="str">
        <f t="shared" si="18"/>
        <v/>
      </c>
      <c r="G44" s="25"/>
      <c r="H44" s="158"/>
      <c r="I44" s="158"/>
      <c r="J44" s="25"/>
      <c r="K44" s="25"/>
      <c r="L44" s="25"/>
      <c r="M44" s="25"/>
      <c r="N44" s="27"/>
      <c r="O44" s="214"/>
      <c r="P44" s="215"/>
      <c r="Q44" s="189" t="str">
        <f t="shared" si="25"/>
        <v>走高跳</v>
      </c>
      <c r="R44" s="190"/>
      <c r="S44" s="190"/>
      <c r="T44" s="190"/>
      <c r="U44" s="190"/>
      <c r="V44" s="191"/>
      <c r="W44" s="192">
        <f t="shared" si="15"/>
        <v>1</v>
      </c>
      <c r="X44" s="193"/>
      <c r="Y44" s="194"/>
      <c r="Z44" s="159" t="str">
        <f t="shared" si="19"/>
        <v>常呂花子</v>
      </c>
      <c r="AA44" s="159"/>
      <c r="AB44" s="159"/>
      <c r="AC44" s="159"/>
      <c r="AD44" s="159"/>
      <c r="AE44" s="159"/>
      <c r="AF44" s="159" t="e">
        <f t="shared" si="20"/>
        <v>#N/A</v>
      </c>
      <c r="AG44" s="159"/>
      <c r="AH44" s="159"/>
      <c r="AI44" s="159"/>
      <c r="AJ44" s="159"/>
      <c r="AK44" s="159"/>
      <c r="AL44" s="159" t="e">
        <f t="shared" si="21"/>
        <v>#N/A</v>
      </c>
      <c r="AM44" s="159"/>
      <c r="AN44" s="159"/>
      <c r="AO44" s="159"/>
      <c r="AP44" s="159"/>
      <c r="AQ44" s="159"/>
      <c r="AR44" s="159" t="e">
        <f t="shared" si="22"/>
        <v>#N/A</v>
      </c>
      <c r="AS44" s="159"/>
      <c r="AT44" s="159"/>
      <c r="AU44" s="159"/>
      <c r="AV44" s="159"/>
      <c r="AW44" s="159"/>
      <c r="AX44" s="159" t="e">
        <f t="shared" si="23"/>
        <v>#N/A</v>
      </c>
      <c r="AY44" s="159"/>
      <c r="AZ44" s="159"/>
      <c r="BA44" s="159"/>
      <c r="BB44" s="159"/>
      <c r="BC44" s="159"/>
      <c r="BD44" s="195" t="e">
        <f t="shared" si="24"/>
        <v>#N/A</v>
      </c>
      <c r="BE44" s="196"/>
      <c r="BF44" s="196"/>
      <c r="BG44" s="196"/>
      <c r="BH44" s="196"/>
      <c r="BI44" s="197"/>
      <c r="BV44" s="20"/>
      <c r="BX44" s="30" t="s">
        <v>234</v>
      </c>
      <c r="BY44" s="24"/>
      <c r="BZ44" s="42" t="str">
        <f t="shared" si="16"/>
        <v>男四種競技</v>
      </c>
      <c r="CA44" s="42" t="str">
        <f t="shared" si="16"/>
        <v>タ</v>
      </c>
      <c r="CB44" s="28" t="str">
        <f t="shared" si="17"/>
        <v>男子四種競技</v>
      </c>
      <c r="CC44" s="24"/>
      <c r="CD44" s="24"/>
      <c r="CE44" s="24"/>
      <c r="CF44" s="24"/>
      <c r="CG44" s="24"/>
      <c r="CH44" s="42">
        <v>37</v>
      </c>
      <c r="CI44" s="29" t="str">
        <f t="shared" si="0"/>
        <v/>
      </c>
      <c r="CJ44" s="41">
        <f>COUNTIF($CI$8:CI44,CI44)</f>
        <v>35</v>
      </c>
      <c r="CK44" s="41" t="str">
        <f t="shared" si="3"/>
        <v>35</v>
      </c>
      <c r="CL44" s="41" t="str">
        <f t="shared" si="4"/>
        <v>C</v>
      </c>
      <c r="CM44" s="41">
        <f>COUNTIF(CL$8:$CL44,CL44)</f>
        <v>35</v>
      </c>
      <c r="CN44" s="41" t="str">
        <f t="shared" si="5"/>
        <v>35C</v>
      </c>
      <c r="CO44" s="41" t="str">
        <f t="shared" si="6"/>
        <v/>
      </c>
      <c r="CP44" s="21">
        <f t="shared" si="7"/>
        <v>0</v>
      </c>
    </row>
    <row r="45" spans="1:94" ht="10.5" customHeight="1">
      <c r="A45" s="50">
        <v>32</v>
      </c>
      <c r="B45" s="25"/>
      <c r="C45" s="25"/>
      <c r="D45" s="25"/>
      <c r="E45" s="25"/>
      <c r="F45" s="26" t="str">
        <f t="shared" si="18"/>
        <v/>
      </c>
      <c r="G45" s="25"/>
      <c r="H45" s="158"/>
      <c r="I45" s="158"/>
      <c r="J45" s="25"/>
      <c r="K45" s="25"/>
      <c r="L45" s="25"/>
      <c r="M45" s="25"/>
      <c r="N45" s="27"/>
      <c r="O45" s="214"/>
      <c r="P45" s="215"/>
      <c r="Q45" s="189" t="str">
        <f t="shared" si="25"/>
        <v>走幅跳</v>
      </c>
      <c r="R45" s="190"/>
      <c r="S45" s="190"/>
      <c r="T45" s="190"/>
      <c r="U45" s="190"/>
      <c r="V45" s="191"/>
      <c r="W45" s="192">
        <f t="shared" si="15"/>
        <v>0</v>
      </c>
      <c r="X45" s="193"/>
      <c r="Y45" s="194"/>
      <c r="Z45" s="159" t="e">
        <f t="shared" si="19"/>
        <v>#N/A</v>
      </c>
      <c r="AA45" s="159"/>
      <c r="AB45" s="159"/>
      <c r="AC45" s="159"/>
      <c r="AD45" s="159"/>
      <c r="AE45" s="159"/>
      <c r="AF45" s="159" t="e">
        <f t="shared" si="20"/>
        <v>#N/A</v>
      </c>
      <c r="AG45" s="159"/>
      <c r="AH45" s="159"/>
      <c r="AI45" s="159"/>
      <c r="AJ45" s="159"/>
      <c r="AK45" s="159"/>
      <c r="AL45" s="159" t="e">
        <f t="shared" si="21"/>
        <v>#N/A</v>
      </c>
      <c r="AM45" s="159"/>
      <c r="AN45" s="159"/>
      <c r="AO45" s="159"/>
      <c r="AP45" s="159"/>
      <c r="AQ45" s="159"/>
      <c r="AR45" s="159" t="e">
        <f t="shared" si="22"/>
        <v>#N/A</v>
      </c>
      <c r="AS45" s="159"/>
      <c r="AT45" s="159"/>
      <c r="AU45" s="159"/>
      <c r="AV45" s="159"/>
      <c r="AW45" s="159"/>
      <c r="AX45" s="159" t="e">
        <f t="shared" si="23"/>
        <v>#N/A</v>
      </c>
      <c r="AY45" s="159"/>
      <c r="AZ45" s="159"/>
      <c r="BA45" s="159"/>
      <c r="BB45" s="159"/>
      <c r="BC45" s="159"/>
      <c r="BD45" s="195" t="e">
        <f t="shared" si="24"/>
        <v>#N/A</v>
      </c>
      <c r="BE45" s="196"/>
      <c r="BF45" s="196"/>
      <c r="BG45" s="196"/>
      <c r="BH45" s="196"/>
      <c r="BI45" s="197"/>
      <c r="BV45" s="20"/>
      <c r="BX45" s="30" t="s">
        <v>240</v>
      </c>
      <c r="BY45" s="23"/>
      <c r="BZ45" s="42" t="str">
        <f t="shared" si="16"/>
        <v>男</v>
      </c>
      <c r="CA45" s="42" t="str">
        <f t="shared" si="16"/>
        <v>チ</v>
      </c>
      <c r="CB45" s="28">
        <f t="shared" si="17"/>
        <v>0</v>
      </c>
      <c r="CC45" s="23"/>
      <c r="CD45" s="23"/>
      <c r="CE45" s="23"/>
      <c r="CF45" s="23"/>
      <c r="CG45" s="23"/>
      <c r="CH45" s="42">
        <v>38</v>
      </c>
      <c r="CI45" s="41" t="str">
        <f t="shared" si="0"/>
        <v/>
      </c>
      <c r="CJ45" s="41">
        <f>COUNTIF($CI$8:CI45,CI45)</f>
        <v>36</v>
      </c>
      <c r="CK45" s="41" t="str">
        <f t="shared" si="3"/>
        <v>36</v>
      </c>
      <c r="CL45" s="41" t="str">
        <f t="shared" si="4"/>
        <v>C</v>
      </c>
      <c r="CM45" s="41">
        <f>COUNTIF(CL$8:$CL45,CL45)</f>
        <v>36</v>
      </c>
      <c r="CN45" s="41" t="str">
        <f t="shared" si="5"/>
        <v>36C</v>
      </c>
      <c r="CO45" s="41" t="str">
        <f t="shared" si="6"/>
        <v/>
      </c>
      <c r="CP45" s="21">
        <f t="shared" si="7"/>
        <v>0</v>
      </c>
    </row>
    <row r="46" spans="1:94" ht="10.5" customHeight="1">
      <c r="A46" s="50">
        <v>33</v>
      </c>
      <c r="B46" s="25"/>
      <c r="C46" s="25"/>
      <c r="D46" s="25"/>
      <c r="E46" s="25"/>
      <c r="F46" s="26" t="str">
        <f t="shared" si="18"/>
        <v/>
      </c>
      <c r="G46" s="25"/>
      <c r="H46" s="158"/>
      <c r="I46" s="158"/>
      <c r="J46" s="25"/>
      <c r="K46" s="25"/>
      <c r="L46" s="25"/>
      <c r="M46" s="25"/>
      <c r="N46" s="27"/>
      <c r="O46" s="214"/>
      <c r="P46" s="215"/>
      <c r="Q46" s="189" t="str">
        <f t="shared" si="25"/>
        <v>砲丸投(2.721kg)</v>
      </c>
      <c r="R46" s="190"/>
      <c r="S46" s="190"/>
      <c r="T46" s="190"/>
      <c r="U46" s="190"/>
      <c r="V46" s="191"/>
      <c r="W46" s="192">
        <f t="shared" si="15"/>
        <v>0</v>
      </c>
      <c r="X46" s="193"/>
      <c r="Y46" s="194"/>
      <c r="Z46" s="159" t="e">
        <f t="shared" si="19"/>
        <v>#N/A</v>
      </c>
      <c r="AA46" s="159"/>
      <c r="AB46" s="159"/>
      <c r="AC46" s="159"/>
      <c r="AD46" s="159"/>
      <c r="AE46" s="159"/>
      <c r="AF46" s="159" t="e">
        <f t="shared" si="20"/>
        <v>#N/A</v>
      </c>
      <c r="AG46" s="159"/>
      <c r="AH46" s="159"/>
      <c r="AI46" s="159"/>
      <c r="AJ46" s="159"/>
      <c r="AK46" s="159"/>
      <c r="AL46" s="159" t="e">
        <f t="shared" si="21"/>
        <v>#N/A</v>
      </c>
      <c r="AM46" s="159"/>
      <c r="AN46" s="159"/>
      <c r="AO46" s="159"/>
      <c r="AP46" s="159"/>
      <c r="AQ46" s="159"/>
      <c r="AR46" s="159" t="e">
        <f t="shared" si="22"/>
        <v>#N/A</v>
      </c>
      <c r="AS46" s="159"/>
      <c r="AT46" s="159"/>
      <c r="AU46" s="159"/>
      <c r="AV46" s="159"/>
      <c r="AW46" s="159"/>
      <c r="AX46" s="159" t="e">
        <f t="shared" si="23"/>
        <v>#N/A</v>
      </c>
      <c r="AY46" s="159"/>
      <c r="AZ46" s="159"/>
      <c r="BA46" s="159"/>
      <c r="BB46" s="159"/>
      <c r="BC46" s="159"/>
      <c r="BD46" s="195" t="e">
        <f t="shared" si="24"/>
        <v>#N/A</v>
      </c>
      <c r="BE46" s="196"/>
      <c r="BF46" s="196"/>
      <c r="BG46" s="196"/>
      <c r="BH46" s="196"/>
      <c r="BI46" s="197"/>
      <c r="BV46" s="20"/>
      <c r="BX46" s="30" t="s">
        <v>243</v>
      </c>
      <c r="BY46" s="23"/>
      <c r="BZ46" s="42" t="str">
        <f t="shared" ref="BZ46:CA48" si="26">BZ25</f>
        <v>男</v>
      </c>
      <c r="CA46" s="42" t="str">
        <f t="shared" si="26"/>
        <v>ツ</v>
      </c>
      <c r="CB46" s="28">
        <f t="shared" si="17"/>
        <v>0</v>
      </c>
      <c r="CC46" s="23"/>
      <c r="CD46" s="23"/>
      <c r="CE46" s="23"/>
      <c r="CF46" s="23"/>
      <c r="CG46" s="23"/>
      <c r="CH46" s="42">
        <v>39</v>
      </c>
      <c r="CI46" s="41" t="str">
        <f t="shared" si="0"/>
        <v/>
      </c>
      <c r="CJ46" s="41">
        <f>COUNTIF($CI$8:CI46,CI46)</f>
        <v>37</v>
      </c>
      <c r="CK46" s="41" t="str">
        <f t="shared" si="3"/>
        <v>37</v>
      </c>
      <c r="CL46" s="41" t="str">
        <f t="shared" si="4"/>
        <v>C</v>
      </c>
      <c r="CM46" s="41">
        <f>COUNTIF(CL$8:$CL46,CL46)</f>
        <v>37</v>
      </c>
      <c r="CN46" s="41" t="str">
        <f t="shared" si="5"/>
        <v>37C</v>
      </c>
      <c r="CO46" s="41" t="str">
        <f t="shared" si="6"/>
        <v/>
      </c>
      <c r="CP46" s="21">
        <f t="shared" si="7"/>
        <v>0</v>
      </c>
    </row>
    <row r="47" spans="1:94" ht="10.5" customHeight="1">
      <c r="A47" s="50">
        <v>34</v>
      </c>
      <c r="B47" s="25"/>
      <c r="C47" s="25"/>
      <c r="D47" s="25"/>
      <c r="E47" s="25"/>
      <c r="F47" s="26" t="str">
        <f t="shared" si="18"/>
        <v/>
      </c>
      <c r="G47" s="25"/>
      <c r="H47" s="158"/>
      <c r="I47" s="158"/>
      <c r="J47" s="25"/>
      <c r="K47" s="25"/>
      <c r="L47" s="25"/>
      <c r="M47" s="25"/>
      <c r="N47" s="27"/>
      <c r="O47" s="214"/>
      <c r="P47" s="215"/>
      <c r="Q47" s="189" t="str">
        <f t="shared" si="25"/>
        <v>ｼﾞｬﾍﾞﾘｯｸｽﾛｰ</v>
      </c>
      <c r="R47" s="190"/>
      <c r="S47" s="190"/>
      <c r="T47" s="190"/>
      <c r="U47" s="190"/>
      <c r="V47" s="191"/>
      <c r="W47" s="192">
        <f t="shared" si="15"/>
        <v>0</v>
      </c>
      <c r="X47" s="193"/>
      <c r="Y47" s="194"/>
      <c r="Z47" s="159" t="e">
        <f t="shared" si="19"/>
        <v>#N/A</v>
      </c>
      <c r="AA47" s="159"/>
      <c r="AB47" s="159"/>
      <c r="AC47" s="159"/>
      <c r="AD47" s="159"/>
      <c r="AE47" s="159"/>
      <c r="AF47" s="159" t="e">
        <f t="shared" si="20"/>
        <v>#N/A</v>
      </c>
      <c r="AG47" s="159"/>
      <c r="AH47" s="159"/>
      <c r="AI47" s="159"/>
      <c r="AJ47" s="159"/>
      <c r="AK47" s="159"/>
      <c r="AL47" s="159" t="e">
        <f t="shared" si="21"/>
        <v>#N/A</v>
      </c>
      <c r="AM47" s="159"/>
      <c r="AN47" s="159"/>
      <c r="AO47" s="159"/>
      <c r="AP47" s="159"/>
      <c r="AQ47" s="159"/>
      <c r="AR47" s="159" t="e">
        <f t="shared" si="22"/>
        <v>#N/A</v>
      </c>
      <c r="AS47" s="159"/>
      <c r="AT47" s="159"/>
      <c r="AU47" s="159"/>
      <c r="AV47" s="159"/>
      <c r="AW47" s="159"/>
      <c r="AX47" s="159" t="e">
        <f t="shared" si="23"/>
        <v>#N/A</v>
      </c>
      <c r="AY47" s="159"/>
      <c r="AZ47" s="159"/>
      <c r="BA47" s="159"/>
      <c r="BB47" s="159"/>
      <c r="BC47" s="159"/>
      <c r="BD47" s="195" t="e">
        <f t="shared" si="24"/>
        <v>#N/A</v>
      </c>
      <c r="BE47" s="196"/>
      <c r="BF47" s="196"/>
      <c r="BG47" s="196"/>
      <c r="BH47" s="196"/>
      <c r="BI47" s="197"/>
      <c r="BV47" s="20"/>
      <c r="BX47" s="30" t="s">
        <v>266</v>
      </c>
      <c r="BY47" s="23"/>
      <c r="BZ47" s="42" t="str">
        <f t="shared" si="26"/>
        <v>男</v>
      </c>
      <c r="CA47" s="42" t="str">
        <f t="shared" si="26"/>
        <v>テ</v>
      </c>
      <c r="CB47" s="28">
        <f t="shared" si="17"/>
        <v>0</v>
      </c>
      <c r="CC47" s="23"/>
      <c r="CD47" s="23"/>
      <c r="CE47" s="23"/>
      <c r="CF47" s="23"/>
      <c r="CG47" s="23"/>
      <c r="CH47" s="42">
        <v>40</v>
      </c>
      <c r="CI47" s="41" t="str">
        <f t="shared" si="0"/>
        <v/>
      </c>
      <c r="CJ47" s="41">
        <f>COUNTIF($CI$8:CI47,CI47)</f>
        <v>38</v>
      </c>
      <c r="CK47" s="41" t="str">
        <f t="shared" si="3"/>
        <v>38</v>
      </c>
      <c r="CL47" s="41" t="str">
        <f t="shared" si="4"/>
        <v>C</v>
      </c>
      <c r="CM47" s="41">
        <f>COUNTIF(CL$8:$CL47,CL47)</f>
        <v>38</v>
      </c>
      <c r="CN47" s="41" t="str">
        <f t="shared" si="5"/>
        <v>38C</v>
      </c>
      <c r="CO47" s="41" t="str">
        <f t="shared" si="6"/>
        <v/>
      </c>
      <c r="CP47" s="21">
        <f t="shared" si="7"/>
        <v>0</v>
      </c>
    </row>
    <row r="48" spans="1:94" ht="10.5" customHeight="1">
      <c r="A48" s="50">
        <v>35</v>
      </c>
      <c r="B48" s="25"/>
      <c r="C48" s="25"/>
      <c r="D48" s="25"/>
      <c r="E48" s="25"/>
      <c r="F48" s="26" t="str">
        <f t="shared" si="18"/>
        <v/>
      </c>
      <c r="G48" s="25"/>
      <c r="H48" s="158"/>
      <c r="I48" s="158"/>
      <c r="J48" s="25"/>
      <c r="K48" s="25"/>
      <c r="L48" s="25"/>
      <c r="M48" s="25"/>
      <c r="N48" s="27"/>
      <c r="O48" s="214"/>
      <c r="P48" s="215"/>
      <c r="Q48" s="189" t="str">
        <f t="shared" si="25"/>
        <v>四種競技</v>
      </c>
      <c r="R48" s="190"/>
      <c r="S48" s="190"/>
      <c r="T48" s="190"/>
      <c r="U48" s="190"/>
      <c r="V48" s="191"/>
      <c r="W48" s="192">
        <f t="shared" si="15"/>
        <v>0</v>
      </c>
      <c r="X48" s="193"/>
      <c r="Y48" s="194"/>
      <c r="Z48" s="159" t="e">
        <f t="shared" si="19"/>
        <v>#N/A</v>
      </c>
      <c r="AA48" s="159"/>
      <c r="AB48" s="159"/>
      <c r="AC48" s="159"/>
      <c r="AD48" s="159"/>
      <c r="AE48" s="159"/>
      <c r="AF48" s="159" t="e">
        <f t="shared" si="20"/>
        <v>#N/A</v>
      </c>
      <c r="AG48" s="159"/>
      <c r="AH48" s="159"/>
      <c r="AI48" s="159"/>
      <c r="AJ48" s="159"/>
      <c r="AK48" s="159"/>
      <c r="AL48" s="159" t="e">
        <f t="shared" si="21"/>
        <v>#N/A</v>
      </c>
      <c r="AM48" s="159"/>
      <c r="AN48" s="159"/>
      <c r="AO48" s="159"/>
      <c r="AP48" s="159"/>
      <c r="AQ48" s="159"/>
      <c r="AR48" s="159" t="e">
        <f t="shared" si="22"/>
        <v>#N/A</v>
      </c>
      <c r="AS48" s="159"/>
      <c r="AT48" s="159"/>
      <c r="AU48" s="159"/>
      <c r="AV48" s="159"/>
      <c r="AW48" s="159"/>
      <c r="AX48" s="159" t="e">
        <f t="shared" si="23"/>
        <v>#N/A</v>
      </c>
      <c r="AY48" s="159"/>
      <c r="AZ48" s="159"/>
      <c r="BA48" s="159"/>
      <c r="BB48" s="159"/>
      <c r="BC48" s="159"/>
      <c r="BD48" s="195" t="e">
        <f t="shared" si="24"/>
        <v>#N/A</v>
      </c>
      <c r="BE48" s="196"/>
      <c r="BF48" s="196"/>
      <c r="BG48" s="196"/>
      <c r="BH48" s="196"/>
      <c r="BI48" s="197"/>
      <c r="BV48" s="20"/>
      <c r="BX48" s="30" t="s">
        <v>246</v>
      </c>
      <c r="BY48" s="23"/>
      <c r="BZ48" s="42" t="str">
        <f t="shared" si="26"/>
        <v>男</v>
      </c>
      <c r="CA48" s="42" t="str">
        <f t="shared" si="26"/>
        <v>ト</v>
      </c>
      <c r="CB48" s="28">
        <f t="shared" si="17"/>
        <v>0</v>
      </c>
      <c r="CC48" s="23"/>
      <c r="CD48" s="23"/>
      <c r="CE48" s="23"/>
      <c r="CF48" s="23"/>
      <c r="CG48" s="23"/>
      <c r="CH48" s="42">
        <v>41</v>
      </c>
      <c r="CI48" s="41" t="str">
        <f t="shared" si="0"/>
        <v/>
      </c>
      <c r="CJ48" s="41">
        <f>COUNTIF($CI$8:CI48,CI48)</f>
        <v>39</v>
      </c>
      <c r="CK48" s="41" t="str">
        <f t="shared" si="3"/>
        <v>39</v>
      </c>
      <c r="CL48" s="41" t="str">
        <f t="shared" si="4"/>
        <v>C</v>
      </c>
      <c r="CM48" s="41">
        <f>COUNTIF(CL$8:$CL48,CL48)</f>
        <v>39</v>
      </c>
      <c r="CN48" s="41" t="str">
        <f t="shared" si="5"/>
        <v>39C</v>
      </c>
      <c r="CO48" s="41" t="str">
        <f t="shared" si="6"/>
        <v/>
      </c>
      <c r="CP48" s="21">
        <f t="shared" si="7"/>
        <v>0</v>
      </c>
    </row>
    <row r="49" spans="1:94" ht="10.5" customHeight="1">
      <c r="A49" s="50">
        <v>36</v>
      </c>
      <c r="B49" s="25"/>
      <c r="C49" s="25"/>
      <c r="D49" s="25"/>
      <c r="E49" s="25"/>
      <c r="F49" s="26" t="str">
        <f t="shared" si="18"/>
        <v/>
      </c>
      <c r="G49" s="25"/>
      <c r="H49" s="158"/>
      <c r="I49" s="158"/>
      <c r="J49" s="25"/>
      <c r="K49" s="25"/>
      <c r="L49" s="25"/>
      <c r="M49" s="25"/>
      <c r="N49" s="27"/>
      <c r="O49" s="214"/>
      <c r="P49" s="215"/>
      <c r="Q49" s="233" t="s">
        <v>300</v>
      </c>
      <c r="R49" s="234"/>
      <c r="S49" s="234"/>
      <c r="T49" s="234"/>
      <c r="U49" s="234"/>
      <c r="V49" s="235"/>
      <c r="W49" s="192">
        <f t="shared" si="15"/>
        <v>0</v>
      </c>
      <c r="X49" s="193"/>
      <c r="Y49" s="194"/>
      <c r="Z49" s="159" t="e">
        <f t="shared" si="19"/>
        <v>#N/A</v>
      </c>
      <c r="AA49" s="159"/>
      <c r="AB49" s="159"/>
      <c r="AC49" s="159"/>
      <c r="AD49" s="159"/>
      <c r="AE49" s="159"/>
      <c r="AF49" s="159" t="e">
        <f t="shared" si="20"/>
        <v>#N/A</v>
      </c>
      <c r="AG49" s="159"/>
      <c r="AH49" s="159"/>
      <c r="AI49" s="159"/>
      <c r="AJ49" s="159"/>
      <c r="AK49" s="159"/>
      <c r="AL49" s="159" t="e">
        <f t="shared" si="21"/>
        <v>#N/A</v>
      </c>
      <c r="AM49" s="159"/>
      <c r="AN49" s="159"/>
      <c r="AO49" s="159"/>
      <c r="AP49" s="159"/>
      <c r="AQ49" s="159"/>
      <c r="AR49" s="159" t="e">
        <f t="shared" si="22"/>
        <v>#N/A</v>
      </c>
      <c r="AS49" s="159"/>
      <c r="AT49" s="159"/>
      <c r="AU49" s="159"/>
      <c r="AV49" s="159"/>
      <c r="AW49" s="159"/>
      <c r="AX49" s="159" t="e">
        <f t="shared" si="23"/>
        <v>#N/A</v>
      </c>
      <c r="AY49" s="159"/>
      <c r="AZ49" s="159"/>
      <c r="BA49" s="159"/>
      <c r="BB49" s="159"/>
      <c r="BC49" s="159"/>
      <c r="BD49" s="195" t="e">
        <f t="shared" si="24"/>
        <v>#N/A</v>
      </c>
      <c r="BE49" s="196"/>
      <c r="BF49" s="196"/>
      <c r="BG49" s="196"/>
      <c r="BH49" s="196"/>
      <c r="BI49" s="197"/>
      <c r="BV49" s="20"/>
      <c r="BX49" s="30" t="s">
        <v>249</v>
      </c>
      <c r="BY49" s="23"/>
      <c r="BZ49" s="42" t="str">
        <f>CD8</f>
        <v>女1年100m</v>
      </c>
      <c r="CA49" s="42" t="str">
        <f>CE8</f>
        <v>A</v>
      </c>
      <c r="CB49" s="42" t="str">
        <f>CC8</f>
        <v>女子1年100m</v>
      </c>
      <c r="CC49" s="23"/>
      <c r="CD49" s="23"/>
      <c r="CE49" s="23"/>
      <c r="CF49" s="23"/>
      <c r="CG49" s="23"/>
      <c r="CH49" s="42">
        <v>42</v>
      </c>
      <c r="CI49" s="41" t="str">
        <f t="shared" si="0"/>
        <v/>
      </c>
      <c r="CJ49" s="41">
        <f>COUNTIF($CI$8:CI49,CI49)</f>
        <v>40</v>
      </c>
      <c r="CK49" s="41" t="str">
        <f t="shared" si="3"/>
        <v>40</v>
      </c>
      <c r="CL49" s="41" t="str">
        <f t="shared" si="4"/>
        <v>C</v>
      </c>
      <c r="CM49" s="41">
        <f>COUNTIF(CL$8:$CL49,CL49)</f>
        <v>40</v>
      </c>
      <c r="CN49" s="41" t="str">
        <f t="shared" si="5"/>
        <v>40C</v>
      </c>
      <c r="CO49" s="41" t="str">
        <f t="shared" si="6"/>
        <v/>
      </c>
      <c r="CP49" s="21">
        <f t="shared" si="7"/>
        <v>0</v>
      </c>
    </row>
    <row r="50" spans="1:94" ht="10.5" customHeight="1">
      <c r="A50" s="50">
        <v>37</v>
      </c>
      <c r="B50" s="25"/>
      <c r="C50" s="25"/>
      <c r="D50" s="25"/>
      <c r="E50" s="25"/>
      <c r="F50" s="26" t="str">
        <f t="shared" si="18"/>
        <v/>
      </c>
      <c r="G50" s="25"/>
      <c r="H50" s="158"/>
      <c r="I50" s="158"/>
      <c r="J50" s="25"/>
      <c r="K50" s="25"/>
      <c r="L50" s="25"/>
      <c r="M50" s="25"/>
      <c r="N50" s="27" t="s">
        <v>181</v>
      </c>
      <c r="O50" s="216"/>
      <c r="P50" s="217"/>
      <c r="Q50" s="241" t="s">
        <v>293</v>
      </c>
      <c r="R50" s="242"/>
      <c r="S50" s="242"/>
      <c r="T50" s="242"/>
      <c r="U50" s="242"/>
      <c r="V50" s="243"/>
      <c r="W50" s="244">
        <f t="shared" si="15"/>
        <v>1</v>
      </c>
      <c r="X50" s="245"/>
      <c r="Y50" s="246"/>
      <c r="Z50" s="247" t="str">
        <f>VLOOKUP(Z17&amp;$N50,$CN$8:$CO$52,2,FALSE)</f>
        <v>常呂花子</v>
      </c>
      <c r="AA50" s="247"/>
      <c r="AB50" s="247"/>
      <c r="AC50" s="247"/>
      <c r="AD50" s="247"/>
      <c r="AE50" s="247"/>
      <c r="AF50" s="247" t="e">
        <f>VLOOKUP(AF17&amp;$N50,$CN$8:$CO$52,2,FALSE)</f>
        <v>#N/A</v>
      </c>
      <c r="AG50" s="247"/>
      <c r="AH50" s="247"/>
      <c r="AI50" s="247"/>
      <c r="AJ50" s="247"/>
      <c r="AK50" s="247"/>
      <c r="AL50" s="247" t="e">
        <f>VLOOKUP(AL17&amp;$N50,$CN$8:$CO$52,2,FALSE)</f>
        <v>#N/A</v>
      </c>
      <c r="AM50" s="247"/>
      <c r="AN50" s="247"/>
      <c r="AO50" s="247"/>
      <c r="AP50" s="247"/>
      <c r="AQ50" s="247"/>
      <c r="AR50" s="247" t="e">
        <f>VLOOKUP(AR17&amp;$N50,$CN$8:$CO$52,2,FALSE)</f>
        <v>#N/A</v>
      </c>
      <c r="AS50" s="247"/>
      <c r="AT50" s="247"/>
      <c r="AU50" s="247"/>
      <c r="AV50" s="247"/>
      <c r="AW50" s="247"/>
      <c r="AX50" s="247" t="e">
        <f>VLOOKUP(AX17&amp;$N50,$CN$8:$CO$52,2,FALSE)</f>
        <v>#N/A</v>
      </c>
      <c r="AY50" s="247"/>
      <c r="AZ50" s="247"/>
      <c r="BA50" s="247"/>
      <c r="BB50" s="247"/>
      <c r="BC50" s="247"/>
      <c r="BD50" s="236" t="e">
        <f>VLOOKUP(BD17&amp;$N50,$CN$8:$CO$52,2,FALSE)</f>
        <v>#N/A</v>
      </c>
      <c r="BE50" s="237"/>
      <c r="BF50" s="237"/>
      <c r="BG50" s="237"/>
      <c r="BH50" s="237"/>
      <c r="BI50" s="238"/>
      <c r="BV50" s="20"/>
      <c r="BX50" s="30" t="s">
        <v>267</v>
      </c>
      <c r="BY50" s="23"/>
      <c r="BZ50" s="42" t="str">
        <f t="shared" ref="BZ50:CA65" si="27">CD9</f>
        <v>女2年100m</v>
      </c>
      <c r="CA50" s="42" t="str">
        <f t="shared" si="27"/>
        <v>B</v>
      </c>
      <c r="CB50" s="42" t="str">
        <f t="shared" ref="CB50:CB68" si="28">CC9</f>
        <v>女子2年100m</v>
      </c>
      <c r="CC50" s="23"/>
      <c r="CD50" s="23"/>
      <c r="CE50" s="23"/>
      <c r="CF50" s="23"/>
      <c r="CG50" s="23"/>
      <c r="CH50" s="42">
        <v>43</v>
      </c>
      <c r="CI50" s="41" t="str">
        <f t="shared" si="0"/>
        <v/>
      </c>
      <c r="CJ50" s="41">
        <f>COUNTIF($CI$8:CI50,CI50)</f>
        <v>41</v>
      </c>
      <c r="CK50" s="41" t="str">
        <f t="shared" si="3"/>
        <v>41</v>
      </c>
      <c r="CL50" s="41" t="str">
        <f t="shared" si="4"/>
        <v>C</v>
      </c>
      <c r="CM50" s="41">
        <f>COUNTIF(CL$8:$CL50,CL50)</f>
        <v>41</v>
      </c>
      <c r="CN50" s="41" t="str">
        <f t="shared" si="5"/>
        <v>41C</v>
      </c>
      <c r="CO50" s="41" t="str">
        <f t="shared" si="6"/>
        <v/>
      </c>
      <c r="CP50" s="21">
        <f t="shared" si="7"/>
        <v>0</v>
      </c>
    </row>
    <row r="51" spans="1:94" ht="10.5" customHeight="1">
      <c r="A51" s="50">
        <v>38</v>
      </c>
      <c r="B51" s="25"/>
      <c r="C51" s="25"/>
      <c r="D51" s="25"/>
      <c r="E51" s="25"/>
      <c r="F51" s="26" t="str">
        <f t="shared" si="18"/>
        <v/>
      </c>
      <c r="G51" s="25"/>
      <c r="H51" s="158"/>
      <c r="I51" s="158"/>
      <c r="J51" s="25"/>
      <c r="K51" s="25"/>
      <c r="L51" s="25"/>
      <c r="M51" s="25"/>
      <c r="N51" s="27"/>
      <c r="O51" s="239" t="s">
        <v>59</v>
      </c>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V51" s="20"/>
      <c r="BX51" s="30" t="s">
        <v>252</v>
      </c>
      <c r="BY51" s="23"/>
      <c r="BZ51" s="42" t="str">
        <f t="shared" si="27"/>
        <v>女3年100m</v>
      </c>
      <c r="CA51" s="42" t="str">
        <f t="shared" si="27"/>
        <v>C</v>
      </c>
      <c r="CB51" s="42" t="str">
        <f t="shared" si="28"/>
        <v>女子3年100m</v>
      </c>
      <c r="CC51" s="23"/>
      <c r="CD51" s="23"/>
      <c r="CE51" s="23"/>
      <c r="CF51" s="23"/>
      <c r="CG51" s="23"/>
      <c r="CH51" s="42">
        <v>44</v>
      </c>
      <c r="CI51" s="41" t="str">
        <f t="shared" si="0"/>
        <v/>
      </c>
      <c r="CJ51" s="41">
        <f>COUNTIF($CI$8:CI51,CI51)</f>
        <v>42</v>
      </c>
      <c r="CK51" s="41" t="str">
        <f t="shared" si="3"/>
        <v>42</v>
      </c>
      <c r="CL51" s="41" t="str">
        <f t="shared" si="4"/>
        <v>C</v>
      </c>
      <c r="CM51" s="41">
        <f>COUNTIF(CL$8:$CL51,CL51)</f>
        <v>42</v>
      </c>
      <c r="CN51" s="41" t="str">
        <f t="shared" si="5"/>
        <v>42C</v>
      </c>
      <c r="CO51" s="41" t="str">
        <f t="shared" si="6"/>
        <v/>
      </c>
      <c r="CP51" s="21">
        <f t="shared" si="7"/>
        <v>0</v>
      </c>
    </row>
    <row r="52" spans="1:94" ht="10.5" customHeight="1">
      <c r="A52" s="50">
        <v>39</v>
      </c>
      <c r="B52" s="25"/>
      <c r="C52" s="25"/>
      <c r="D52" s="25"/>
      <c r="E52" s="25"/>
      <c r="F52" s="26" t="str">
        <f t="shared" si="18"/>
        <v/>
      </c>
      <c r="G52" s="25"/>
      <c r="H52" s="158"/>
      <c r="I52" s="158"/>
      <c r="J52" s="25"/>
      <c r="K52" s="25"/>
      <c r="L52" s="25"/>
      <c r="M52" s="25"/>
      <c r="N52" s="27"/>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V52" s="20"/>
      <c r="BX52" s="30" t="s">
        <v>174</v>
      </c>
      <c r="BY52" s="23"/>
      <c r="BZ52" s="42" t="str">
        <f t="shared" si="27"/>
        <v>女200m</v>
      </c>
      <c r="CA52" s="42" t="str">
        <f t="shared" si="27"/>
        <v>D</v>
      </c>
      <c r="CB52" s="42" t="str">
        <f t="shared" si="28"/>
        <v>女子200m</v>
      </c>
      <c r="CC52" s="23"/>
      <c r="CD52" s="23"/>
      <c r="CE52" s="23"/>
      <c r="CF52" s="23"/>
      <c r="CG52" s="23"/>
      <c r="CH52" s="42">
        <v>45</v>
      </c>
      <c r="CI52" s="41" t="str">
        <f t="shared" si="0"/>
        <v/>
      </c>
      <c r="CJ52" s="41">
        <f>COUNTIF($CI$8:CI52,CI52)</f>
        <v>43</v>
      </c>
      <c r="CK52" s="41" t="str">
        <f t="shared" si="3"/>
        <v>43</v>
      </c>
      <c r="CL52" s="41" t="str">
        <f t="shared" si="4"/>
        <v>C</v>
      </c>
      <c r="CM52" s="41">
        <f>COUNTIF(CL$8:$CL52,CL52)</f>
        <v>43</v>
      </c>
      <c r="CN52" s="41" t="str">
        <f t="shared" si="5"/>
        <v>43C</v>
      </c>
      <c r="CO52" s="41" t="str">
        <f t="shared" si="6"/>
        <v/>
      </c>
      <c r="CP52" s="21">
        <f>IF(H58="",0,1)+IF(K58="",0,1)</f>
        <v>0</v>
      </c>
    </row>
    <row r="53" spans="1:94" ht="10.5" customHeight="1">
      <c r="A53" s="50">
        <v>40</v>
      </c>
      <c r="B53" s="25"/>
      <c r="C53" s="25"/>
      <c r="D53" s="25"/>
      <c r="E53" s="25"/>
      <c r="F53" s="26" t="str">
        <f t="shared" si="18"/>
        <v/>
      </c>
      <c r="G53" s="25"/>
      <c r="H53" s="158"/>
      <c r="I53" s="158"/>
      <c r="J53" s="25"/>
      <c r="K53" s="25"/>
      <c r="L53" s="25"/>
      <c r="M53" s="25"/>
      <c r="N53" s="27"/>
      <c r="O53" s="32"/>
      <c r="P53" s="32"/>
      <c r="Q53" s="240" t="str">
        <f>VLOOKUP(D8,$BR$5:$BS$35,2,FALSE)</f>
        <v>北見市立常呂中学校</v>
      </c>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32"/>
      <c r="BH53" s="32"/>
      <c r="BI53" s="32"/>
      <c r="BV53" s="20"/>
      <c r="BX53" s="30" t="s">
        <v>268</v>
      </c>
      <c r="BZ53" s="42" t="str">
        <f t="shared" si="27"/>
        <v>女800m</v>
      </c>
      <c r="CA53" s="42" t="str">
        <f t="shared" si="27"/>
        <v>E</v>
      </c>
      <c r="CB53" s="42" t="str">
        <f t="shared" si="28"/>
        <v>女子800m</v>
      </c>
      <c r="CH53" s="42">
        <v>1</v>
      </c>
      <c r="CI53" s="41" t="str">
        <f t="shared" ref="CI53:CI97" si="29">B14&amp;K14</f>
        <v>男砲丸投</v>
      </c>
      <c r="CJ53" s="41">
        <f>COUNTIF($CI$8:CI53,CI53)</f>
        <v>1</v>
      </c>
      <c r="CK53" s="41" t="str">
        <f t="shared" si="3"/>
        <v>1男砲丸投</v>
      </c>
      <c r="CL53" s="33"/>
      <c r="CM53" s="33"/>
      <c r="CN53" s="33"/>
      <c r="CO53" s="41" t="str">
        <f>SUBSTITUTE(D14,"　","")</f>
        <v>常呂太郎</v>
      </c>
      <c r="CP53" s="34"/>
    </row>
    <row r="54" spans="1:94" ht="10.5" customHeight="1">
      <c r="A54" s="50">
        <v>41</v>
      </c>
      <c r="B54" s="25"/>
      <c r="C54" s="25"/>
      <c r="D54" s="25"/>
      <c r="E54" s="25"/>
      <c r="F54" s="26" t="str">
        <f t="shared" si="18"/>
        <v/>
      </c>
      <c r="G54" s="25"/>
      <c r="H54" s="158"/>
      <c r="I54" s="158"/>
      <c r="J54" s="25"/>
      <c r="K54" s="25"/>
      <c r="L54" s="25"/>
      <c r="M54" s="25"/>
      <c r="N54" s="27"/>
      <c r="O54" s="32"/>
      <c r="P54" s="32"/>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32"/>
      <c r="BH54" s="32"/>
      <c r="BI54" s="32"/>
      <c r="BV54" s="20"/>
      <c r="BX54" s="30" t="s">
        <v>269</v>
      </c>
      <c r="BZ54" s="42" t="str">
        <f t="shared" si="27"/>
        <v>女1500m</v>
      </c>
      <c r="CA54" s="42" t="str">
        <f t="shared" si="27"/>
        <v>F</v>
      </c>
      <c r="CB54" s="42" t="str">
        <f t="shared" si="28"/>
        <v>女子1500m</v>
      </c>
      <c r="CH54" s="42">
        <v>2</v>
      </c>
      <c r="CI54" s="41" t="str">
        <f t="shared" si="29"/>
        <v/>
      </c>
      <c r="CJ54" s="41">
        <f>COUNTIF($CI$8:CI54,CI54)</f>
        <v>44</v>
      </c>
      <c r="CK54" s="41" t="str">
        <f t="shared" si="3"/>
        <v>44</v>
      </c>
      <c r="CL54" s="33"/>
      <c r="CM54" s="33"/>
      <c r="CN54" s="33"/>
      <c r="CO54" s="41" t="str">
        <f t="shared" ref="CO54:CO97" si="30">SUBSTITUTE(D15,"　","")</f>
        <v/>
      </c>
      <c r="CP54" s="34"/>
    </row>
    <row r="55" spans="1:94" ht="10.5" customHeight="1">
      <c r="A55" s="50">
        <v>42</v>
      </c>
      <c r="B55" s="25"/>
      <c r="C55" s="25"/>
      <c r="D55" s="25"/>
      <c r="E55" s="25"/>
      <c r="F55" s="26" t="str">
        <f t="shared" si="18"/>
        <v/>
      </c>
      <c r="G55" s="25"/>
      <c r="H55" s="158"/>
      <c r="I55" s="158"/>
      <c r="J55" s="25"/>
      <c r="K55" s="25"/>
      <c r="L55" s="25"/>
      <c r="M55" s="25"/>
      <c r="N55" s="27"/>
      <c r="O55" s="32"/>
      <c r="P55" s="32"/>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32"/>
      <c r="BH55" s="32"/>
      <c r="BI55" s="32"/>
      <c r="BV55" s="20"/>
      <c r="BX55" s="30" t="s">
        <v>185</v>
      </c>
      <c r="BZ55" s="42" t="str">
        <f t="shared" si="27"/>
        <v>女3000m</v>
      </c>
      <c r="CA55" s="42" t="str">
        <f t="shared" si="27"/>
        <v>G</v>
      </c>
      <c r="CB55" s="42" t="str">
        <f t="shared" si="28"/>
        <v>女子3000m</v>
      </c>
      <c r="CH55" s="42">
        <v>3</v>
      </c>
      <c r="CI55" s="41" t="str">
        <f t="shared" si="29"/>
        <v>女走高跳</v>
      </c>
      <c r="CJ55" s="41">
        <f>COUNTIF($CI$8:CI55,CI55)</f>
        <v>1</v>
      </c>
      <c r="CK55" s="41" t="str">
        <f t="shared" si="3"/>
        <v>1女走高跳</v>
      </c>
      <c r="CL55" s="33"/>
      <c r="CM55" s="33"/>
      <c r="CN55" s="33"/>
      <c r="CO55" s="41" t="str">
        <f t="shared" si="30"/>
        <v>常呂花子</v>
      </c>
      <c r="CP55" s="34"/>
    </row>
    <row r="56" spans="1:94" ht="10.5" customHeight="1">
      <c r="A56" s="50">
        <v>43</v>
      </c>
      <c r="B56" s="25"/>
      <c r="C56" s="25"/>
      <c r="D56" s="25"/>
      <c r="E56" s="25"/>
      <c r="F56" s="26" t="str">
        <f t="shared" si="18"/>
        <v/>
      </c>
      <c r="G56" s="25"/>
      <c r="H56" s="158"/>
      <c r="I56" s="158"/>
      <c r="J56" s="25"/>
      <c r="K56" s="25"/>
      <c r="L56" s="25"/>
      <c r="M56" s="25"/>
      <c r="N56" s="27"/>
      <c r="O56" s="32"/>
      <c r="P56" s="32"/>
      <c r="Q56" s="32"/>
      <c r="R56" s="32"/>
      <c r="S56" s="35"/>
      <c r="T56" s="227" t="s">
        <v>60</v>
      </c>
      <c r="U56" s="227"/>
      <c r="V56" s="227"/>
      <c r="W56" s="227"/>
      <c r="X56" s="227"/>
      <c r="Y56" s="227"/>
      <c r="Z56" s="229" t="s">
        <v>382</v>
      </c>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31" t="s">
        <v>61</v>
      </c>
      <c r="AY56" s="231"/>
      <c r="AZ56" s="231"/>
      <c r="BA56" s="231"/>
      <c r="BB56" s="231"/>
      <c r="BC56" s="32"/>
      <c r="BD56" s="32"/>
      <c r="BE56" s="32"/>
      <c r="BF56" s="32"/>
      <c r="BG56" s="32"/>
      <c r="BH56" s="32"/>
      <c r="BI56" s="32"/>
      <c r="BV56" s="20"/>
      <c r="BX56" s="30" t="s">
        <v>189</v>
      </c>
      <c r="BZ56" s="42" t="str">
        <f t="shared" si="27"/>
        <v>女100mH(0.762m)</v>
      </c>
      <c r="CA56" s="42" t="str">
        <f t="shared" si="27"/>
        <v>H</v>
      </c>
      <c r="CB56" s="42" t="str">
        <f t="shared" si="28"/>
        <v>女子100mH(0.762m)</v>
      </c>
      <c r="CH56" s="42">
        <v>4</v>
      </c>
      <c r="CI56" s="41" t="str">
        <f t="shared" si="29"/>
        <v/>
      </c>
      <c r="CJ56" s="41">
        <f>COUNTIF($CI$8:CI56,CI56)</f>
        <v>45</v>
      </c>
      <c r="CK56" s="41" t="str">
        <f t="shared" si="3"/>
        <v>45</v>
      </c>
      <c r="CL56" s="33"/>
      <c r="CM56" s="33"/>
      <c r="CN56" s="33"/>
      <c r="CO56" s="41" t="str">
        <f t="shared" si="30"/>
        <v/>
      </c>
      <c r="CP56" s="34"/>
    </row>
    <row r="57" spans="1:94" ht="10.5" customHeight="1">
      <c r="A57" s="50">
        <v>44</v>
      </c>
      <c r="B57" s="25"/>
      <c r="C57" s="25"/>
      <c r="D57" s="25"/>
      <c r="E57" s="25"/>
      <c r="F57" s="26" t="str">
        <f t="shared" si="18"/>
        <v/>
      </c>
      <c r="G57" s="25"/>
      <c r="H57" s="158"/>
      <c r="I57" s="158"/>
      <c r="J57" s="25"/>
      <c r="K57" s="25"/>
      <c r="L57" s="25"/>
      <c r="M57" s="25"/>
      <c r="O57" s="32"/>
      <c r="P57" s="32"/>
      <c r="Q57" s="32"/>
      <c r="R57" s="32"/>
      <c r="S57" s="32"/>
      <c r="T57" s="227"/>
      <c r="U57" s="227"/>
      <c r="V57" s="227"/>
      <c r="W57" s="227"/>
      <c r="X57" s="227"/>
      <c r="Y57" s="227"/>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31"/>
      <c r="AY57" s="231"/>
      <c r="AZ57" s="231"/>
      <c r="BA57" s="231"/>
      <c r="BB57" s="231"/>
      <c r="BC57" s="32"/>
      <c r="BD57" s="32"/>
      <c r="BE57" s="32"/>
      <c r="BF57" s="32"/>
      <c r="BG57" s="32"/>
      <c r="BH57" s="32"/>
      <c r="BI57" s="32"/>
      <c r="BV57" s="20"/>
      <c r="BX57" s="30" t="s">
        <v>270</v>
      </c>
      <c r="BZ57" s="42" t="str">
        <f t="shared" si="27"/>
        <v>女走高跳</v>
      </c>
      <c r="CA57" s="42" t="str">
        <f t="shared" si="27"/>
        <v>I</v>
      </c>
      <c r="CB57" s="42" t="str">
        <f t="shared" si="28"/>
        <v>女子走高跳</v>
      </c>
      <c r="CH57" s="42">
        <v>5</v>
      </c>
      <c r="CI57" s="41" t="str">
        <f t="shared" si="29"/>
        <v/>
      </c>
      <c r="CJ57" s="41">
        <f>COUNTIF($CI$8:CI57,CI57)</f>
        <v>46</v>
      </c>
      <c r="CK57" s="41" t="str">
        <f t="shared" si="3"/>
        <v>46</v>
      </c>
      <c r="CL57" s="33"/>
      <c r="CM57" s="33"/>
      <c r="CN57" s="33"/>
      <c r="CO57" s="41" t="str">
        <f t="shared" si="30"/>
        <v/>
      </c>
      <c r="CP57" s="34"/>
    </row>
    <row r="58" spans="1:94" ht="10.5" customHeight="1" thickBot="1">
      <c r="A58" s="50">
        <v>45</v>
      </c>
      <c r="B58" s="25"/>
      <c r="C58" s="25"/>
      <c r="D58" s="25"/>
      <c r="E58" s="25"/>
      <c r="F58" s="26" t="str">
        <f t="shared" si="18"/>
        <v/>
      </c>
      <c r="G58" s="25"/>
      <c r="H58" s="158"/>
      <c r="I58" s="158"/>
      <c r="J58" s="25"/>
      <c r="K58" s="25"/>
      <c r="L58" s="25"/>
      <c r="M58" s="25"/>
      <c r="O58" s="32"/>
      <c r="P58" s="32"/>
      <c r="Q58" s="32"/>
      <c r="R58" s="32"/>
      <c r="S58" s="32"/>
      <c r="T58" s="228"/>
      <c r="U58" s="228"/>
      <c r="V58" s="228"/>
      <c r="W58" s="228"/>
      <c r="X58" s="228"/>
      <c r="Y58" s="228"/>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2"/>
      <c r="AY58" s="232"/>
      <c r="AZ58" s="232"/>
      <c r="BA58" s="232"/>
      <c r="BB58" s="232"/>
      <c r="BC58" s="36"/>
      <c r="BD58" s="32"/>
      <c r="BE58" s="32"/>
      <c r="BF58" s="32"/>
      <c r="BG58" s="32"/>
      <c r="BH58" s="32"/>
      <c r="BI58" s="32"/>
      <c r="BV58" s="20"/>
      <c r="BX58" s="30" t="s">
        <v>195</v>
      </c>
      <c r="BZ58" s="42" t="str">
        <f t="shared" si="27"/>
        <v>女走幅跳</v>
      </c>
      <c r="CA58" s="42" t="str">
        <f t="shared" si="27"/>
        <v>J</v>
      </c>
      <c r="CB58" s="42" t="str">
        <f t="shared" si="28"/>
        <v>女子走幅跳</v>
      </c>
      <c r="CH58" s="42">
        <v>6</v>
      </c>
      <c r="CI58" s="41" t="str">
        <f t="shared" si="29"/>
        <v/>
      </c>
      <c r="CJ58" s="41">
        <f>COUNTIF($CI$8:CI58,CI58)</f>
        <v>47</v>
      </c>
      <c r="CK58" s="41" t="str">
        <f t="shared" si="3"/>
        <v>47</v>
      </c>
      <c r="CL58" s="33"/>
      <c r="CM58" s="33"/>
      <c r="CN58" s="33"/>
      <c r="CO58" s="41" t="str">
        <f t="shared" si="30"/>
        <v/>
      </c>
      <c r="CP58" s="34"/>
    </row>
    <row r="59" spans="1:94" ht="5.25" customHeight="1">
      <c r="BV59" s="20"/>
      <c r="BX59" s="30" t="s">
        <v>207</v>
      </c>
      <c r="BZ59" s="42" t="str">
        <f t="shared" si="27"/>
        <v>女砲丸投(2.721kg)</v>
      </c>
      <c r="CA59" s="42" t="str">
        <f t="shared" si="27"/>
        <v>K</v>
      </c>
      <c r="CB59" s="42" t="str">
        <f t="shared" si="28"/>
        <v>女子砲丸投(2.721kg)</v>
      </c>
      <c r="CH59" s="42">
        <v>7</v>
      </c>
      <c r="CI59" s="41" t="str">
        <f t="shared" si="29"/>
        <v/>
      </c>
      <c r="CJ59" s="41">
        <f>COUNTIF($CI$8:CI59,CI59)</f>
        <v>48</v>
      </c>
      <c r="CK59" s="41" t="str">
        <f t="shared" si="3"/>
        <v>48</v>
      </c>
      <c r="CL59" s="33"/>
      <c r="CM59" s="33"/>
      <c r="CN59" s="33"/>
      <c r="CO59" s="41" t="str">
        <f t="shared" si="30"/>
        <v/>
      </c>
      <c r="CP59" s="34"/>
    </row>
    <row r="60" spans="1:94" ht="5.25" hidden="1" customHeight="1">
      <c r="BV60" s="20"/>
      <c r="BX60" s="30" t="s">
        <v>271</v>
      </c>
      <c r="BZ60" s="42" t="str">
        <f t="shared" si="27"/>
        <v>女ｼﾞｬﾍﾞﾘｯｸｽﾛｰ</v>
      </c>
      <c r="CA60" s="42" t="str">
        <f t="shared" si="27"/>
        <v>L</v>
      </c>
      <c r="CB60" s="42" t="str">
        <f t="shared" si="28"/>
        <v>女子ｼﾞｬﾍﾞﾘｯｸｽﾛｰ</v>
      </c>
      <c r="CH60" s="42">
        <v>8</v>
      </c>
      <c r="CI60" s="41" t="str">
        <f t="shared" si="29"/>
        <v/>
      </c>
      <c r="CJ60" s="41">
        <f>COUNTIF($CI$8:CI60,CI60)</f>
        <v>49</v>
      </c>
      <c r="CK60" s="41" t="str">
        <f t="shared" si="3"/>
        <v>49</v>
      </c>
      <c r="CL60" s="33"/>
      <c r="CM60" s="33"/>
      <c r="CN60" s="33"/>
      <c r="CO60" s="41" t="str">
        <f t="shared" si="30"/>
        <v/>
      </c>
      <c r="CP60" s="34"/>
    </row>
    <row r="61" spans="1:94" ht="5.25" hidden="1" customHeight="1">
      <c r="BV61" s="20"/>
      <c r="BX61" s="30" t="s">
        <v>180</v>
      </c>
      <c r="BZ61" s="42" t="str">
        <f t="shared" si="27"/>
        <v>女四種競技</v>
      </c>
      <c r="CA61" s="42" t="str">
        <f t="shared" si="27"/>
        <v>M</v>
      </c>
      <c r="CB61" s="42" t="str">
        <f t="shared" si="28"/>
        <v>女子四種競技</v>
      </c>
      <c r="CH61" s="42">
        <v>9</v>
      </c>
      <c r="CI61" s="41" t="str">
        <f t="shared" si="29"/>
        <v/>
      </c>
      <c r="CJ61" s="41">
        <f>COUNTIF($CI$8:CI61,CI61)</f>
        <v>50</v>
      </c>
      <c r="CK61" s="41" t="str">
        <f t="shared" si="3"/>
        <v>50</v>
      </c>
      <c r="CL61" s="33"/>
      <c r="CM61" s="33"/>
      <c r="CN61" s="33"/>
      <c r="CO61" s="41" t="str">
        <f t="shared" si="30"/>
        <v/>
      </c>
      <c r="CP61" s="34"/>
    </row>
    <row r="62" spans="1:94" ht="5.25" hidden="1" customHeight="1">
      <c r="BV62" s="20"/>
      <c r="BX62" s="30" t="s">
        <v>211</v>
      </c>
      <c r="BZ62" s="42" t="str">
        <f t="shared" si="27"/>
        <v>女</v>
      </c>
      <c r="CA62" s="42" t="str">
        <f t="shared" si="27"/>
        <v>N</v>
      </c>
      <c r="CB62" s="42">
        <f t="shared" si="28"/>
        <v>0</v>
      </c>
      <c r="CH62" s="42">
        <v>10</v>
      </c>
      <c r="CI62" s="41" t="str">
        <f t="shared" si="29"/>
        <v/>
      </c>
      <c r="CJ62" s="41">
        <f>COUNTIF($CI$8:CI62,CI62)</f>
        <v>51</v>
      </c>
      <c r="CK62" s="41" t="str">
        <f t="shared" si="3"/>
        <v>51</v>
      </c>
      <c r="CL62" s="33"/>
      <c r="CM62" s="33"/>
      <c r="CN62" s="33"/>
      <c r="CO62" s="41" t="str">
        <f t="shared" si="30"/>
        <v/>
      </c>
    </row>
    <row r="63" spans="1:94" ht="5.25" hidden="1" customHeight="1">
      <c r="BV63" s="20"/>
      <c r="BX63" s="30" t="s">
        <v>272</v>
      </c>
      <c r="BZ63" s="42" t="str">
        <f t="shared" si="27"/>
        <v>女</v>
      </c>
      <c r="CA63" s="42" t="str">
        <f t="shared" si="27"/>
        <v>O</v>
      </c>
      <c r="CB63" s="42">
        <f t="shared" si="28"/>
        <v>0</v>
      </c>
      <c r="CH63" s="42">
        <v>11</v>
      </c>
      <c r="CI63" s="41" t="str">
        <f t="shared" si="29"/>
        <v/>
      </c>
      <c r="CJ63" s="41">
        <f>COUNTIF($CI$8:CI63,CI63)</f>
        <v>52</v>
      </c>
      <c r="CK63" s="41" t="str">
        <f t="shared" si="3"/>
        <v>52</v>
      </c>
      <c r="CL63" s="33"/>
      <c r="CM63" s="33"/>
      <c r="CN63" s="33"/>
      <c r="CO63" s="41" t="str">
        <f t="shared" si="30"/>
        <v/>
      </c>
    </row>
    <row r="64" spans="1:94" ht="5.25" hidden="1" customHeight="1">
      <c r="BV64" s="20"/>
      <c r="BX64" s="30" t="s">
        <v>217</v>
      </c>
      <c r="BZ64" s="42" t="str">
        <f t="shared" si="27"/>
        <v>女</v>
      </c>
      <c r="CA64" s="42" t="str">
        <f t="shared" si="27"/>
        <v>P</v>
      </c>
      <c r="CB64" s="42">
        <f t="shared" si="28"/>
        <v>0</v>
      </c>
      <c r="CH64" s="42">
        <v>12</v>
      </c>
      <c r="CI64" s="41" t="str">
        <f t="shared" si="29"/>
        <v/>
      </c>
      <c r="CJ64" s="41">
        <f>COUNTIF($CI$8:CI64,CI64)</f>
        <v>53</v>
      </c>
      <c r="CK64" s="41" t="str">
        <f t="shared" si="3"/>
        <v>53</v>
      </c>
      <c r="CL64" s="33"/>
      <c r="CM64" s="33"/>
      <c r="CN64" s="33"/>
      <c r="CO64" s="41" t="str">
        <f t="shared" si="30"/>
        <v/>
      </c>
    </row>
    <row r="65" spans="74:93" ht="5.25" hidden="1" customHeight="1">
      <c r="BV65" s="20"/>
      <c r="BX65" s="30" t="s">
        <v>222</v>
      </c>
      <c r="BZ65" s="42" t="str">
        <f t="shared" si="27"/>
        <v>女</v>
      </c>
      <c r="CA65" s="42" t="str">
        <f t="shared" si="27"/>
        <v>Q</v>
      </c>
      <c r="CB65" s="42">
        <f t="shared" si="28"/>
        <v>0</v>
      </c>
      <c r="CH65" s="42">
        <v>13</v>
      </c>
      <c r="CI65" s="41" t="str">
        <f t="shared" si="29"/>
        <v/>
      </c>
      <c r="CJ65" s="41">
        <f>COUNTIF($CI$8:CI65,CI65)</f>
        <v>54</v>
      </c>
      <c r="CK65" s="41" t="str">
        <f t="shared" si="3"/>
        <v>54</v>
      </c>
      <c r="CL65" s="33"/>
      <c r="CM65" s="33"/>
      <c r="CN65" s="33"/>
      <c r="CO65" s="41" t="str">
        <f t="shared" si="30"/>
        <v/>
      </c>
    </row>
    <row r="66" spans="74:93" ht="5.25" hidden="1" customHeight="1">
      <c r="BV66" s="20"/>
      <c r="BX66" s="30" t="s">
        <v>227</v>
      </c>
      <c r="BZ66" s="42" t="str">
        <f t="shared" ref="BZ66:CA68" si="31">CD25</f>
        <v>女</v>
      </c>
      <c r="CA66" s="42" t="str">
        <f t="shared" si="31"/>
        <v>R</v>
      </c>
      <c r="CB66" s="42">
        <f t="shared" si="28"/>
        <v>0</v>
      </c>
      <c r="CH66" s="42">
        <v>14</v>
      </c>
      <c r="CI66" s="41" t="str">
        <f t="shared" si="29"/>
        <v/>
      </c>
      <c r="CJ66" s="41">
        <f>COUNTIF($CI$8:CI66,CI66)</f>
        <v>55</v>
      </c>
      <c r="CK66" s="41" t="str">
        <f t="shared" si="3"/>
        <v>55</v>
      </c>
      <c r="CL66" s="33"/>
      <c r="CM66" s="33"/>
      <c r="CN66" s="33"/>
      <c r="CO66" s="41" t="str">
        <f t="shared" si="30"/>
        <v/>
      </c>
    </row>
    <row r="67" spans="74:93" ht="5.25" hidden="1" customHeight="1">
      <c r="BV67" s="20"/>
      <c r="BX67" s="30" t="s">
        <v>232</v>
      </c>
      <c r="BZ67" s="42" t="str">
        <f t="shared" si="31"/>
        <v>女</v>
      </c>
      <c r="CA67" s="42" t="str">
        <f t="shared" si="31"/>
        <v>S</v>
      </c>
      <c r="CB67" s="42">
        <f t="shared" si="28"/>
        <v>0</v>
      </c>
      <c r="CH67" s="42">
        <v>15</v>
      </c>
      <c r="CI67" s="41" t="str">
        <f t="shared" si="29"/>
        <v/>
      </c>
      <c r="CJ67" s="41">
        <f>COUNTIF($CI$8:CI67,CI67)</f>
        <v>56</v>
      </c>
      <c r="CK67" s="41" t="str">
        <f t="shared" si="3"/>
        <v>56</v>
      </c>
      <c r="CL67" s="33"/>
      <c r="CM67" s="33"/>
      <c r="CN67" s="33"/>
      <c r="CO67" s="41" t="str">
        <f t="shared" si="30"/>
        <v/>
      </c>
    </row>
    <row r="68" spans="74:93" ht="5.25" hidden="1" customHeight="1">
      <c r="BV68" s="20"/>
      <c r="BX68" s="30" t="s">
        <v>273</v>
      </c>
      <c r="BZ68" s="42" t="str">
        <f t="shared" si="31"/>
        <v>女</v>
      </c>
      <c r="CA68" s="42" t="str">
        <f t="shared" si="31"/>
        <v>T</v>
      </c>
      <c r="CB68" s="42">
        <f t="shared" si="28"/>
        <v>0</v>
      </c>
      <c r="CH68" s="42">
        <v>16</v>
      </c>
      <c r="CI68" s="41" t="str">
        <f t="shared" si="29"/>
        <v/>
      </c>
      <c r="CJ68" s="41">
        <f>COUNTIF($CI$8:CI68,CI68)</f>
        <v>57</v>
      </c>
      <c r="CK68" s="41" t="str">
        <f t="shared" si="3"/>
        <v>57</v>
      </c>
      <c r="CL68" s="33"/>
      <c r="CM68" s="33"/>
      <c r="CN68" s="33"/>
      <c r="CO68" s="41" t="str">
        <f t="shared" si="30"/>
        <v/>
      </c>
    </row>
    <row r="69" spans="74:93" ht="5.25" hidden="1" customHeight="1">
      <c r="BV69" s="20"/>
      <c r="BX69" s="30" t="s">
        <v>237</v>
      </c>
      <c r="BZ69" s="23"/>
      <c r="CA69" s="23"/>
      <c r="CH69" s="42">
        <v>17</v>
      </c>
      <c r="CI69" s="41" t="str">
        <f t="shared" si="29"/>
        <v/>
      </c>
      <c r="CJ69" s="41">
        <f>COUNTIF($CI$8:CI69,CI69)</f>
        <v>58</v>
      </c>
      <c r="CK69" s="41" t="str">
        <f t="shared" si="3"/>
        <v>58</v>
      </c>
      <c r="CL69" s="33"/>
      <c r="CM69" s="33"/>
      <c r="CN69" s="33"/>
      <c r="CO69" s="41" t="str">
        <f t="shared" si="30"/>
        <v/>
      </c>
    </row>
    <row r="70" spans="74:93" ht="5.25" hidden="1" customHeight="1">
      <c r="BV70" s="20"/>
      <c r="BZ70" s="23"/>
      <c r="CA70" s="23"/>
      <c r="CH70" s="42">
        <v>18</v>
      </c>
      <c r="CI70" s="41" t="str">
        <f t="shared" si="29"/>
        <v/>
      </c>
      <c r="CJ70" s="41">
        <f>COUNTIF($CI$8:CI70,CI70)</f>
        <v>59</v>
      </c>
      <c r="CK70" s="41" t="str">
        <f t="shared" si="3"/>
        <v>59</v>
      </c>
      <c r="CL70" s="33"/>
      <c r="CM70" s="33"/>
      <c r="CN70" s="33"/>
      <c r="CO70" s="41" t="str">
        <f t="shared" si="30"/>
        <v/>
      </c>
    </row>
    <row r="71" spans="74:93" ht="5.25" hidden="1" customHeight="1">
      <c r="BV71" s="20"/>
      <c r="BZ71" s="23"/>
      <c r="CA71" s="23"/>
      <c r="CH71" s="42">
        <v>19</v>
      </c>
      <c r="CI71" s="41" t="str">
        <f t="shared" si="29"/>
        <v/>
      </c>
      <c r="CJ71" s="41">
        <f>COUNTIF($CI$8:CI71,CI71)</f>
        <v>60</v>
      </c>
      <c r="CK71" s="41" t="str">
        <f t="shared" si="3"/>
        <v>60</v>
      </c>
      <c r="CL71" s="33"/>
      <c r="CM71" s="33"/>
      <c r="CN71" s="33"/>
      <c r="CO71" s="41" t="str">
        <f t="shared" si="30"/>
        <v/>
      </c>
    </row>
    <row r="72" spans="74:93" ht="5.25" hidden="1" customHeight="1">
      <c r="BV72" s="20"/>
      <c r="BZ72" s="23"/>
      <c r="CA72" s="23"/>
      <c r="CH72" s="42">
        <v>20</v>
      </c>
      <c r="CI72" s="41" t="str">
        <f t="shared" si="29"/>
        <v/>
      </c>
      <c r="CJ72" s="41">
        <f>COUNTIF($CI$8:CI72,CI72)</f>
        <v>61</v>
      </c>
      <c r="CK72" s="41" t="str">
        <f t="shared" si="3"/>
        <v>61</v>
      </c>
      <c r="CL72" s="33"/>
      <c r="CM72" s="33"/>
      <c r="CN72" s="33"/>
      <c r="CO72" s="41" t="str">
        <f t="shared" si="30"/>
        <v/>
      </c>
    </row>
    <row r="73" spans="74:93" ht="5.25" hidden="1" customHeight="1">
      <c r="BV73" s="20"/>
      <c r="BZ73" s="23"/>
      <c r="CA73" s="23"/>
      <c r="CH73" s="42">
        <v>21</v>
      </c>
      <c r="CI73" s="41" t="str">
        <f t="shared" si="29"/>
        <v/>
      </c>
      <c r="CJ73" s="41">
        <f>COUNTIF($CI$8:CI73,CI73)</f>
        <v>62</v>
      </c>
      <c r="CK73" s="41" t="str">
        <f t="shared" ref="CK73:CK97" si="32">CJ73&amp;CI73</f>
        <v>62</v>
      </c>
      <c r="CL73" s="33"/>
      <c r="CM73" s="33"/>
      <c r="CN73" s="33"/>
      <c r="CO73" s="41" t="str">
        <f t="shared" si="30"/>
        <v/>
      </c>
    </row>
    <row r="74" spans="74:93" ht="5.25" hidden="1" customHeight="1">
      <c r="BV74" s="20"/>
      <c r="BZ74" s="23"/>
      <c r="CA74" s="23"/>
      <c r="CH74" s="42">
        <v>22</v>
      </c>
      <c r="CI74" s="41" t="str">
        <f t="shared" si="29"/>
        <v/>
      </c>
      <c r="CJ74" s="41">
        <f>COUNTIF($CI$8:CI74,CI74)</f>
        <v>63</v>
      </c>
      <c r="CK74" s="41" t="str">
        <f t="shared" si="32"/>
        <v>63</v>
      </c>
      <c r="CL74" s="33"/>
      <c r="CM74" s="33"/>
      <c r="CN74" s="33"/>
      <c r="CO74" s="41" t="str">
        <f t="shared" si="30"/>
        <v/>
      </c>
    </row>
    <row r="75" spans="74:93" ht="5.25" hidden="1" customHeight="1">
      <c r="BV75" s="20"/>
      <c r="BZ75" s="23"/>
      <c r="CA75" s="23"/>
      <c r="CH75" s="42">
        <v>23</v>
      </c>
      <c r="CI75" s="41" t="str">
        <f t="shared" si="29"/>
        <v/>
      </c>
      <c r="CJ75" s="41">
        <f>COUNTIF($CI$8:CI75,CI75)</f>
        <v>64</v>
      </c>
      <c r="CK75" s="41" t="str">
        <f t="shared" si="32"/>
        <v>64</v>
      </c>
      <c r="CL75" s="33"/>
      <c r="CM75" s="33"/>
      <c r="CN75" s="33"/>
      <c r="CO75" s="41" t="str">
        <f t="shared" si="30"/>
        <v/>
      </c>
    </row>
    <row r="76" spans="74:93" ht="5.25" hidden="1" customHeight="1">
      <c r="BV76" s="20"/>
      <c r="BZ76" s="23"/>
      <c r="CA76" s="23"/>
      <c r="CH76" s="42">
        <v>24</v>
      </c>
      <c r="CI76" s="41" t="str">
        <f t="shared" si="29"/>
        <v/>
      </c>
      <c r="CJ76" s="41">
        <f>COUNTIF($CI$8:CI76,CI76)</f>
        <v>65</v>
      </c>
      <c r="CK76" s="41" t="str">
        <f t="shared" si="32"/>
        <v>65</v>
      </c>
      <c r="CL76" s="33"/>
      <c r="CM76" s="33"/>
      <c r="CN76" s="33"/>
      <c r="CO76" s="41" t="str">
        <f t="shared" si="30"/>
        <v/>
      </c>
    </row>
    <row r="77" spans="74:93" ht="5.25" hidden="1" customHeight="1">
      <c r="BV77" s="20"/>
      <c r="BZ77" s="23"/>
      <c r="CA77" s="23"/>
      <c r="CH77" s="42">
        <v>25</v>
      </c>
      <c r="CI77" s="41" t="str">
        <f t="shared" si="29"/>
        <v/>
      </c>
      <c r="CJ77" s="41">
        <f>COUNTIF($CI$8:CI77,CI77)</f>
        <v>66</v>
      </c>
      <c r="CK77" s="41" t="str">
        <f t="shared" si="32"/>
        <v>66</v>
      </c>
      <c r="CL77" s="33"/>
      <c r="CM77" s="33"/>
      <c r="CN77" s="33"/>
      <c r="CO77" s="41" t="str">
        <f t="shared" si="30"/>
        <v/>
      </c>
    </row>
    <row r="78" spans="74:93" ht="5.25" hidden="1" customHeight="1">
      <c r="BV78" s="20"/>
      <c r="BZ78" s="23"/>
      <c r="CA78" s="23"/>
      <c r="CH78" s="42">
        <v>26</v>
      </c>
      <c r="CI78" s="41" t="str">
        <f t="shared" si="29"/>
        <v/>
      </c>
      <c r="CJ78" s="41">
        <f>COUNTIF($CI$8:CI78,CI78)</f>
        <v>67</v>
      </c>
      <c r="CK78" s="41" t="str">
        <f t="shared" si="32"/>
        <v>67</v>
      </c>
      <c r="CL78" s="33"/>
      <c r="CM78" s="33"/>
      <c r="CN78" s="33"/>
      <c r="CO78" s="41" t="str">
        <f t="shared" si="30"/>
        <v/>
      </c>
    </row>
    <row r="79" spans="74:93" ht="5.25" hidden="1" customHeight="1">
      <c r="BV79" s="20"/>
      <c r="BZ79" s="23"/>
      <c r="CA79" s="23"/>
      <c r="CH79" s="42">
        <v>27</v>
      </c>
      <c r="CI79" s="41" t="str">
        <f t="shared" si="29"/>
        <v/>
      </c>
      <c r="CJ79" s="41">
        <f>COUNTIF($CI$8:CI79,CI79)</f>
        <v>68</v>
      </c>
      <c r="CK79" s="41" t="str">
        <f t="shared" si="32"/>
        <v>68</v>
      </c>
      <c r="CL79" s="33"/>
      <c r="CM79" s="33"/>
      <c r="CN79" s="33"/>
      <c r="CO79" s="41" t="str">
        <f t="shared" si="30"/>
        <v/>
      </c>
    </row>
    <row r="80" spans="74:93" ht="5.25" hidden="1" customHeight="1">
      <c r="BV80" s="20"/>
      <c r="BZ80" s="23"/>
      <c r="CA80" s="23"/>
      <c r="CH80" s="42">
        <v>28</v>
      </c>
      <c r="CI80" s="41" t="str">
        <f t="shared" si="29"/>
        <v/>
      </c>
      <c r="CJ80" s="41">
        <f>COUNTIF($CI$8:CI80,CI80)</f>
        <v>69</v>
      </c>
      <c r="CK80" s="41" t="str">
        <f t="shared" si="32"/>
        <v>69</v>
      </c>
      <c r="CL80" s="33"/>
      <c r="CM80" s="33"/>
      <c r="CN80" s="33"/>
      <c r="CO80" s="41" t="str">
        <f t="shared" si="30"/>
        <v/>
      </c>
    </row>
    <row r="81" spans="74:93" ht="5.25" hidden="1" customHeight="1">
      <c r="BV81" s="20"/>
      <c r="BZ81" s="23"/>
      <c r="CA81" s="23"/>
      <c r="CH81" s="42">
        <v>29</v>
      </c>
      <c r="CI81" s="41" t="str">
        <f t="shared" si="29"/>
        <v/>
      </c>
      <c r="CJ81" s="41">
        <f>COUNTIF($CI$8:CI81,CI81)</f>
        <v>70</v>
      </c>
      <c r="CK81" s="41" t="str">
        <f t="shared" si="32"/>
        <v>70</v>
      </c>
      <c r="CL81" s="33"/>
      <c r="CM81" s="33"/>
      <c r="CN81" s="33"/>
      <c r="CO81" s="41" t="str">
        <f t="shared" si="30"/>
        <v/>
      </c>
    </row>
    <row r="82" spans="74:93" ht="5.25" hidden="1" customHeight="1">
      <c r="BV82" s="20"/>
      <c r="BZ82" s="23"/>
      <c r="CA82" s="23"/>
      <c r="CH82" s="42">
        <v>30</v>
      </c>
      <c r="CI82" s="41" t="str">
        <f t="shared" si="29"/>
        <v/>
      </c>
      <c r="CJ82" s="41">
        <f>COUNTIF($CI$8:CI82,CI82)</f>
        <v>71</v>
      </c>
      <c r="CK82" s="41" t="str">
        <f t="shared" si="32"/>
        <v>71</v>
      </c>
      <c r="CL82" s="33"/>
      <c r="CM82" s="33"/>
      <c r="CN82" s="33"/>
      <c r="CO82" s="41" t="str">
        <f t="shared" si="30"/>
        <v/>
      </c>
    </row>
    <row r="83" spans="74:93" ht="5.25" hidden="1" customHeight="1">
      <c r="BV83" s="20"/>
      <c r="BZ83" s="23"/>
      <c r="CA83" s="23"/>
      <c r="CH83" s="42">
        <v>31</v>
      </c>
      <c r="CI83" s="41" t="str">
        <f t="shared" si="29"/>
        <v/>
      </c>
      <c r="CJ83" s="41">
        <f>COUNTIF($CI$8:CI83,CI83)</f>
        <v>72</v>
      </c>
      <c r="CK83" s="41" t="str">
        <f t="shared" si="32"/>
        <v>72</v>
      </c>
      <c r="CL83" s="33"/>
      <c r="CM83" s="33"/>
      <c r="CN83" s="33"/>
      <c r="CO83" s="41" t="str">
        <f t="shared" si="30"/>
        <v/>
      </c>
    </row>
    <row r="84" spans="74:93" ht="5.25" hidden="1" customHeight="1">
      <c r="BV84" s="20"/>
      <c r="BZ84" s="23"/>
      <c r="CA84" s="23"/>
      <c r="CH84" s="42">
        <v>32</v>
      </c>
      <c r="CI84" s="41" t="str">
        <f t="shared" si="29"/>
        <v/>
      </c>
      <c r="CJ84" s="41">
        <f>COUNTIF($CI$8:CI84,CI84)</f>
        <v>73</v>
      </c>
      <c r="CK84" s="41" t="str">
        <f t="shared" si="32"/>
        <v>73</v>
      </c>
      <c r="CL84" s="33"/>
      <c r="CM84" s="33"/>
      <c r="CN84" s="33"/>
      <c r="CO84" s="41" t="str">
        <f t="shared" si="30"/>
        <v/>
      </c>
    </row>
    <row r="85" spans="74:93" ht="5.25" hidden="1" customHeight="1">
      <c r="BV85" s="20"/>
      <c r="BZ85" s="23"/>
      <c r="CA85" s="23"/>
      <c r="CH85" s="42">
        <v>33</v>
      </c>
      <c r="CI85" s="41" t="str">
        <f t="shared" si="29"/>
        <v/>
      </c>
      <c r="CJ85" s="41">
        <f>COUNTIF($CI$8:CI85,CI85)</f>
        <v>74</v>
      </c>
      <c r="CK85" s="41" t="str">
        <f t="shared" si="32"/>
        <v>74</v>
      </c>
      <c r="CL85" s="33"/>
      <c r="CM85" s="33"/>
      <c r="CN85" s="33"/>
      <c r="CO85" s="41" t="str">
        <f t="shared" si="30"/>
        <v/>
      </c>
    </row>
    <row r="86" spans="74:93" ht="5.25" hidden="1" customHeight="1">
      <c r="BV86" s="20"/>
      <c r="BZ86" s="23"/>
      <c r="CA86" s="23"/>
      <c r="CH86" s="42">
        <v>34</v>
      </c>
      <c r="CI86" s="41" t="str">
        <f t="shared" si="29"/>
        <v/>
      </c>
      <c r="CJ86" s="41">
        <f>COUNTIF($CI$8:CI86,CI86)</f>
        <v>75</v>
      </c>
      <c r="CK86" s="41" t="str">
        <f t="shared" si="32"/>
        <v>75</v>
      </c>
      <c r="CL86" s="33"/>
      <c r="CM86" s="33"/>
      <c r="CN86" s="33"/>
      <c r="CO86" s="41" t="str">
        <f t="shared" si="30"/>
        <v/>
      </c>
    </row>
    <row r="87" spans="74:93" ht="5.25" hidden="1" customHeight="1">
      <c r="BV87" s="20"/>
      <c r="BZ87" s="23"/>
      <c r="CA87" s="23"/>
      <c r="CH87" s="42">
        <v>35</v>
      </c>
      <c r="CI87" s="41" t="str">
        <f t="shared" si="29"/>
        <v/>
      </c>
      <c r="CJ87" s="41">
        <f>COUNTIF($CI$8:CI87,CI87)</f>
        <v>76</v>
      </c>
      <c r="CK87" s="41" t="str">
        <f t="shared" si="32"/>
        <v>76</v>
      </c>
      <c r="CL87" s="33"/>
      <c r="CM87" s="33"/>
      <c r="CN87" s="33"/>
      <c r="CO87" s="41" t="str">
        <f t="shared" si="30"/>
        <v/>
      </c>
    </row>
    <row r="88" spans="74:93" ht="5.25" hidden="1" customHeight="1">
      <c r="BV88" s="20"/>
      <c r="BZ88" s="23"/>
      <c r="CA88" s="23"/>
      <c r="CH88" s="42">
        <v>36</v>
      </c>
      <c r="CI88" s="41" t="str">
        <f t="shared" si="29"/>
        <v/>
      </c>
      <c r="CJ88" s="41">
        <f>COUNTIF($CI$8:CI88,CI88)</f>
        <v>77</v>
      </c>
      <c r="CK88" s="41" t="str">
        <f t="shared" si="32"/>
        <v>77</v>
      </c>
      <c r="CL88" s="33"/>
      <c r="CM88" s="33"/>
      <c r="CN88" s="33"/>
      <c r="CO88" s="41" t="str">
        <f t="shared" si="30"/>
        <v/>
      </c>
    </row>
    <row r="89" spans="74:93" ht="5.25" hidden="1" customHeight="1">
      <c r="BV89" s="20"/>
      <c r="CH89" s="42">
        <v>37</v>
      </c>
      <c r="CI89" s="41" t="str">
        <f t="shared" si="29"/>
        <v/>
      </c>
      <c r="CJ89" s="41">
        <f>COUNTIF($CI$8:CI89,CI89)</f>
        <v>78</v>
      </c>
      <c r="CK89" s="41" t="str">
        <f t="shared" si="32"/>
        <v>78</v>
      </c>
      <c r="CL89" s="33"/>
      <c r="CM89" s="33"/>
      <c r="CN89" s="33"/>
      <c r="CO89" s="41" t="str">
        <f t="shared" si="30"/>
        <v/>
      </c>
    </row>
    <row r="90" spans="74:93" hidden="1">
      <c r="BV90" s="20"/>
      <c r="CH90" s="42">
        <v>38</v>
      </c>
      <c r="CI90" s="41" t="str">
        <f t="shared" si="29"/>
        <v/>
      </c>
      <c r="CJ90" s="41">
        <f>COUNTIF($CI$8:CI90,CI90)</f>
        <v>79</v>
      </c>
      <c r="CK90" s="41" t="str">
        <f t="shared" si="32"/>
        <v>79</v>
      </c>
      <c r="CL90" s="33"/>
      <c r="CM90" s="33"/>
      <c r="CN90" s="33"/>
      <c r="CO90" s="41" t="str">
        <f t="shared" si="30"/>
        <v/>
      </c>
    </row>
    <row r="91" spans="74:93" hidden="1">
      <c r="BV91" s="20"/>
      <c r="CH91" s="42">
        <v>39</v>
      </c>
      <c r="CI91" s="41" t="str">
        <f t="shared" si="29"/>
        <v/>
      </c>
      <c r="CJ91" s="41">
        <f>COUNTIF($CI$8:CI91,CI91)</f>
        <v>80</v>
      </c>
      <c r="CK91" s="41" t="str">
        <f t="shared" si="32"/>
        <v>80</v>
      </c>
      <c r="CL91" s="33"/>
      <c r="CM91" s="33"/>
      <c r="CN91" s="33"/>
      <c r="CO91" s="41" t="str">
        <f t="shared" si="30"/>
        <v/>
      </c>
    </row>
    <row r="92" spans="74:93" hidden="1">
      <c r="BV92" s="20"/>
      <c r="CH92" s="42">
        <v>40</v>
      </c>
      <c r="CI92" s="41" t="str">
        <f t="shared" si="29"/>
        <v/>
      </c>
      <c r="CJ92" s="41">
        <f>COUNTIF($CI$8:CI92,CI92)</f>
        <v>81</v>
      </c>
      <c r="CK92" s="41" t="str">
        <f t="shared" si="32"/>
        <v>81</v>
      </c>
      <c r="CL92" s="33"/>
      <c r="CM92" s="33"/>
      <c r="CN92" s="33"/>
      <c r="CO92" s="41" t="str">
        <f t="shared" si="30"/>
        <v/>
      </c>
    </row>
    <row r="93" spans="74:93" hidden="1">
      <c r="BV93" s="20"/>
      <c r="CH93" s="42">
        <v>41</v>
      </c>
      <c r="CI93" s="41" t="str">
        <f t="shared" si="29"/>
        <v/>
      </c>
      <c r="CJ93" s="41">
        <f>COUNTIF($CI$8:CI93,CI93)</f>
        <v>82</v>
      </c>
      <c r="CK93" s="41" t="str">
        <f t="shared" si="32"/>
        <v>82</v>
      </c>
      <c r="CL93" s="33"/>
      <c r="CM93" s="33"/>
      <c r="CN93" s="33"/>
      <c r="CO93" s="41" t="str">
        <f t="shared" si="30"/>
        <v/>
      </c>
    </row>
    <row r="94" spans="74:93" hidden="1">
      <c r="CH94" s="42">
        <v>42</v>
      </c>
      <c r="CI94" s="41" t="str">
        <f t="shared" si="29"/>
        <v/>
      </c>
      <c r="CJ94" s="41">
        <f>COUNTIF($CI$8:CI94,CI94)</f>
        <v>83</v>
      </c>
      <c r="CK94" s="41" t="str">
        <f t="shared" si="32"/>
        <v>83</v>
      </c>
      <c r="CL94" s="33"/>
      <c r="CM94" s="33"/>
      <c r="CN94" s="33"/>
      <c r="CO94" s="41" t="str">
        <f t="shared" si="30"/>
        <v/>
      </c>
    </row>
    <row r="95" spans="74:93" hidden="1">
      <c r="CH95" s="42">
        <v>43</v>
      </c>
      <c r="CI95" s="41" t="str">
        <f t="shared" si="29"/>
        <v/>
      </c>
      <c r="CJ95" s="41">
        <f>COUNTIF($CI$8:CI95,CI95)</f>
        <v>84</v>
      </c>
      <c r="CK95" s="41" t="str">
        <f t="shared" si="32"/>
        <v>84</v>
      </c>
      <c r="CL95" s="33"/>
      <c r="CM95" s="33"/>
      <c r="CN95" s="33"/>
      <c r="CO95" s="41" t="str">
        <f t="shared" si="30"/>
        <v/>
      </c>
    </row>
    <row r="96" spans="74:93" hidden="1">
      <c r="CH96" s="42">
        <v>44</v>
      </c>
      <c r="CI96" s="41" t="str">
        <f t="shared" si="29"/>
        <v/>
      </c>
      <c r="CJ96" s="41">
        <f>COUNTIF($CI$8:CI96,CI96)</f>
        <v>85</v>
      </c>
      <c r="CK96" s="41" t="str">
        <f t="shared" si="32"/>
        <v>85</v>
      </c>
      <c r="CL96" s="33"/>
      <c r="CM96" s="33"/>
      <c r="CN96" s="33"/>
      <c r="CO96" s="41" t="str">
        <f t="shared" si="30"/>
        <v/>
      </c>
    </row>
    <row r="97" spans="86:93" hidden="1">
      <c r="CH97" s="42">
        <v>45</v>
      </c>
      <c r="CI97" s="41" t="str">
        <f t="shared" si="29"/>
        <v/>
      </c>
      <c r="CJ97" s="41">
        <f>COUNTIF($CI$8:CI97,CI97)</f>
        <v>86</v>
      </c>
      <c r="CK97" s="41" t="str">
        <f t="shared" si="32"/>
        <v>86</v>
      </c>
      <c r="CL97" s="33"/>
      <c r="CM97" s="33"/>
      <c r="CN97" s="33"/>
      <c r="CO97" s="41" t="str">
        <f t="shared" si="30"/>
        <v/>
      </c>
    </row>
    <row r="98" spans="86:93" hidden="1">
      <c r="CI98" s="24"/>
      <c r="CJ98" s="24"/>
      <c r="CK98" s="24"/>
      <c r="CO98" s="24"/>
    </row>
  </sheetData>
  <sheetProtection sheet="1" objects="1" scenarios="1" selectLockedCells="1"/>
  <mergeCells count="389">
    <mergeCell ref="BD50:BI50"/>
    <mergeCell ref="H51:I51"/>
    <mergeCell ref="O51:BI52"/>
    <mergeCell ref="H52:I52"/>
    <mergeCell ref="H53:I53"/>
    <mergeCell ref="Q53:BF55"/>
    <mergeCell ref="H54:I54"/>
    <mergeCell ref="H55:I55"/>
    <mergeCell ref="H50:I50"/>
    <mergeCell ref="Q50:V50"/>
    <mergeCell ref="W50:Y50"/>
    <mergeCell ref="Z50:AE50"/>
    <mergeCell ref="AF50:AK50"/>
    <mergeCell ref="AL50:AQ50"/>
    <mergeCell ref="AR50:AW50"/>
    <mergeCell ref="AX50:BC50"/>
    <mergeCell ref="H56:I56"/>
    <mergeCell ref="T56:Y58"/>
    <mergeCell ref="Z56:AW58"/>
    <mergeCell ref="AX56:BB58"/>
    <mergeCell ref="H57:I57"/>
    <mergeCell ref="H58:I58"/>
    <mergeCell ref="AR48:AW48"/>
    <mergeCell ref="AX48:BC48"/>
    <mergeCell ref="BD48:BI48"/>
    <mergeCell ref="H49:I49"/>
    <mergeCell ref="Q49:V49"/>
    <mergeCell ref="W49:Y49"/>
    <mergeCell ref="Z49:AE49"/>
    <mergeCell ref="AF49:AK49"/>
    <mergeCell ref="AL49:AQ49"/>
    <mergeCell ref="AR49:AW49"/>
    <mergeCell ref="H48:I48"/>
    <mergeCell ref="Q48:V48"/>
    <mergeCell ref="W48:Y48"/>
    <mergeCell ref="Z48:AE48"/>
    <mergeCell ref="AF48:AK48"/>
    <mergeCell ref="AL48:AQ48"/>
    <mergeCell ref="AX49:BC49"/>
    <mergeCell ref="BD49:BI49"/>
    <mergeCell ref="H47:I47"/>
    <mergeCell ref="Q47:V47"/>
    <mergeCell ref="W47:Y47"/>
    <mergeCell ref="Z47:AE47"/>
    <mergeCell ref="AF47:AK47"/>
    <mergeCell ref="AL47:AQ47"/>
    <mergeCell ref="AR47:AW47"/>
    <mergeCell ref="AX47:BC47"/>
    <mergeCell ref="BD47:BI47"/>
    <mergeCell ref="H46:I46"/>
    <mergeCell ref="Q46:V46"/>
    <mergeCell ref="W46:Y46"/>
    <mergeCell ref="Z46:AE46"/>
    <mergeCell ref="AF46:AK46"/>
    <mergeCell ref="AL46:AQ46"/>
    <mergeCell ref="AR46:AW46"/>
    <mergeCell ref="AX46:BC46"/>
    <mergeCell ref="BD46:BI46"/>
    <mergeCell ref="AR44:AW44"/>
    <mergeCell ref="AX44:BC44"/>
    <mergeCell ref="BD44:BI44"/>
    <mergeCell ref="H45:I45"/>
    <mergeCell ref="Q45:V45"/>
    <mergeCell ref="W45:Y45"/>
    <mergeCell ref="Z45:AE45"/>
    <mergeCell ref="AF45:AK45"/>
    <mergeCell ref="AL45:AQ45"/>
    <mergeCell ref="AR45:AW45"/>
    <mergeCell ref="H44:I44"/>
    <mergeCell ref="Q44:V44"/>
    <mergeCell ref="W44:Y44"/>
    <mergeCell ref="Z44:AE44"/>
    <mergeCell ref="AF44:AK44"/>
    <mergeCell ref="AL44:AQ44"/>
    <mergeCell ref="AX45:BC45"/>
    <mergeCell ref="BD45:BI45"/>
    <mergeCell ref="H43:I43"/>
    <mergeCell ref="Q43:V43"/>
    <mergeCell ref="W43:Y43"/>
    <mergeCell ref="Z43:AE43"/>
    <mergeCell ref="AF43:AK43"/>
    <mergeCell ref="AL43:AQ43"/>
    <mergeCell ref="AR43:AW43"/>
    <mergeCell ref="AX43:BC43"/>
    <mergeCell ref="BD43:BI43"/>
    <mergeCell ref="H42:I42"/>
    <mergeCell ref="Q42:V42"/>
    <mergeCell ref="W42:Y42"/>
    <mergeCell ref="Z42:AE42"/>
    <mergeCell ref="AF42:AK42"/>
    <mergeCell ref="AL42:AQ42"/>
    <mergeCell ref="AR42:AW42"/>
    <mergeCell ref="AX42:BC42"/>
    <mergeCell ref="BD42:BI42"/>
    <mergeCell ref="AR40:AW40"/>
    <mergeCell ref="AX40:BC40"/>
    <mergeCell ref="BD40:BI40"/>
    <mergeCell ref="H41:I41"/>
    <mergeCell ref="Q41:V41"/>
    <mergeCell ref="W41:Y41"/>
    <mergeCell ref="Z41:AE41"/>
    <mergeCell ref="AF41:AK41"/>
    <mergeCell ref="AL41:AQ41"/>
    <mergeCell ref="AR41:AW41"/>
    <mergeCell ref="H40:I40"/>
    <mergeCell ref="Q40:V40"/>
    <mergeCell ref="W40:Y40"/>
    <mergeCell ref="Z40:AE40"/>
    <mergeCell ref="AF40:AK40"/>
    <mergeCell ref="AL40:AQ40"/>
    <mergeCell ref="AX41:BC41"/>
    <mergeCell ref="BD41:BI41"/>
    <mergeCell ref="H39:I39"/>
    <mergeCell ref="Q39:V39"/>
    <mergeCell ref="W39:Y39"/>
    <mergeCell ref="Z39:AE39"/>
    <mergeCell ref="AF39:AK39"/>
    <mergeCell ref="AL39:AQ39"/>
    <mergeCell ref="AR39:AW39"/>
    <mergeCell ref="AX39:BC39"/>
    <mergeCell ref="BD39:BI39"/>
    <mergeCell ref="AL37:AQ37"/>
    <mergeCell ref="AR37:AW37"/>
    <mergeCell ref="AX37:BC37"/>
    <mergeCell ref="BD37:BI37"/>
    <mergeCell ref="H38:I38"/>
    <mergeCell ref="Q38:V38"/>
    <mergeCell ref="W38:Y38"/>
    <mergeCell ref="Z38:AE38"/>
    <mergeCell ref="AF38:AK38"/>
    <mergeCell ref="AL38:AQ38"/>
    <mergeCell ref="AR38:AW38"/>
    <mergeCell ref="AX38:BC38"/>
    <mergeCell ref="BD38:BI38"/>
    <mergeCell ref="AR35:AW35"/>
    <mergeCell ref="AX35:BC35"/>
    <mergeCell ref="BD35:BI35"/>
    <mergeCell ref="H36:I36"/>
    <mergeCell ref="O36:P50"/>
    <mergeCell ref="Q36:V36"/>
    <mergeCell ref="W36:Y36"/>
    <mergeCell ref="Z36:AE36"/>
    <mergeCell ref="AF36:AK36"/>
    <mergeCell ref="AL36:AQ36"/>
    <mergeCell ref="H35:I35"/>
    <mergeCell ref="Q35:V35"/>
    <mergeCell ref="W35:Y35"/>
    <mergeCell ref="Z35:AE35"/>
    <mergeCell ref="AF35:AK35"/>
    <mergeCell ref="AL35:AQ35"/>
    <mergeCell ref="AR36:AW36"/>
    <mergeCell ref="AX36:BC36"/>
    <mergeCell ref="BD36:BI36"/>
    <mergeCell ref="H37:I37"/>
    <mergeCell ref="Q37:V37"/>
    <mergeCell ref="W37:Y37"/>
    <mergeCell ref="Z37:AE37"/>
    <mergeCell ref="AF37:AK37"/>
    <mergeCell ref="H34:I34"/>
    <mergeCell ref="Q34:V34"/>
    <mergeCell ref="W34:Y34"/>
    <mergeCell ref="Z34:AE34"/>
    <mergeCell ref="AF34:AK34"/>
    <mergeCell ref="AL34:AQ34"/>
    <mergeCell ref="AR34:AW34"/>
    <mergeCell ref="AX34:BC34"/>
    <mergeCell ref="BD34:BI34"/>
    <mergeCell ref="H33:I33"/>
    <mergeCell ref="Q33:V33"/>
    <mergeCell ref="W33:Y33"/>
    <mergeCell ref="Z33:AE33"/>
    <mergeCell ref="AF33:AK33"/>
    <mergeCell ref="AL33:AQ33"/>
    <mergeCell ref="AR33:AW33"/>
    <mergeCell ref="AX33:BC33"/>
    <mergeCell ref="BD33:BI33"/>
    <mergeCell ref="AR31:AW31"/>
    <mergeCell ref="AX31:BC31"/>
    <mergeCell ref="BD31:BI31"/>
    <mergeCell ref="H32:I32"/>
    <mergeCell ref="Q32:V32"/>
    <mergeCell ref="W32:Y32"/>
    <mergeCell ref="Z32:AE32"/>
    <mergeCell ref="AF32:AK32"/>
    <mergeCell ref="AL32:AQ32"/>
    <mergeCell ref="AR32:AW32"/>
    <mergeCell ref="H31:I31"/>
    <mergeCell ref="Q31:V31"/>
    <mergeCell ref="W31:Y31"/>
    <mergeCell ref="Z31:AE31"/>
    <mergeCell ref="AF31:AK31"/>
    <mergeCell ref="AL31:AQ31"/>
    <mergeCell ref="AX32:BC32"/>
    <mergeCell ref="BD32:BI32"/>
    <mergeCell ref="H30:I30"/>
    <mergeCell ref="Q30:V30"/>
    <mergeCell ref="W30:Y30"/>
    <mergeCell ref="Z30:AE30"/>
    <mergeCell ref="AF30:AK30"/>
    <mergeCell ref="AL30:AQ30"/>
    <mergeCell ref="AR30:AW30"/>
    <mergeCell ref="AX30:BC30"/>
    <mergeCell ref="BD30:BI30"/>
    <mergeCell ref="H29:I29"/>
    <mergeCell ref="Q29:V29"/>
    <mergeCell ref="W29:Y29"/>
    <mergeCell ref="Z29:AE29"/>
    <mergeCell ref="AF29:AK29"/>
    <mergeCell ref="AL29:AQ29"/>
    <mergeCell ref="AR29:AW29"/>
    <mergeCell ref="AX29:BC29"/>
    <mergeCell ref="BD29:BI29"/>
    <mergeCell ref="AR27:AW27"/>
    <mergeCell ref="AX27:BC27"/>
    <mergeCell ref="BD27:BI27"/>
    <mergeCell ref="H28:I28"/>
    <mergeCell ref="Q28:V28"/>
    <mergeCell ref="W28:Y28"/>
    <mergeCell ref="Z28:AE28"/>
    <mergeCell ref="AF28:AK28"/>
    <mergeCell ref="AL28:AQ28"/>
    <mergeCell ref="AR28:AW28"/>
    <mergeCell ref="H27:I27"/>
    <mergeCell ref="Q27:V27"/>
    <mergeCell ref="W27:Y27"/>
    <mergeCell ref="Z27:AE27"/>
    <mergeCell ref="AF27:AK27"/>
    <mergeCell ref="AL27:AQ27"/>
    <mergeCell ref="AX28:BC28"/>
    <mergeCell ref="BD28:BI28"/>
    <mergeCell ref="H26:I26"/>
    <mergeCell ref="Q26:V26"/>
    <mergeCell ref="W26:Y26"/>
    <mergeCell ref="Z26:AE26"/>
    <mergeCell ref="AF26:AK26"/>
    <mergeCell ref="AL26:AQ26"/>
    <mergeCell ref="AR26:AW26"/>
    <mergeCell ref="AX26:BC26"/>
    <mergeCell ref="BD26:BI26"/>
    <mergeCell ref="H25:I25"/>
    <mergeCell ref="Q25:V25"/>
    <mergeCell ref="W25:Y25"/>
    <mergeCell ref="Z25:AE25"/>
    <mergeCell ref="AF25:AK25"/>
    <mergeCell ref="AL25:AQ25"/>
    <mergeCell ref="AR25:AW25"/>
    <mergeCell ref="AX25:BC25"/>
    <mergeCell ref="BD25:BI25"/>
    <mergeCell ref="AX22:BC22"/>
    <mergeCell ref="BD22:BI22"/>
    <mergeCell ref="AR23:AW23"/>
    <mergeCell ref="AX23:BC23"/>
    <mergeCell ref="BD23:BI23"/>
    <mergeCell ref="H24:I24"/>
    <mergeCell ref="Q24:V24"/>
    <mergeCell ref="W24:Y24"/>
    <mergeCell ref="Z24:AE24"/>
    <mergeCell ref="AF24:AK24"/>
    <mergeCell ref="AL24:AQ24"/>
    <mergeCell ref="AR24:AW24"/>
    <mergeCell ref="H23:I23"/>
    <mergeCell ref="Q23:V23"/>
    <mergeCell ref="W23:Y23"/>
    <mergeCell ref="Z23:AE23"/>
    <mergeCell ref="AF23:AK23"/>
    <mergeCell ref="AL23:AQ23"/>
    <mergeCell ref="AX24:BC24"/>
    <mergeCell ref="BD24:BI24"/>
    <mergeCell ref="H22:I22"/>
    <mergeCell ref="Q22:V22"/>
    <mergeCell ref="W22:Y22"/>
    <mergeCell ref="Z22:AE22"/>
    <mergeCell ref="BD20:BI20"/>
    <mergeCell ref="H21:I21"/>
    <mergeCell ref="Q21:V21"/>
    <mergeCell ref="W21:Y21"/>
    <mergeCell ref="Z21:AE21"/>
    <mergeCell ref="AF21:AK21"/>
    <mergeCell ref="AL21:AQ21"/>
    <mergeCell ref="AR21:AW21"/>
    <mergeCell ref="AX21:BC21"/>
    <mergeCell ref="BD21:BI21"/>
    <mergeCell ref="AL20:AQ20"/>
    <mergeCell ref="AR20:AW20"/>
    <mergeCell ref="AX20:BC20"/>
    <mergeCell ref="BD18:BI18"/>
    <mergeCell ref="H19:I19"/>
    <mergeCell ref="Q19:V19"/>
    <mergeCell ref="W19:Y19"/>
    <mergeCell ref="Z19:AE19"/>
    <mergeCell ref="AF19:AK19"/>
    <mergeCell ref="AL19:AQ19"/>
    <mergeCell ref="AR19:AW19"/>
    <mergeCell ref="AX19:BC19"/>
    <mergeCell ref="BD19:BI19"/>
    <mergeCell ref="H18:I18"/>
    <mergeCell ref="O18:P35"/>
    <mergeCell ref="Q18:V18"/>
    <mergeCell ref="W18:Y18"/>
    <mergeCell ref="Z18:AE18"/>
    <mergeCell ref="AF18:AK18"/>
    <mergeCell ref="AL18:AQ18"/>
    <mergeCell ref="AR18:AW18"/>
    <mergeCell ref="AX18:BC18"/>
    <mergeCell ref="H20:I20"/>
    <mergeCell ref="Q20:V20"/>
    <mergeCell ref="W20:Y20"/>
    <mergeCell ref="Z20:AE20"/>
    <mergeCell ref="AF20:AK20"/>
    <mergeCell ref="A12:D12"/>
    <mergeCell ref="O12:AC12"/>
    <mergeCell ref="H13:I13"/>
    <mergeCell ref="O13:R14"/>
    <mergeCell ref="S13:AC14"/>
    <mergeCell ref="AD13:AG14"/>
    <mergeCell ref="AH13:AR14"/>
    <mergeCell ref="H14:I14"/>
    <mergeCell ref="AF22:AK22"/>
    <mergeCell ref="AL22:AQ22"/>
    <mergeCell ref="AR22:AW22"/>
    <mergeCell ref="H15:I15"/>
    <mergeCell ref="H16:I16"/>
    <mergeCell ref="O16:AC16"/>
    <mergeCell ref="H17:I17"/>
    <mergeCell ref="Z17:AE17"/>
    <mergeCell ref="AF17:AK17"/>
    <mergeCell ref="AL17:AQ17"/>
    <mergeCell ref="AR17:AW17"/>
    <mergeCell ref="AX17:BC17"/>
    <mergeCell ref="BD17:BI17"/>
    <mergeCell ref="BE9:BI9"/>
    <mergeCell ref="E10:F10"/>
    <mergeCell ref="G10:H10"/>
    <mergeCell ref="L10:M10"/>
    <mergeCell ref="Q10:T10"/>
    <mergeCell ref="U10:Y10"/>
    <mergeCell ref="Z10:AB10"/>
    <mergeCell ref="AT10:AV10"/>
    <mergeCell ref="AW10:BA10"/>
    <mergeCell ref="BB10:BD10"/>
    <mergeCell ref="BE10:BI10"/>
    <mergeCell ref="CC5:CC7"/>
    <mergeCell ref="BE8:BI8"/>
    <mergeCell ref="A9:D10"/>
    <mergeCell ref="E9:F9"/>
    <mergeCell ref="G9:H9"/>
    <mergeCell ref="L9:M9"/>
    <mergeCell ref="Q9:T9"/>
    <mergeCell ref="U9:Y9"/>
    <mergeCell ref="Z9:AB9"/>
    <mergeCell ref="AT9:AV9"/>
    <mergeCell ref="AW9:BA9"/>
    <mergeCell ref="Z8:AB8"/>
    <mergeCell ref="AC8:AD10"/>
    <mergeCell ref="AE8:AP10"/>
    <mergeCell ref="AT8:AV8"/>
    <mergeCell ref="AW8:BA8"/>
    <mergeCell ref="BB8:BD8"/>
    <mergeCell ref="BB9:BD9"/>
    <mergeCell ref="A8:C8"/>
    <mergeCell ref="D8:E8"/>
    <mergeCell ref="F8:H8"/>
    <mergeCell ref="L8:M8"/>
    <mergeCell ref="Q8:T8"/>
    <mergeCell ref="U8:Y8"/>
    <mergeCell ref="A1:K4"/>
    <mergeCell ref="AG1:AM4"/>
    <mergeCell ref="AN1:BI4"/>
    <mergeCell ref="BR1:BS4"/>
    <mergeCell ref="BT1:BT4"/>
    <mergeCell ref="BU1:CP4"/>
    <mergeCell ref="CO5:CO7"/>
    <mergeCell ref="CP5:CP7"/>
    <mergeCell ref="A6:D7"/>
    <mergeCell ref="J6:K7"/>
    <mergeCell ref="Q6:AE7"/>
    <mergeCell ref="AF6:AF7"/>
    <mergeCell ref="AT6:BH7"/>
    <mergeCell ref="CD5:CD7"/>
    <mergeCell ref="CE5:CE7"/>
    <mergeCell ref="CF5:CF7"/>
    <mergeCell ref="CH5:CH7"/>
    <mergeCell ref="CI5:CK7"/>
    <mergeCell ref="CL5:CN7"/>
    <mergeCell ref="BX5:BX7"/>
    <mergeCell ref="BY5:BY7"/>
    <mergeCell ref="BZ5:BZ7"/>
    <mergeCell ref="CA5:CA7"/>
    <mergeCell ref="CB5:CB7"/>
  </mergeCells>
  <phoneticPr fontId="2"/>
  <conditionalFormatting sqref="AW8:AW10 BB8:BB10 T56">
    <cfRule type="expression" dxfId="5" priority="6">
      <formula>#REF!="女"</formula>
    </cfRule>
  </conditionalFormatting>
  <conditionalFormatting sqref="Q53">
    <cfRule type="containsErrors" dxfId="4" priority="5">
      <formula>ISERROR(Q53)</formula>
    </cfRule>
  </conditionalFormatting>
  <conditionalFormatting sqref="Z18:BI50">
    <cfRule type="cellIs" dxfId="3" priority="3" operator="equal">
      <formula>0</formula>
    </cfRule>
    <cfRule type="containsErrors" dxfId="2" priority="4">
      <formula>ISERROR(Z18)</formula>
    </cfRule>
  </conditionalFormatting>
  <conditionalFormatting sqref="W18:Y50">
    <cfRule type="cellIs" dxfId="1" priority="2" operator="equal">
      <formula>0</formula>
    </cfRule>
  </conditionalFormatting>
  <conditionalFormatting sqref="B14:M58">
    <cfRule type="expression" dxfId="0" priority="1">
      <formula>$B14="女"</formula>
    </cfRule>
  </conditionalFormatting>
  <dataValidations count="11">
    <dataValidation type="list" allowBlank="1" showInputMessage="1" showErrorMessage="1" sqref="M14:M58" xr:uid="{00000000-0002-0000-0100-000000000000}">
      <formula1>$CF$8:$CF$9</formula1>
    </dataValidation>
    <dataValidation imeMode="halfAlpha" allowBlank="1" showInputMessage="1" showErrorMessage="1" promptTitle="【半角英数】文字を使用して下さい！" prompt="3分23秒46なら【3.23.46】_x000a_10m56なら【10m56】_x000a_半角英数字・ピリオド・”m”を使用して下さい！" sqref="J14:J58 L14:L58" xr:uid="{00000000-0002-0000-0100-000001000000}"/>
    <dataValidation allowBlank="1" showInputMessage="1" showErrorMessage="1" promptTitle="フリガナ関数を入れてあります！" prompt="手動で入力しても構いません！" sqref="F14:F58" xr:uid="{00000000-0002-0000-0100-000002000000}"/>
    <dataValidation type="textLength" errorStyle="warning" operator="equal" allowBlank="1" showErrorMessage="1" errorTitle="文字列を６文字に！" error="スペースを利用して６文字にして下さい" promptTitle="文字列が６文字になっていません！" prompt="スペースを利用して６文字にしてください！" sqref="D14:D58" xr:uid="{00000000-0002-0000-0100-000003000000}">
      <formula1>6</formula1>
    </dataValidation>
    <dataValidation type="list" allowBlank="1" showInputMessage="1" showErrorMessage="1" sqref="E14:E58" xr:uid="{00000000-0002-0000-0100-000004000000}">
      <formula1>$BW$5:$BW$10</formula1>
    </dataValidation>
    <dataValidation type="list" allowBlank="1" showInputMessage="1" showErrorMessage="1" sqref="G14:G58" xr:uid="{00000000-0002-0000-0100-000005000000}">
      <formula1>$BV$5:$BV$7</formula1>
    </dataValidation>
    <dataValidation type="list" allowBlank="1" showInputMessage="1" showErrorMessage="1" sqref="B14:B58" xr:uid="{00000000-0002-0000-0100-000006000000}">
      <formula1>$BU$5:$BU$6</formula1>
    </dataValidation>
    <dataValidation type="list" allowBlank="1" showInputMessage="1" showErrorMessage="1" sqref="K9:M10" xr:uid="{00000000-0002-0000-0100-000007000000}">
      <formula1>$BT$5:$BT$22</formula1>
    </dataValidation>
    <dataValidation type="list" allowBlank="1" showInputMessage="1" showErrorMessage="1" sqref="K14:K58" xr:uid="{00000000-0002-0000-0100-000008000000}">
      <formula1>INDIRECT(B14)</formula1>
    </dataValidation>
    <dataValidation type="list" allowBlank="1" showInputMessage="1" showErrorMessage="1" sqref="H14:H58" xr:uid="{00000000-0002-0000-0100-000009000000}">
      <formula1>INDIRECT(B14)</formula1>
    </dataValidation>
    <dataValidation type="list" allowBlank="1" sqref="D8:E8" xr:uid="{00000000-0002-0000-0100-00000A000000}">
      <formula1>$BR$5:$BR$35</formula1>
    </dataValidation>
  </dataValidations>
  <pageMargins left="0.23622047244094491" right="0.23622047244094491" top="0.35433070866141736" bottom="0.35433070866141736"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showGridLines="0" zoomScaleNormal="100" workbookViewId="0">
      <selection activeCell="L12" sqref="L12"/>
    </sheetView>
  </sheetViews>
  <sheetFormatPr defaultColWidth="0" defaultRowHeight="13.5" customHeight="1" zeroHeight="1"/>
  <cols>
    <col min="1" max="14" width="9" customWidth="1"/>
    <col min="15" max="16384" width="9" hidden="1"/>
  </cols>
  <sheetData>
    <row r="1" spans="1:5" ht="13.2">
      <c r="A1" s="248" t="s">
        <v>95</v>
      </c>
      <c r="B1" s="248"/>
      <c r="C1" s="248"/>
      <c r="D1" s="248"/>
      <c r="E1" s="248"/>
    </row>
    <row r="2" spans="1:5" ht="13.2">
      <c r="A2" t="s">
        <v>289</v>
      </c>
    </row>
    <row r="3" spans="1:5" ht="13.2"/>
    <row r="4" spans="1:5" ht="13.2">
      <c r="A4" s="248" t="s">
        <v>96</v>
      </c>
      <c r="B4" s="248"/>
      <c r="C4" s="248"/>
      <c r="D4" s="248"/>
      <c r="E4" s="248"/>
    </row>
    <row r="5" spans="1:5" ht="13.2">
      <c r="A5" t="s">
        <v>97</v>
      </c>
    </row>
    <row r="6" spans="1:5" ht="13.2">
      <c r="A6" s="248" t="s">
        <v>98</v>
      </c>
      <c r="B6" s="248"/>
      <c r="C6" s="248"/>
      <c r="D6" s="248"/>
      <c r="E6" s="248"/>
    </row>
    <row r="7" spans="1:5" ht="13.2">
      <c r="A7" t="s">
        <v>99</v>
      </c>
    </row>
    <row r="8" spans="1:5" ht="13.2"/>
    <row r="9" spans="1:5" ht="13.2">
      <c r="A9" t="s">
        <v>100</v>
      </c>
    </row>
    <row r="10" spans="1:5" ht="13.2">
      <c r="A10" s="1" t="s">
        <v>290</v>
      </c>
    </row>
    <row r="11" spans="1:5" ht="13.2"/>
    <row r="12" spans="1:5" ht="13.2">
      <c r="A12" t="s">
        <v>101</v>
      </c>
    </row>
    <row r="13" spans="1:5" ht="13.2">
      <c r="A13" t="s">
        <v>102</v>
      </c>
    </row>
    <row r="14" spans="1:5" ht="13.2">
      <c r="A14" t="s">
        <v>103</v>
      </c>
    </row>
    <row r="15" spans="1:5" ht="13.2"/>
    <row r="16" spans="1:5" ht="13.2">
      <c r="A16" t="s">
        <v>104</v>
      </c>
    </row>
    <row r="17" spans="1:14" ht="13.2">
      <c r="A17" t="s">
        <v>105</v>
      </c>
    </row>
    <row r="18" spans="1:14" ht="13.2">
      <c r="A18" t="s">
        <v>106</v>
      </c>
    </row>
    <row r="19" spans="1:14" ht="13.2">
      <c r="A19" t="s">
        <v>107</v>
      </c>
    </row>
    <row r="20" spans="1:14" ht="13.2"/>
    <row r="21" spans="1:14" ht="13.2">
      <c r="A21" t="s">
        <v>108</v>
      </c>
    </row>
    <row r="22" spans="1:14" ht="13.2">
      <c r="A22" t="s">
        <v>109</v>
      </c>
    </row>
    <row r="23" spans="1:14" ht="13.2">
      <c r="A23" t="s">
        <v>110</v>
      </c>
    </row>
    <row r="24" spans="1:14" ht="13.2">
      <c r="A24" t="s">
        <v>111</v>
      </c>
    </row>
    <row r="25" spans="1:14" ht="13.2">
      <c r="A25" t="s">
        <v>112</v>
      </c>
    </row>
    <row r="26" spans="1:14" ht="13.2">
      <c r="A26" t="s">
        <v>113</v>
      </c>
    </row>
    <row r="27" spans="1:14" ht="13.2">
      <c r="A27" s="249" t="s">
        <v>291</v>
      </c>
      <c r="B27" s="249"/>
      <c r="C27" s="249"/>
      <c r="D27" s="249"/>
      <c r="E27" s="249"/>
      <c r="F27" s="249"/>
      <c r="G27" s="249"/>
      <c r="H27" s="249"/>
      <c r="I27" s="249"/>
      <c r="J27" s="249"/>
      <c r="K27" s="249"/>
      <c r="L27" s="249"/>
      <c r="M27" s="249"/>
      <c r="N27" s="249"/>
    </row>
    <row r="28" spans="1:14" ht="13.2"/>
    <row r="29" spans="1:14" ht="13.2">
      <c r="A29" t="s">
        <v>114</v>
      </c>
    </row>
    <row r="30" spans="1:14" ht="13.2"/>
    <row r="31" spans="1:14" ht="13.2"/>
    <row r="32" spans="1:14" ht="13.2"/>
    <row r="33" ht="13.2"/>
    <row r="34" ht="13.2"/>
    <row r="35" ht="13.2"/>
    <row r="36" ht="13.2"/>
    <row r="37" ht="13.2"/>
    <row r="38" ht="13.2"/>
    <row r="39" ht="13.2"/>
    <row r="40" ht="13.5" customHeight="1"/>
  </sheetData>
  <sheetProtection sheet="1" objects="1" scenarios="1"/>
  <mergeCells count="4">
    <mergeCell ref="A1:E1"/>
    <mergeCell ref="A4:E4"/>
    <mergeCell ref="A6:E6"/>
    <mergeCell ref="A27:N27"/>
  </mergeCells>
  <phoneticPr fontId="2"/>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6"/>
  <sheetViews>
    <sheetView workbookViewId="0">
      <selection activeCell="J2" sqref="J2"/>
    </sheetView>
  </sheetViews>
  <sheetFormatPr defaultRowHeight="13.2"/>
  <cols>
    <col min="1" max="1" width="3.44140625" bestFit="1" customWidth="1"/>
    <col min="2" max="2" width="13" bestFit="1" customWidth="1"/>
    <col min="3" max="3" width="4.33203125" bestFit="1" customWidth="1"/>
    <col min="4" max="4" width="5.109375" bestFit="1" customWidth="1"/>
    <col min="5" max="5" width="12.33203125" bestFit="1" customWidth="1"/>
    <col min="6" max="6" width="7" bestFit="1" customWidth="1"/>
    <col min="7" max="7" width="12.44140625" bestFit="1" customWidth="1"/>
    <col min="8" max="8" width="7" bestFit="1" customWidth="1"/>
    <col min="9" max="9" width="17.109375" bestFit="1" customWidth="1"/>
    <col min="10" max="10" width="8.33203125" bestFit="1" customWidth="1"/>
    <col min="11" max="11" width="17.109375" bestFit="1" customWidth="1"/>
    <col min="12" max="12" width="8.33203125" bestFit="1" customWidth="1"/>
    <col min="13" max="13" width="5.21875" bestFit="1" customWidth="1"/>
  </cols>
  <sheetData>
    <row r="1" spans="1:13" ht="19.2">
      <c r="A1" s="2"/>
      <c r="B1" s="3" t="s">
        <v>115</v>
      </c>
      <c r="C1" s="3" t="s">
        <v>34</v>
      </c>
      <c r="D1" s="3" t="s">
        <v>286</v>
      </c>
      <c r="E1" s="3" t="s">
        <v>35</v>
      </c>
      <c r="F1" s="3" t="s">
        <v>116</v>
      </c>
      <c r="G1" s="3" t="s">
        <v>199</v>
      </c>
      <c r="H1" s="3" t="s">
        <v>58</v>
      </c>
      <c r="I1" s="3" t="s">
        <v>117</v>
      </c>
      <c r="J1" s="3" t="s">
        <v>287</v>
      </c>
      <c r="K1" s="3" t="s">
        <v>117</v>
      </c>
      <c r="L1" s="3" t="s">
        <v>287</v>
      </c>
      <c r="M1" s="3" t="s">
        <v>288</v>
      </c>
    </row>
    <row r="2" spans="1:13">
      <c r="A2" s="2">
        <v>1</v>
      </c>
      <c r="B2" s="2" t="str">
        <f>IF(C2="","",申込書!$D$8)</f>
        <v>北見常呂中</v>
      </c>
      <c r="C2" s="2" t="str">
        <f>IF(申込書!B14="","",申込書!B14)</f>
        <v>男</v>
      </c>
      <c r="D2" s="2" t="str">
        <f>IF(申込書!C14="","",申込書!C14)</f>
        <v/>
      </c>
      <c r="E2" s="2" t="str">
        <f>IF(申込書!D14="","",申込書!D14)</f>
        <v>常呂　　太郎</v>
      </c>
      <c r="F2" s="2" t="str">
        <f>RIGHT(申込書!E14,2)</f>
        <v>05</v>
      </c>
      <c r="G2" s="2" t="str">
        <f>申込書!F14</f>
        <v>ﾄｺﾛ  ﾀﾛｳ</v>
      </c>
      <c r="H2" s="2" t="str">
        <f>RIGHT(申込書!G14,1)</f>
        <v>2</v>
      </c>
      <c r="I2" s="2" t="str">
        <f>IF(ISERROR(VLOOKUP(申込書!B14&amp;申込書!H14,申込書!$BZ$29:$CB$68,3,FALSE)),"",VLOOKUP(申込書!B14&amp;申込書!H14,申込書!$BZ$29:$CB$68,3,FALSE))</f>
        <v>男子2･3年1500m</v>
      </c>
      <c r="J2" s="4" t="str">
        <f>IF(申込書!J14="","",申込書!J14)</f>
        <v>4.15.99</v>
      </c>
      <c r="K2" s="2" t="str">
        <f>IF(ISERROR(VLOOKUP(申込書!B14&amp;申込書!K14,申込書!$BZ$29:$CB$68,3,FALSE)),"",VLOOKUP(申込書!B14&amp;申込書!K14,申込書!$BZ$29:$CB$68,3,FALSE))</f>
        <v>男子砲丸投(5.000kg)</v>
      </c>
      <c r="L2" s="4" t="str">
        <f>IF(申込書!L14="","",申込書!L14)</f>
        <v>12m55</v>
      </c>
      <c r="M2" s="2" t="str">
        <f>IF(申込書!M14="","",申込書!M14)</f>
        <v>男子</v>
      </c>
    </row>
    <row r="3" spans="1:13">
      <c r="A3" s="2">
        <v>2</v>
      </c>
      <c r="B3" s="2" t="str">
        <f>IF(C3="","",申込書!$D$8)</f>
        <v/>
      </c>
      <c r="C3" s="2" t="str">
        <f>IF(申込書!B15="","",申込書!B15)</f>
        <v/>
      </c>
      <c r="D3" s="2" t="str">
        <f>IF(申込書!C15="","",申込書!C15)</f>
        <v/>
      </c>
      <c r="E3" s="2" t="str">
        <f>IF(申込書!D15="","",申込書!D15)</f>
        <v/>
      </c>
      <c r="F3" s="2" t="str">
        <f>RIGHT(申込書!E15,2)</f>
        <v/>
      </c>
      <c r="G3" s="2" t="str">
        <f>申込書!F15</f>
        <v/>
      </c>
      <c r="H3" s="2" t="str">
        <f>RIGHT(申込書!G15,1)</f>
        <v/>
      </c>
      <c r="I3" s="2" t="str">
        <f>IF(ISERROR(VLOOKUP(申込書!B15&amp;申込書!H15,申込書!$BZ$29:$CB$68,3,FALSE)),"",VLOOKUP(申込書!B15&amp;申込書!H15,申込書!$BZ$29:$CB$68,3,FALSE))</f>
        <v/>
      </c>
      <c r="J3" s="4" t="str">
        <f>IF(申込書!J15="","",申込書!J15)</f>
        <v/>
      </c>
      <c r="K3" s="2" t="str">
        <f>IF(ISERROR(VLOOKUP(申込書!B15&amp;申込書!K15,申込書!$BZ$29:$CB$68,3,FALSE)),"",VLOOKUP(申込書!B15&amp;申込書!K15,申込書!$BZ$29:$CB$68,3,FALSE))</f>
        <v/>
      </c>
      <c r="L3" s="4" t="str">
        <f>IF(申込書!L15="","",申込書!L15)</f>
        <v/>
      </c>
      <c r="M3" s="2" t="str">
        <f>IF(申込書!M15="","",申込書!M15)</f>
        <v/>
      </c>
    </row>
    <row r="4" spans="1:13">
      <c r="A4" s="2">
        <v>3</v>
      </c>
      <c r="B4" s="2" t="str">
        <f>IF(C4="","",申込書!$D$8)</f>
        <v>北見常呂中</v>
      </c>
      <c r="C4" s="2" t="str">
        <f>IF(申込書!B16="","",申込書!B16)</f>
        <v>女</v>
      </c>
      <c r="D4" s="2" t="str">
        <f>IF(申込書!C16="","",申込書!C16)</f>
        <v/>
      </c>
      <c r="E4" s="2" t="str">
        <f>IF(申込書!D16="","",申込書!D16)</f>
        <v>常呂　　花子</v>
      </c>
      <c r="F4" s="2" t="str">
        <f>RIGHT(申込書!E16,2)</f>
        <v>06</v>
      </c>
      <c r="G4" s="2" t="str">
        <f>申込書!F16</f>
        <v>ﾄｺﾛ  ﾊﾅｺ</v>
      </c>
      <c r="H4" s="2" t="str">
        <f>RIGHT(申込書!G16,1)</f>
        <v>1</v>
      </c>
      <c r="I4" s="2" t="str">
        <f>IF(ISERROR(VLOOKUP(申込書!B16&amp;申込書!H16,申込書!$BZ$29:$CB$68,3,FALSE)),"",VLOOKUP(申込書!B16&amp;申込書!H16,申込書!$BZ$29:$CB$68,3,FALSE))</f>
        <v>女子1年100m</v>
      </c>
      <c r="J4" s="4">
        <f>IF(申込書!J16="","",申込書!J16)</f>
        <v>12.77</v>
      </c>
      <c r="K4" s="2" t="str">
        <f>IF(ISERROR(VLOOKUP(申込書!B16&amp;申込書!K16,申込書!$BZ$29:$CB$68,3,FALSE)),"",VLOOKUP(申込書!B16&amp;申込書!K16,申込書!$BZ$29:$CB$68,3,FALSE))</f>
        <v>女子走高跳</v>
      </c>
      <c r="L4" s="4" t="str">
        <f>IF(申込書!L16="","",申込書!L16)</f>
        <v>1m60</v>
      </c>
      <c r="M4" s="2" t="str">
        <f>IF(申込書!M16="","",申込書!M16)</f>
        <v>女子</v>
      </c>
    </row>
    <row r="5" spans="1:13">
      <c r="A5" s="2">
        <v>4</v>
      </c>
      <c r="B5" s="2" t="str">
        <f>IF(C5="","",申込書!$D$8)</f>
        <v/>
      </c>
      <c r="C5" s="2" t="str">
        <f>IF(申込書!B17="","",申込書!B17)</f>
        <v/>
      </c>
      <c r="D5" s="2" t="str">
        <f>IF(申込書!C17="","",申込書!C17)</f>
        <v/>
      </c>
      <c r="E5" s="2" t="str">
        <f>IF(申込書!D17="","",申込書!D17)</f>
        <v/>
      </c>
      <c r="F5" s="2" t="str">
        <f>RIGHT(申込書!E17,2)</f>
        <v/>
      </c>
      <c r="G5" s="2" t="str">
        <f>申込書!F17</f>
        <v/>
      </c>
      <c r="H5" s="2" t="str">
        <f>RIGHT(申込書!G17,1)</f>
        <v/>
      </c>
      <c r="I5" s="2" t="str">
        <f>IF(ISERROR(VLOOKUP(申込書!B17&amp;申込書!H17,申込書!$BZ$29:$CB$68,3,FALSE)),"",VLOOKUP(申込書!B17&amp;申込書!H17,申込書!$BZ$29:$CB$68,3,FALSE))</f>
        <v/>
      </c>
      <c r="J5" s="4" t="str">
        <f>IF(申込書!J17="","",申込書!J17)</f>
        <v/>
      </c>
      <c r="K5" s="2" t="str">
        <f>IF(ISERROR(VLOOKUP(申込書!B17&amp;申込書!K17,申込書!$BZ$29:$CB$68,3,FALSE)),"",VLOOKUP(申込書!B17&amp;申込書!K17,申込書!$BZ$29:$CB$68,3,FALSE))</f>
        <v/>
      </c>
      <c r="L5" s="4" t="str">
        <f>IF(申込書!L17="","",申込書!L17)</f>
        <v/>
      </c>
      <c r="M5" s="2" t="str">
        <f>IF(申込書!M17="","",申込書!M17)</f>
        <v/>
      </c>
    </row>
    <row r="6" spans="1:13">
      <c r="A6" s="2">
        <v>5</v>
      </c>
      <c r="B6" s="2" t="str">
        <f>IF(C6="","",申込書!$D$8)</f>
        <v/>
      </c>
      <c r="C6" s="2" t="str">
        <f>IF(申込書!B18="","",申込書!B18)</f>
        <v/>
      </c>
      <c r="D6" s="2" t="str">
        <f>IF(申込書!C18="","",申込書!C18)</f>
        <v/>
      </c>
      <c r="E6" s="2" t="str">
        <f>IF(申込書!D18="","",申込書!D18)</f>
        <v/>
      </c>
      <c r="F6" s="2" t="str">
        <f>RIGHT(申込書!E18,2)</f>
        <v/>
      </c>
      <c r="G6" s="2" t="str">
        <f>申込書!F18</f>
        <v/>
      </c>
      <c r="H6" s="2" t="str">
        <f>RIGHT(申込書!G18,1)</f>
        <v/>
      </c>
      <c r="I6" s="2" t="str">
        <f>IF(ISERROR(VLOOKUP(申込書!B18&amp;申込書!H18,申込書!$BZ$29:$CB$68,3,FALSE)),"",VLOOKUP(申込書!B18&amp;申込書!H18,申込書!$BZ$29:$CB$68,3,FALSE))</f>
        <v/>
      </c>
      <c r="J6" s="4" t="str">
        <f>IF(申込書!J18="","",申込書!J18)</f>
        <v/>
      </c>
      <c r="K6" s="2" t="str">
        <f>IF(ISERROR(VLOOKUP(申込書!B18&amp;申込書!K18,申込書!$BZ$29:$CB$68,3,FALSE)),"",VLOOKUP(申込書!B18&amp;申込書!K18,申込書!$BZ$29:$CB$68,3,FALSE))</f>
        <v/>
      </c>
      <c r="L6" s="4" t="str">
        <f>IF(申込書!L18="","",申込書!L18)</f>
        <v/>
      </c>
      <c r="M6" s="2" t="str">
        <f>IF(申込書!M18="","",申込書!M18)</f>
        <v/>
      </c>
    </row>
    <row r="7" spans="1:13">
      <c r="A7" s="2">
        <v>6</v>
      </c>
      <c r="B7" s="2" t="str">
        <f>IF(C7="","",申込書!$D$8)</f>
        <v/>
      </c>
      <c r="C7" s="2" t="str">
        <f>IF(申込書!B19="","",申込書!B19)</f>
        <v/>
      </c>
      <c r="D7" s="2" t="str">
        <f>IF(申込書!C19="","",申込書!C19)</f>
        <v/>
      </c>
      <c r="E7" s="2" t="str">
        <f>IF(申込書!D19="","",申込書!D19)</f>
        <v/>
      </c>
      <c r="F7" s="2" t="str">
        <f>RIGHT(申込書!E19,2)</f>
        <v/>
      </c>
      <c r="G7" s="2" t="str">
        <f>申込書!F19</f>
        <v/>
      </c>
      <c r="H7" s="2" t="str">
        <f>RIGHT(申込書!G19,1)</f>
        <v/>
      </c>
      <c r="I7" s="2" t="str">
        <f>IF(ISERROR(VLOOKUP(申込書!B19&amp;申込書!H19,申込書!$BZ$29:$CB$68,3,FALSE)),"",VLOOKUP(申込書!B19&amp;申込書!H19,申込書!$BZ$29:$CB$68,3,FALSE))</f>
        <v/>
      </c>
      <c r="J7" s="4" t="str">
        <f>IF(申込書!J19="","",申込書!J19)</f>
        <v/>
      </c>
      <c r="K7" s="2" t="str">
        <f>IF(ISERROR(VLOOKUP(申込書!B19&amp;申込書!K19,申込書!$BZ$29:$CB$68,3,FALSE)),"",VLOOKUP(申込書!B19&amp;申込書!K19,申込書!$BZ$29:$CB$68,3,FALSE))</f>
        <v/>
      </c>
      <c r="L7" s="4" t="str">
        <f>IF(申込書!L19="","",申込書!L19)</f>
        <v/>
      </c>
      <c r="M7" s="2" t="str">
        <f>IF(申込書!M19="","",申込書!M19)</f>
        <v/>
      </c>
    </row>
    <row r="8" spans="1:13">
      <c r="A8" s="2">
        <v>7</v>
      </c>
      <c r="B8" s="2" t="str">
        <f>IF(C8="","",申込書!$D$8)</f>
        <v/>
      </c>
      <c r="C8" s="2" t="str">
        <f>IF(申込書!B20="","",申込書!B20)</f>
        <v/>
      </c>
      <c r="D8" s="2" t="str">
        <f>IF(申込書!C20="","",申込書!C20)</f>
        <v/>
      </c>
      <c r="E8" s="2" t="str">
        <f>IF(申込書!D20="","",申込書!D20)</f>
        <v/>
      </c>
      <c r="F8" s="2" t="str">
        <f>RIGHT(申込書!E20,2)</f>
        <v/>
      </c>
      <c r="G8" s="2" t="str">
        <f>申込書!F20</f>
        <v/>
      </c>
      <c r="H8" s="2" t="str">
        <f>RIGHT(申込書!G20,1)</f>
        <v/>
      </c>
      <c r="I8" s="2" t="str">
        <f>IF(ISERROR(VLOOKUP(申込書!B20&amp;申込書!H20,申込書!$BZ$29:$CB$68,3,FALSE)),"",VLOOKUP(申込書!B20&amp;申込書!H20,申込書!$BZ$29:$CB$68,3,FALSE))</f>
        <v/>
      </c>
      <c r="J8" s="4" t="str">
        <f>IF(申込書!J20="","",申込書!J20)</f>
        <v/>
      </c>
      <c r="K8" s="2" t="str">
        <f>IF(ISERROR(VLOOKUP(申込書!B20&amp;申込書!K20,申込書!$BZ$29:$CB$68,3,FALSE)),"",VLOOKUP(申込書!B20&amp;申込書!K20,申込書!$BZ$29:$CB$68,3,FALSE))</f>
        <v/>
      </c>
      <c r="L8" s="4" t="str">
        <f>IF(申込書!L20="","",申込書!L20)</f>
        <v/>
      </c>
      <c r="M8" s="2" t="str">
        <f>IF(申込書!M20="","",申込書!M20)</f>
        <v/>
      </c>
    </row>
    <row r="9" spans="1:13">
      <c r="A9" s="2">
        <v>8</v>
      </c>
      <c r="B9" s="2" t="str">
        <f>IF(C9="","",申込書!$D$8)</f>
        <v/>
      </c>
      <c r="C9" s="2" t="str">
        <f>IF(申込書!B21="","",申込書!B21)</f>
        <v/>
      </c>
      <c r="D9" s="2" t="str">
        <f>IF(申込書!C21="","",申込書!C21)</f>
        <v/>
      </c>
      <c r="E9" s="2" t="str">
        <f>IF(申込書!D21="","",申込書!D21)</f>
        <v/>
      </c>
      <c r="F9" s="2" t="str">
        <f>RIGHT(申込書!E21,2)</f>
        <v/>
      </c>
      <c r="G9" s="2" t="str">
        <f>申込書!F21</f>
        <v/>
      </c>
      <c r="H9" s="2" t="str">
        <f>RIGHT(申込書!G21,1)</f>
        <v/>
      </c>
      <c r="I9" s="2" t="str">
        <f>IF(ISERROR(VLOOKUP(申込書!B21&amp;申込書!H21,申込書!$BZ$29:$CB$68,3,FALSE)),"",VLOOKUP(申込書!B21&amp;申込書!H21,申込書!$BZ$29:$CB$68,3,FALSE))</f>
        <v/>
      </c>
      <c r="J9" s="4" t="str">
        <f>IF(申込書!J21="","",申込書!J21)</f>
        <v/>
      </c>
      <c r="K9" s="2" t="str">
        <f>IF(ISERROR(VLOOKUP(申込書!B21&amp;申込書!K21,申込書!$BZ$29:$CB$68,3,FALSE)),"",VLOOKUP(申込書!B21&amp;申込書!K21,申込書!$BZ$29:$CB$68,3,FALSE))</f>
        <v/>
      </c>
      <c r="L9" s="4" t="str">
        <f>IF(申込書!L21="","",申込書!L21)</f>
        <v/>
      </c>
      <c r="M9" s="2" t="str">
        <f>IF(申込書!M21="","",申込書!M21)</f>
        <v/>
      </c>
    </row>
    <row r="10" spans="1:13">
      <c r="A10" s="2">
        <v>9</v>
      </c>
      <c r="B10" s="2" t="str">
        <f>IF(C10="","",申込書!$D$8)</f>
        <v/>
      </c>
      <c r="C10" s="2" t="str">
        <f>IF(申込書!B22="","",申込書!B22)</f>
        <v/>
      </c>
      <c r="D10" s="2" t="str">
        <f>IF(申込書!C22="","",申込書!C22)</f>
        <v/>
      </c>
      <c r="E10" s="2" t="str">
        <f>IF(申込書!D22="","",申込書!D22)</f>
        <v/>
      </c>
      <c r="F10" s="2" t="str">
        <f>RIGHT(申込書!E22,2)</f>
        <v/>
      </c>
      <c r="G10" s="2" t="str">
        <f>申込書!F22</f>
        <v/>
      </c>
      <c r="H10" s="2" t="str">
        <f>RIGHT(申込書!G22,1)</f>
        <v/>
      </c>
      <c r="I10" s="2" t="str">
        <f>IF(ISERROR(VLOOKUP(申込書!B22&amp;申込書!H22,申込書!$BZ$29:$CB$68,3,FALSE)),"",VLOOKUP(申込書!B22&amp;申込書!H22,申込書!$BZ$29:$CB$68,3,FALSE))</f>
        <v/>
      </c>
      <c r="J10" s="4" t="str">
        <f>IF(申込書!J22="","",申込書!J22)</f>
        <v/>
      </c>
      <c r="K10" s="2" t="str">
        <f>IF(ISERROR(VLOOKUP(申込書!B22&amp;申込書!K22,申込書!$BZ$29:$CB$68,3,FALSE)),"",VLOOKUP(申込書!B22&amp;申込書!K22,申込書!$BZ$29:$CB$68,3,FALSE))</f>
        <v/>
      </c>
      <c r="L10" s="4" t="str">
        <f>IF(申込書!L22="","",申込書!L22)</f>
        <v/>
      </c>
      <c r="M10" s="2" t="str">
        <f>IF(申込書!M22="","",申込書!M22)</f>
        <v/>
      </c>
    </row>
    <row r="11" spans="1:13">
      <c r="A11" s="2">
        <v>10</v>
      </c>
      <c r="B11" s="2" t="str">
        <f>IF(C11="","",申込書!$D$8)</f>
        <v/>
      </c>
      <c r="C11" s="2" t="str">
        <f>IF(申込書!B23="","",申込書!B23)</f>
        <v/>
      </c>
      <c r="D11" s="2" t="str">
        <f>IF(申込書!C23="","",申込書!C23)</f>
        <v/>
      </c>
      <c r="E11" s="2" t="str">
        <f>IF(申込書!D23="","",申込書!D23)</f>
        <v/>
      </c>
      <c r="F11" s="2" t="str">
        <f>RIGHT(申込書!E23,2)</f>
        <v/>
      </c>
      <c r="G11" s="2" t="str">
        <f>申込書!F23</f>
        <v/>
      </c>
      <c r="H11" s="2" t="str">
        <f>RIGHT(申込書!G23,1)</f>
        <v/>
      </c>
      <c r="I11" s="2" t="str">
        <f>IF(ISERROR(VLOOKUP(申込書!B23&amp;申込書!H23,申込書!$BZ$29:$CB$68,3,FALSE)),"",VLOOKUP(申込書!B23&amp;申込書!H23,申込書!$BZ$29:$CB$68,3,FALSE))</f>
        <v/>
      </c>
      <c r="J11" s="4" t="str">
        <f>IF(申込書!J23="","",申込書!J23)</f>
        <v/>
      </c>
      <c r="K11" s="2" t="str">
        <f>IF(ISERROR(VLOOKUP(申込書!B23&amp;申込書!K23,申込書!$BZ$29:$CB$68,3,FALSE)),"",VLOOKUP(申込書!B23&amp;申込書!K23,申込書!$BZ$29:$CB$68,3,FALSE))</f>
        <v/>
      </c>
      <c r="L11" s="4" t="str">
        <f>IF(申込書!L23="","",申込書!L23)</f>
        <v/>
      </c>
      <c r="M11" s="2" t="str">
        <f>IF(申込書!M23="","",申込書!M23)</f>
        <v/>
      </c>
    </row>
    <row r="12" spans="1:13">
      <c r="A12" s="2">
        <v>11</v>
      </c>
      <c r="B12" s="2" t="str">
        <f>IF(C12="","",申込書!$D$8)</f>
        <v/>
      </c>
      <c r="C12" s="2" t="str">
        <f>IF(申込書!B24="","",申込書!B24)</f>
        <v/>
      </c>
      <c r="D12" s="2" t="str">
        <f>IF(申込書!C24="","",申込書!C24)</f>
        <v/>
      </c>
      <c r="E12" s="2" t="str">
        <f>IF(申込書!D24="","",申込書!D24)</f>
        <v/>
      </c>
      <c r="F12" s="2" t="str">
        <f>RIGHT(申込書!E24,2)</f>
        <v/>
      </c>
      <c r="G12" s="2" t="str">
        <f>申込書!F24</f>
        <v/>
      </c>
      <c r="H12" s="2" t="str">
        <f>RIGHT(申込書!G24,1)</f>
        <v/>
      </c>
      <c r="I12" s="2" t="str">
        <f>IF(ISERROR(VLOOKUP(申込書!B24&amp;申込書!H24,申込書!$BZ$29:$CB$68,3,FALSE)),"",VLOOKUP(申込書!B24&amp;申込書!H24,申込書!$BZ$29:$CB$68,3,FALSE))</f>
        <v/>
      </c>
      <c r="J12" s="4" t="str">
        <f>IF(申込書!J24="","",申込書!J24)</f>
        <v/>
      </c>
      <c r="K12" s="2" t="str">
        <f>IF(ISERROR(VLOOKUP(申込書!B24&amp;申込書!K24,申込書!$BZ$29:$CB$68,3,FALSE)),"",VLOOKUP(申込書!B24&amp;申込書!K24,申込書!$BZ$29:$CB$68,3,FALSE))</f>
        <v/>
      </c>
      <c r="L12" s="4" t="str">
        <f>IF(申込書!L24="","",申込書!L24)</f>
        <v/>
      </c>
      <c r="M12" s="2" t="str">
        <f>IF(申込書!M24="","",申込書!M24)</f>
        <v/>
      </c>
    </row>
    <row r="13" spans="1:13">
      <c r="A13" s="2">
        <v>12</v>
      </c>
      <c r="B13" s="2" t="str">
        <f>IF(C13="","",申込書!$D$8)</f>
        <v/>
      </c>
      <c r="C13" s="2" t="str">
        <f>IF(申込書!B25="","",申込書!B25)</f>
        <v/>
      </c>
      <c r="D13" s="2" t="str">
        <f>IF(申込書!C25="","",申込書!C25)</f>
        <v/>
      </c>
      <c r="E13" s="2" t="str">
        <f>IF(申込書!D25="","",申込書!D25)</f>
        <v/>
      </c>
      <c r="F13" s="2" t="str">
        <f>RIGHT(申込書!E25,2)</f>
        <v/>
      </c>
      <c r="G13" s="2" t="str">
        <f>申込書!F25</f>
        <v/>
      </c>
      <c r="H13" s="2" t="str">
        <f>RIGHT(申込書!G25,1)</f>
        <v/>
      </c>
      <c r="I13" s="2" t="str">
        <f>IF(ISERROR(VLOOKUP(申込書!B25&amp;申込書!H25,申込書!$BZ$29:$CB$68,3,FALSE)),"",VLOOKUP(申込書!B25&amp;申込書!H25,申込書!$BZ$29:$CB$68,3,FALSE))</f>
        <v/>
      </c>
      <c r="J13" s="4" t="str">
        <f>IF(申込書!J25="","",申込書!J25)</f>
        <v/>
      </c>
      <c r="K13" s="2" t="str">
        <f>IF(ISERROR(VLOOKUP(申込書!B25&amp;申込書!K25,申込書!$BZ$29:$CB$68,3,FALSE)),"",VLOOKUP(申込書!B25&amp;申込書!K25,申込書!$BZ$29:$CB$68,3,FALSE))</f>
        <v/>
      </c>
      <c r="L13" s="4" t="str">
        <f>IF(申込書!L25="","",申込書!L25)</f>
        <v/>
      </c>
      <c r="M13" s="2" t="str">
        <f>IF(申込書!M25="","",申込書!M25)</f>
        <v/>
      </c>
    </row>
    <row r="14" spans="1:13">
      <c r="A14" s="2">
        <v>13</v>
      </c>
      <c r="B14" s="2" t="str">
        <f>IF(C14="","",申込書!$D$8)</f>
        <v/>
      </c>
      <c r="C14" s="2" t="str">
        <f>IF(申込書!B26="","",申込書!B26)</f>
        <v/>
      </c>
      <c r="D14" s="2" t="str">
        <f>IF(申込書!C26="","",申込書!C26)</f>
        <v/>
      </c>
      <c r="E14" s="2" t="str">
        <f>IF(申込書!D26="","",申込書!D26)</f>
        <v/>
      </c>
      <c r="F14" s="2" t="str">
        <f>RIGHT(申込書!E26,2)</f>
        <v/>
      </c>
      <c r="G14" s="2" t="str">
        <f>申込書!F26</f>
        <v/>
      </c>
      <c r="H14" s="2" t="str">
        <f>RIGHT(申込書!G26,1)</f>
        <v/>
      </c>
      <c r="I14" s="2" t="str">
        <f>IF(ISERROR(VLOOKUP(申込書!B26&amp;申込書!H26,申込書!$BZ$29:$CB$68,3,FALSE)),"",VLOOKUP(申込書!B26&amp;申込書!H26,申込書!$BZ$29:$CB$68,3,FALSE))</f>
        <v/>
      </c>
      <c r="J14" s="4" t="str">
        <f>IF(申込書!J26="","",申込書!J26)</f>
        <v/>
      </c>
      <c r="K14" s="2" t="str">
        <f>IF(ISERROR(VLOOKUP(申込書!B26&amp;申込書!K26,申込書!$BZ$29:$CB$68,3,FALSE)),"",VLOOKUP(申込書!B26&amp;申込書!K26,申込書!$BZ$29:$CB$68,3,FALSE))</f>
        <v/>
      </c>
      <c r="L14" s="4" t="str">
        <f>IF(申込書!L26="","",申込書!L26)</f>
        <v/>
      </c>
      <c r="M14" s="2" t="str">
        <f>IF(申込書!M26="","",申込書!M26)</f>
        <v/>
      </c>
    </row>
    <row r="15" spans="1:13">
      <c r="A15" s="2">
        <v>14</v>
      </c>
      <c r="B15" s="2" t="str">
        <f>IF(C15="","",申込書!$D$8)</f>
        <v/>
      </c>
      <c r="C15" s="2" t="str">
        <f>IF(申込書!B27="","",申込書!B27)</f>
        <v/>
      </c>
      <c r="D15" s="2" t="str">
        <f>IF(申込書!C27="","",申込書!C27)</f>
        <v/>
      </c>
      <c r="E15" s="2" t="str">
        <f>IF(申込書!D27="","",申込書!D27)</f>
        <v/>
      </c>
      <c r="F15" s="2" t="str">
        <f>RIGHT(申込書!E27,2)</f>
        <v/>
      </c>
      <c r="G15" s="2" t="str">
        <f>申込書!F27</f>
        <v/>
      </c>
      <c r="H15" s="2" t="str">
        <f>RIGHT(申込書!G27,1)</f>
        <v/>
      </c>
      <c r="I15" s="2" t="str">
        <f>IF(ISERROR(VLOOKUP(申込書!B27&amp;申込書!H27,申込書!$BZ$29:$CB$68,3,FALSE)),"",VLOOKUP(申込書!B27&amp;申込書!H27,申込書!$BZ$29:$CB$68,3,FALSE))</f>
        <v/>
      </c>
      <c r="J15" s="4" t="str">
        <f>IF(申込書!J27="","",申込書!J27)</f>
        <v/>
      </c>
      <c r="K15" s="2" t="str">
        <f>IF(ISERROR(VLOOKUP(申込書!B27&amp;申込書!K27,申込書!$BZ$29:$CB$68,3,FALSE)),"",VLOOKUP(申込書!B27&amp;申込書!K27,申込書!$BZ$29:$CB$68,3,FALSE))</f>
        <v/>
      </c>
      <c r="L15" s="4" t="str">
        <f>IF(申込書!L27="","",申込書!L27)</f>
        <v/>
      </c>
      <c r="M15" s="2" t="str">
        <f>IF(申込書!M27="","",申込書!M27)</f>
        <v/>
      </c>
    </row>
    <row r="16" spans="1:13">
      <c r="A16" s="2">
        <v>15</v>
      </c>
      <c r="B16" s="2" t="str">
        <f>IF(C16="","",申込書!$D$8)</f>
        <v/>
      </c>
      <c r="C16" s="2" t="str">
        <f>IF(申込書!B28="","",申込書!B28)</f>
        <v/>
      </c>
      <c r="D16" s="2" t="str">
        <f>IF(申込書!C28="","",申込書!C28)</f>
        <v/>
      </c>
      <c r="E16" s="2" t="str">
        <f>IF(申込書!D28="","",申込書!D28)</f>
        <v/>
      </c>
      <c r="F16" s="2" t="str">
        <f>RIGHT(申込書!E28,2)</f>
        <v/>
      </c>
      <c r="G16" s="2" t="str">
        <f>申込書!F28</f>
        <v/>
      </c>
      <c r="H16" s="2" t="str">
        <f>RIGHT(申込書!G28,1)</f>
        <v/>
      </c>
      <c r="I16" s="2" t="str">
        <f>IF(ISERROR(VLOOKUP(申込書!B28&amp;申込書!H28,申込書!$BZ$29:$CB$68,3,FALSE)),"",VLOOKUP(申込書!B28&amp;申込書!H28,申込書!$BZ$29:$CB$68,3,FALSE))</f>
        <v/>
      </c>
      <c r="J16" s="4" t="str">
        <f>IF(申込書!J28="","",申込書!J28)</f>
        <v/>
      </c>
      <c r="K16" s="2" t="str">
        <f>IF(ISERROR(VLOOKUP(申込書!B28&amp;申込書!K28,申込書!$BZ$29:$CB$68,3,FALSE)),"",VLOOKUP(申込書!B28&amp;申込書!K28,申込書!$BZ$29:$CB$68,3,FALSE))</f>
        <v/>
      </c>
      <c r="L16" s="4" t="str">
        <f>IF(申込書!L28="","",申込書!L28)</f>
        <v/>
      </c>
      <c r="M16" s="2" t="str">
        <f>IF(申込書!M28="","",申込書!M28)</f>
        <v/>
      </c>
    </row>
    <row r="17" spans="1:13">
      <c r="A17" s="2">
        <v>16</v>
      </c>
      <c r="B17" s="2" t="str">
        <f>IF(C17="","",申込書!$D$8)</f>
        <v/>
      </c>
      <c r="C17" s="2" t="str">
        <f>IF(申込書!B29="","",申込書!B29)</f>
        <v/>
      </c>
      <c r="D17" s="2" t="str">
        <f>IF(申込書!C29="","",申込書!C29)</f>
        <v/>
      </c>
      <c r="E17" s="2" t="str">
        <f>IF(申込書!D29="","",申込書!D29)</f>
        <v/>
      </c>
      <c r="F17" s="2" t="str">
        <f>RIGHT(申込書!E29,2)</f>
        <v/>
      </c>
      <c r="G17" s="2" t="str">
        <f>申込書!F29</f>
        <v/>
      </c>
      <c r="H17" s="2" t="str">
        <f>RIGHT(申込書!G29,1)</f>
        <v/>
      </c>
      <c r="I17" s="2" t="str">
        <f>IF(ISERROR(VLOOKUP(申込書!B29&amp;申込書!H29,申込書!$BZ$29:$CB$68,3,FALSE)),"",VLOOKUP(申込書!B29&amp;申込書!H29,申込書!$BZ$29:$CB$68,3,FALSE))</f>
        <v/>
      </c>
      <c r="J17" s="4" t="str">
        <f>IF(申込書!J29="","",申込書!J29)</f>
        <v/>
      </c>
      <c r="K17" s="2" t="str">
        <f>IF(ISERROR(VLOOKUP(申込書!B29&amp;申込書!K29,申込書!$BZ$29:$CB$68,3,FALSE)),"",VLOOKUP(申込書!B29&amp;申込書!K29,申込書!$BZ$29:$CB$68,3,FALSE))</f>
        <v/>
      </c>
      <c r="L17" s="4" t="str">
        <f>IF(申込書!L29="","",申込書!L29)</f>
        <v/>
      </c>
      <c r="M17" s="2" t="str">
        <f>IF(申込書!M29="","",申込書!M29)</f>
        <v/>
      </c>
    </row>
    <row r="18" spans="1:13">
      <c r="A18" s="2">
        <v>17</v>
      </c>
      <c r="B18" s="2" t="str">
        <f>IF(C18="","",申込書!$D$8)</f>
        <v/>
      </c>
      <c r="C18" s="2" t="str">
        <f>IF(申込書!B30="","",申込書!B30)</f>
        <v/>
      </c>
      <c r="D18" s="2" t="str">
        <f>IF(申込書!C30="","",申込書!C30)</f>
        <v/>
      </c>
      <c r="E18" s="2" t="str">
        <f>IF(申込書!D30="","",申込書!D30)</f>
        <v/>
      </c>
      <c r="F18" s="2" t="str">
        <f>RIGHT(申込書!E30,2)</f>
        <v/>
      </c>
      <c r="G18" s="2" t="str">
        <f>申込書!F30</f>
        <v/>
      </c>
      <c r="H18" s="2" t="str">
        <f>RIGHT(申込書!G30,1)</f>
        <v/>
      </c>
      <c r="I18" s="2" t="str">
        <f>IF(ISERROR(VLOOKUP(申込書!B30&amp;申込書!H30,申込書!$BZ$29:$CB$68,3,FALSE)),"",VLOOKUP(申込書!B30&amp;申込書!H30,申込書!$BZ$29:$CB$68,3,FALSE))</f>
        <v/>
      </c>
      <c r="J18" s="4" t="str">
        <f>IF(申込書!J30="","",申込書!J30)</f>
        <v/>
      </c>
      <c r="K18" s="2" t="str">
        <f>IF(ISERROR(VLOOKUP(申込書!B30&amp;申込書!K30,申込書!$BZ$29:$CB$68,3,FALSE)),"",VLOOKUP(申込書!B30&amp;申込書!K30,申込書!$BZ$29:$CB$68,3,FALSE))</f>
        <v/>
      </c>
      <c r="L18" s="4" t="str">
        <f>IF(申込書!L30="","",申込書!L30)</f>
        <v/>
      </c>
      <c r="M18" s="2" t="str">
        <f>IF(申込書!M30="","",申込書!M30)</f>
        <v/>
      </c>
    </row>
    <row r="19" spans="1:13">
      <c r="A19" s="2">
        <v>18</v>
      </c>
      <c r="B19" s="2" t="str">
        <f>IF(C19="","",申込書!$D$8)</f>
        <v/>
      </c>
      <c r="C19" s="2" t="str">
        <f>IF(申込書!B31="","",申込書!B31)</f>
        <v/>
      </c>
      <c r="D19" s="2" t="str">
        <f>IF(申込書!C31="","",申込書!C31)</f>
        <v/>
      </c>
      <c r="E19" s="2" t="str">
        <f>IF(申込書!D31="","",申込書!D31)</f>
        <v/>
      </c>
      <c r="F19" s="2" t="str">
        <f>RIGHT(申込書!E31,2)</f>
        <v/>
      </c>
      <c r="G19" s="2" t="str">
        <f>申込書!F31</f>
        <v/>
      </c>
      <c r="H19" s="2" t="str">
        <f>RIGHT(申込書!G31,1)</f>
        <v/>
      </c>
      <c r="I19" s="2" t="str">
        <f>IF(ISERROR(VLOOKUP(申込書!B31&amp;申込書!H31,申込書!$BZ$29:$CB$68,3,FALSE)),"",VLOOKUP(申込書!B31&amp;申込書!H31,申込書!$BZ$29:$CB$68,3,FALSE))</f>
        <v/>
      </c>
      <c r="J19" s="4" t="str">
        <f>IF(申込書!J31="","",申込書!J31)</f>
        <v/>
      </c>
      <c r="K19" s="2" t="str">
        <f>IF(ISERROR(VLOOKUP(申込書!B31&amp;申込書!K31,申込書!$BZ$29:$CB$68,3,FALSE)),"",VLOOKUP(申込書!B31&amp;申込書!K31,申込書!$BZ$29:$CB$68,3,FALSE))</f>
        <v/>
      </c>
      <c r="L19" s="4" t="str">
        <f>IF(申込書!L31="","",申込書!L31)</f>
        <v/>
      </c>
      <c r="M19" s="2" t="str">
        <f>IF(申込書!M31="","",申込書!M31)</f>
        <v/>
      </c>
    </row>
    <row r="20" spans="1:13">
      <c r="A20" s="2">
        <v>19</v>
      </c>
      <c r="B20" s="2" t="str">
        <f>IF(C20="","",申込書!$D$8)</f>
        <v/>
      </c>
      <c r="C20" s="2" t="str">
        <f>IF(申込書!B32="","",申込書!B32)</f>
        <v/>
      </c>
      <c r="D20" s="2" t="str">
        <f>IF(申込書!C32="","",申込書!C32)</f>
        <v/>
      </c>
      <c r="E20" s="2" t="str">
        <f>IF(申込書!D32="","",申込書!D32)</f>
        <v/>
      </c>
      <c r="F20" s="2" t="str">
        <f>RIGHT(申込書!E32,2)</f>
        <v/>
      </c>
      <c r="G20" s="2" t="str">
        <f>申込書!F32</f>
        <v/>
      </c>
      <c r="H20" s="2" t="str">
        <f>RIGHT(申込書!G32,1)</f>
        <v/>
      </c>
      <c r="I20" s="2" t="str">
        <f>IF(ISERROR(VLOOKUP(申込書!B32&amp;申込書!H32,申込書!$BZ$29:$CB$68,3,FALSE)),"",VLOOKUP(申込書!B32&amp;申込書!H32,申込書!$BZ$29:$CB$68,3,FALSE))</f>
        <v/>
      </c>
      <c r="J20" s="4" t="str">
        <f>IF(申込書!J32="","",申込書!J32)</f>
        <v/>
      </c>
      <c r="K20" s="2" t="str">
        <f>IF(ISERROR(VLOOKUP(申込書!B32&amp;申込書!K32,申込書!$BZ$29:$CB$68,3,FALSE)),"",VLOOKUP(申込書!B32&amp;申込書!K32,申込書!$BZ$29:$CB$68,3,FALSE))</f>
        <v/>
      </c>
      <c r="L20" s="4" t="str">
        <f>IF(申込書!L32="","",申込書!L32)</f>
        <v/>
      </c>
      <c r="M20" s="2" t="str">
        <f>IF(申込書!M32="","",申込書!M32)</f>
        <v/>
      </c>
    </row>
    <row r="21" spans="1:13">
      <c r="A21" s="2">
        <v>20</v>
      </c>
      <c r="B21" s="2" t="str">
        <f>IF(C21="","",申込書!$D$8)</f>
        <v/>
      </c>
      <c r="C21" s="2" t="str">
        <f>IF(申込書!B33="","",申込書!B33)</f>
        <v/>
      </c>
      <c r="D21" s="2" t="str">
        <f>IF(申込書!C33="","",申込書!C33)</f>
        <v/>
      </c>
      <c r="E21" s="2" t="str">
        <f>IF(申込書!D33="","",申込書!D33)</f>
        <v/>
      </c>
      <c r="F21" s="2" t="str">
        <f>RIGHT(申込書!E33,2)</f>
        <v/>
      </c>
      <c r="G21" s="2" t="str">
        <f>申込書!F33</f>
        <v/>
      </c>
      <c r="H21" s="2" t="str">
        <f>RIGHT(申込書!G33,1)</f>
        <v/>
      </c>
      <c r="I21" s="2" t="str">
        <f>IF(ISERROR(VLOOKUP(申込書!B33&amp;申込書!H33,申込書!$BZ$29:$CB$68,3,FALSE)),"",VLOOKUP(申込書!B33&amp;申込書!H33,申込書!$BZ$29:$CB$68,3,FALSE))</f>
        <v/>
      </c>
      <c r="J21" s="4" t="str">
        <f>IF(申込書!J33="","",申込書!J33)</f>
        <v/>
      </c>
      <c r="K21" s="2" t="str">
        <f>IF(ISERROR(VLOOKUP(申込書!B33&amp;申込書!K33,申込書!$BZ$29:$CB$68,3,FALSE)),"",VLOOKUP(申込書!B33&amp;申込書!K33,申込書!$BZ$29:$CB$68,3,FALSE))</f>
        <v/>
      </c>
      <c r="L21" s="4" t="str">
        <f>IF(申込書!L33="","",申込書!L33)</f>
        <v/>
      </c>
      <c r="M21" s="2" t="str">
        <f>IF(申込書!M33="","",申込書!M33)</f>
        <v/>
      </c>
    </row>
    <row r="22" spans="1:13">
      <c r="A22" s="2">
        <v>21</v>
      </c>
      <c r="B22" s="2" t="str">
        <f>IF(C22="","",申込書!$D$8)</f>
        <v/>
      </c>
      <c r="C22" s="2" t="str">
        <f>IF(申込書!B34="","",申込書!B34)</f>
        <v/>
      </c>
      <c r="D22" s="2" t="str">
        <f>IF(申込書!C34="","",申込書!C34)</f>
        <v/>
      </c>
      <c r="E22" s="2" t="str">
        <f>IF(申込書!D34="","",申込書!D34)</f>
        <v/>
      </c>
      <c r="F22" s="2" t="str">
        <f>RIGHT(申込書!E34,2)</f>
        <v/>
      </c>
      <c r="G22" s="2" t="str">
        <f>申込書!F34</f>
        <v/>
      </c>
      <c r="H22" s="2" t="str">
        <f>RIGHT(申込書!G34,1)</f>
        <v/>
      </c>
      <c r="I22" s="2" t="str">
        <f>IF(ISERROR(VLOOKUP(申込書!B34&amp;申込書!H34,申込書!$BZ$29:$CB$68,3,FALSE)),"",VLOOKUP(申込書!B34&amp;申込書!H34,申込書!$BZ$29:$CB$68,3,FALSE))</f>
        <v/>
      </c>
      <c r="J22" s="4" t="str">
        <f>IF(申込書!J34="","",申込書!J34)</f>
        <v/>
      </c>
      <c r="K22" s="2" t="str">
        <f>IF(ISERROR(VLOOKUP(申込書!B34&amp;申込書!K34,申込書!$BZ$29:$CB$68,3,FALSE)),"",VLOOKUP(申込書!B34&amp;申込書!K34,申込書!$BZ$29:$CB$68,3,FALSE))</f>
        <v/>
      </c>
      <c r="L22" s="4" t="str">
        <f>IF(申込書!L34="","",申込書!L34)</f>
        <v/>
      </c>
      <c r="M22" s="2" t="str">
        <f>IF(申込書!M34="","",申込書!M34)</f>
        <v/>
      </c>
    </row>
    <row r="23" spans="1:13">
      <c r="A23" s="2">
        <v>22</v>
      </c>
      <c r="B23" s="2" t="str">
        <f>IF(C23="","",申込書!$D$8)</f>
        <v/>
      </c>
      <c r="C23" s="2" t="str">
        <f>IF(申込書!B35="","",申込書!B35)</f>
        <v/>
      </c>
      <c r="D23" s="2" t="str">
        <f>IF(申込書!C35="","",申込書!C35)</f>
        <v/>
      </c>
      <c r="E23" s="2" t="str">
        <f>IF(申込書!D35="","",申込書!D35)</f>
        <v/>
      </c>
      <c r="F23" s="2" t="str">
        <f>RIGHT(申込書!E35,2)</f>
        <v/>
      </c>
      <c r="G23" s="2" t="str">
        <f>申込書!F35</f>
        <v/>
      </c>
      <c r="H23" s="2" t="str">
        <f>RIGHT(申込書!G35,1)</f>
        <v/>
      </c>
      <c r="I23" s="2" t="str">
        <f>IF(ISERROR(VLOOKUP(申込書!B35&amp;申込書!H35,申込書!$BZ$29:$CB$68,3,FALSE)),"",VLOOKUP(申込書!B35&amp;申込書!H35,申込書!$BZ$29:$CB$68,3,FALSE))</f>
        <v/>
      </c>
      <c r="J23" s="4" t="str">
        <f>IF(申込書!J35="","",申込書!J35)</f>
        <v/>
      </c>
      <c r="K23" s="2" t="str">
        <f>IF(ISERROR(VLOOKUP(申込書!B35&amp;申込書!K35,申込書!$BZ$29:$CB$68,3,FALSE)),"",VLOOKUP(申込書!B35&amp;申込書!K35,申込書!$BZ$29:$CB$68,3,FALSE))</f>
        <v/>
      </c>
      <c r="L23" s="4" t="str">
        <f>IF(申込書!L35="","",申込書!L35)</f>
        <v/>
      </c>
      <c r="M23" s="2" t="str">
        <f>IF(申込書!M35="","",申込書!M35)</f>
        <v/>
      </c>
    </row>
    <row r="24" spans="1:13">
      <c r="A24" s="2">
        <v>23</v>
      </c>
      <c r="B24" s="2" t="str">
        <f>IF(C24="","",申込書!$D$8)</f>
        <v/>
      </c>
      <c r="C24" s="2" t="str">
        <f>IF(申込書!B36="","",申込書!B36)</f>
        <v/>
      </c>
      <c r="D24" s="2" t="str">
        <f>IF(申込書!C36="","",申込書!C36)</f>
        <v/>
      </c>
      <c r="E24" s="2" t="str">
        <f>IF(申込書!D36="","",申込書!D36)</f>
        <v/>
      </c>
      <c r="F24" s="2" t="str">
        <f>RIGHT(申込書!E36,2)</f>
        <v/>
      </c>
      <c r="G24" s="2" t="str">
        <f>申込書!F36</f>
        <v/>
      </c>
      <c r="H24" s="2" t="str">
        <f>RIGHT(申込書!G36,1)</f>
        <v/>
      </c>
      <c r="I24" s="2" t="str">
        <f>IF(ISERROR(VLOOKUP(申込書!B36&amp;申込書!H36,申込書!$BZ$29:$CB$68,3,FALSE)),"",VLOOKUP(申込書!B36&amp;申込書!H36,申込書!$BZ$29:$CB$68,3,FALSE))</f>
        <v/>
      </c>
      <c r="J24" s="4" t="str">
        <f>IF(申込書!J36="","",申込書!J36)</f>
        <v/>
      </c>
      <c r="K24" s="2" t="str">
        <f>IF(ISERROR(VLOOKUP(申込書!B36&amp;申込書!K36,申込書!$BZ$29:$CB$68,3,FALSE)),"",VLOOKUP(申込書!B36&amp;申込書!K36,申込書!$BZ$29:$CB$68,3,FALSE))</f>
        <v/>
      </c>
      <c r="L24" s="4" t="str">
        <f>IF(申込書!L36="","",申込書!L36)</f>
        <v/>
      </c>
      <c r="M24" s="2" t="str">
        <f>IF(申込書!M36="","",申込書!M36)</f>
        <v/>
      </c>
    </row>
    <row r="25" spans="1:13">
      <c r="A25" s="2">
        <v>24</v>
      </c>
      <c r="B25" s="2" t="str">
        <f>IF(C25="","",申込書!$D$8)</f>
        <v/>
      </c>
      <c r="C25" s="2" t="str">
        <f>IF(申込書!B37="","",申込書!B37)</f>
        <v/>
      </c>
      <c r="D25" s="2" t="str">
        <f>IF(申込書!C37="","",申込書!C37)</f>
        <v/>
      </c>
      <c r="E25" s="2" t="str">
        <f>IF(申込書!D37="","",申込書!D37)</f>
        <v/>
      </c>
      <c r="F25" s="2" t="str">
        <f>RIGHT(申込書!E37,2)</f>
        <v/>
      </c>
      <c r="G25" s="2" t="str">
        <f>申込書!F37</f>
        <v/>
      </c>
      <c r="H25" s="2" t="str">
        <f>RIGHT(申込書!G37,1)</f>
        <v/>
      </c>
      <c r="I25" s="2" t="str">
        <f>IF(ISERROR(VLOOKUP(申込書!B37&amp;申込書!H37,申込書!$BZ$29:$CB$68,3,FALSE)),"",VLOOKUP(申込書!B37&amp;申込書!H37,申込書!$BZ$29:$CB$68,3,FALSE))</f>
        <v/>
      </c>
      <c r="J25" s="4" t="str">
        <f>IF(申込書!J37="","",申込書!J37)</f>
        <v/>
      </c>
      <c r="K25" s="2" t="str">
        <f>IF(ISERROR(VLOOKUP(申込書!B37&amp;申込書!K37,申込書!$BZ$29:$CB$68,3,FALSE)),"",VLOOKUP(申込書!B37&amp;申込書!K37,申込書!$BZ$29:$CB$68,3,FALSE))</f>
        <v/>
      </c>
      <c r="L25" s="4" t="str">
        <f>IF(申込書!L37="","",申込書!L37)</f>
        <v/>
      </c>
      <c r="M25" s="2" t="str">
        <f>IF(申込書!M37="","",申込書!M37)</f>
        <v/>
      </c>
    </row>
    <row r="26" spans="1:13">
      <c r="A26" s="2">
        <v>25</v>
      </c>
      <c r="B26" s="2" t="str">
        <f>IF(C26="","",申込書!$D$8)</f>
        <v/>
      </c>
      <c r="C26" s="2" t="str">
        <f>IF(申込書!B38="","",申込書!B38)</f>
        <v/>
      </c>
      <c r="D26" s="2" t="str">
        <f>IF(申込書!C38="","",申込書!C38)</f>
        <v/>
      </c>
      <c r="E26" s="2" t="str">
        <f>IF(申込書!D38="","",申込書!D38)</f>
        <v/>
      </c>
      <c r="F26" s="2" t="str">
        <f>RIGHT(申込書!E38,2)</f>
        <v/>
      </c>
      <c r="G26" s="2" t="str">
        <f>申込書!F38</f>
        <v/>
      </c>
      <c r="H26" s="2" t="str">
        <f>RIGHT(申込書!G38,1)</f>
        <v/>
      </c>
      <c r="I26" s="2" t="str">
        <f>IF(ISERROR(VLOOKUP(申込書!B38&amp;申込書!H38,申込書!$BZ$29:$CB$68,3,FALSE)),"",VLOOKUP(申込書!B38&amp;申込書!H38,申込書!$BZ$29:$CB$68,3,FALSE))</f>
        <v/>
      </c>
      <c r="J26" s="4" t="str">
        <f>IF(申込書!J38="","",申込書!J38)</f>
        <v/>
      </c>
      <c r="K26" s="2" t="str">
        <f>IF(ISERROR(VLOOKUP(申込書!B38&amp;申込書!K38,申込書!$BZ$29:$CB$68,3,FALSE)),"",VLOOKUP(申込書!B38&amp;申込書!K38,申込書!$BZ$29:$CB$68,3,FALSE))</f>
        <v/>
      </c>
      <c r="L26" s="4" t="str">
        <f>IF(申込書!L38="","",申込書!L38)</f>
        <v/>
      </c>
      <c r="M26" s="2" t="str">
        <f>IF(申込書!M38="","",申込書!M38)</f>
        <v/>
      </c>
    </row>
    <row r="27" spans="1:13">
      <c r="A27" s="2">
        <v>26</v>
      </c>
      <c r="B27" s="2" t="str">
        <f>IF(C27="","",申込書!$D$8)</f>
        <v/>
      </c>
      <c r="C27" s="2" t="str">
        <f>IF(申込書!B39="","",申込書!B39)</f>
        <v/>
      </c>
      <c r="D27" s="2" t="str">
        <f>IF(申込書!C39="","",申込書!C39)</f>
        <v/>
      </c>
      <c r="E27" s="2" t="str">
        <f>IF(申込書!D39="","",申込書!D39)</f>
        <v/>
      </c>
      <c r="F27" s="2" t="str">
        <f>RIGHT(申込書!E39,2)</f>
        <v/>
      </c>
      <c r="G27" s="2" t="str">
        <f>申込書!F39</f>
        <v/>
      </c>
      <c r="H27" s="2" t="str">
        <f>RIGHT(申込書!G39,1)</f>
        <v/>
      </c>
      <c r="I27" s="2" t="str">
        <f>IF(ISERROR(VLOOKUP(申込書!B39&amp;申込書!H39,申込書!$BZ$29:$CB$68,3,FALSE)),"",VLOOKUP(申込書!B39&amp;申込書!H39,申込書!$BZ$29:$CB$68,3,FALSE))</f>
        <v/>
      </c>
      <c r="J27" s="4" t="str">
        <f>IF(申込書!J39="","",申込書!J39)</f>
        <v/>
      </c>
      <c r="K27" s="2" t="str">
        <f>IF(ISERROR(VLOOKUP(申込書!B39&amp;申込書!K39,申込書!$BZ$29:$CB$68,3,FALSE)),"",VLOOKUP(申込書!B39&amp;申込書!K39,申込書!$BZ$29:$CB$68,3,FALSE))</f>
        <v/>
      </c>
      <c r="L27" s="4" t="str">
        <f>IF(申込書!L39="","",申込書!L39)</f>
        <v/>
      </c>
      <c r="M27" s="2" t="str">
        <f>IF(申込書!M39="","",申込書!M39)</f>
        <v/>
      </c>
    </row>
    <row r="28" spans="1:13">
      <c r="A28" s="2">
        <v>27</v>
      </c>
      <c r="B28" s="2" t="str">
        <f>IF(C28="","",申込書!$D$8)</f>
        <v/>
      </c>
      <c r="C28" s="2" t="str">
        <f>IF(申込書!B40="","",申込書!B40)</f>
        <v/>
      </c>
      <c r="D28" s="2" t="str">
        <f>IF(申込書!C40="","",申込書!C40)</f>
        <v/>
      </c>
      <c r="E28" s="2" t="str">
        <f>IF(申込書!D40="","",申込書!D40)</f>
        <v/>
      </c>
      <c r="F28" s="2" t="str">
        <f>RIGHT(申込書!E40,2)</f>
        <v/>
      </c>
      <c r="G28" s="2" t="str">
        <f>申込書!F40</f>
        <v/>
      </c>
      <c r="H28" s="2" t="str">
        <f>RIGHT(申込書!G40,1)</f>
        <v/>
      </c>
      <c r="I28" s="2" t="str">
        <f>IF(ISERROR(VLOOKUP(申込書!B40&amp;申込書!H40,申込書!$BZ$29:$CB$68,3,FALSE)),"",VLOOKUP(申込書!B40&amp;申込書!H40,申込書!$BZ$29:$CB$68,3,FALSE))</f>
        <v/>
      </c>
      <c r="J28" s="4" t="str">
        <f>IF(申込書!J40="","",申込書!J40)</f>
        <v/>
      </c>
      <c r="K28" s="2" t="str">
        <f>IF(ISERROR(VLOOKUP(申込書!B40&amp;申込書!K40,申込書!$BZ$29:$CB$68,3,FALSE)),"",VLOOKUP(申込書!B40&amp;申込書!K40,申込書!$BZ$29:$CB$68,3,FALSE))</f>
        <v/>
      </c>
      <c r="L28" s="4" t="str">
        <f>IF(申込書!L40="","",申込書!L40)</f>
        <v/>
      </c>
      <c r="M28" s="2" t="str">
        <f>IF(申込書!M40="","",申込書!M40)</f>
        <v/>
      </c>
    </row>
    <row r="29" spans="1:13">
      <c r="A29" s="2">
        <v>28</v>
      </c>
      <c r="B29" s="2" t="str">
        <f>IF(C29="","",申込書!$D$8)</f>
        <v/>
      </c>
      <c r="C29" s="2" t="str">
        <f>IF(申込書!B41="","",申込書!B41)</f>
        <v/>
      </c>
      <c r="D29" s="2" t="str">
        <f>IF(申込書!C41="","",申込書!C41)</f>
        <v/>
      </c>
      <c r="E29" s="2" t="str">
        <f>IF(申込書!D41="","",申込書!D41)</f>
        <v/>
      </c>
      <c r="F29" s="2" t="str">
        <f>RIGHT(申込書!E41,2)</f>
        <v/>
      </c>
      <c r="G29" s="2" t="str">
        <f>申込書!F41</f>
        <v/>
      </c>
      <c r="H29" s="2" t="str">
        <f>RIGHT(申込書!G41,1)</f>
        <v/>
      </c>
      <c r="I29" s="2" t="str">
        <f>IF(ISERROR(VLOOKUP(申込書!B41&amp;申込書!H41,申込書!$BZ$29:$CB$68,3,FALSE)),"",VLOOKUP(申込書!B41&amp;申込書!H41,申込書!$BZ$29:$CB$68,3,FALSE))</f>
        <v/>
      </c>
      <c r="J29" s="4" t="str">
        <f>IF(申込書!J41="","",申込書!J41)</f>
        <v/>
      </c>
      <c r="K29" s="2" t="str">
        <f>IF(ISERROR(VLOOKUP(申込書!B41&amp;申込書!K41,申込書!$BZ$29:$CB$68,3,FALSE)),"",VLOOKUP(申込書!B41&amp;申込書!K41,申込書!$BZ$29:$CB$68,3,FALSE))</f>
        <v/>
      </c>
      <c r="L29" s="4" t="str">
        <f>IF(申込書!L41="","",申込書!L41)</f>
        <v/>
      </c>
      <c r="M29" s="2" t="str">
        <f>IF(申込書!M41="","",申込書!M41)</f>
        <v/>
      </c>
    </row>
    <row r="30" spans="1:13">
      <c r="A30" s="2">
        <v>29</v>
      </c>
      <c r="B30" s="2" t="str">
        <f>IF(C30="","",申込書!$D$8)</f>
        <v/>
      </c>
      <c r="C30" s="2" t="str">
        <f>IF(申込書!B42="","",申込書!B42)</f>
        <v/>
      </c>
      <c r="D30" s="2" t="str">
        <f>IF(申込書!C42="","",申込書!C42)</f>
        <v/>
      </c>
      <c r="E30" s="2" t="str">
        <f>IF(申込書!D42="","",申込書!D42)</f>
        <v/>
      </c>
      <c r="F30" s="2" t="str">
        <f>RIGHT(申込書!E42,2)</f>
        <v/>
      </c>
      <c r="G30" s="2" t="str">
        <f>申込書!F42</f>
        <v/>
      </c>
      <c r="H30" s="2" t="str">
        <f>RIGHT(申込書!G42,1)</f>
        <v/>
      </c>
      <c r="I30" s="2" t="str">
        <f>IF(ISERROR(VLOOKUP(申込書!B42&amp;申込書!H42,申込書!$BZ$29:$CB$68,3,FALSE)),"",VLOOKUP(申込書!B42&amp;申込書!H42,申込書!$BZ$29:$CB$68,3,FALSE))</f>
        <v/>
      </c>
      <c r="J30" s="4" t="str">
        <f>IF(申込書!J42="","",申込書!J42)</f>
        <v/>
      </c>
      <c r="K30" s="2" t="str">
        <f>IF(ISERROR(VLOOKUP(申込書!B42&amp;申込書!K42,申込書!$BZ$29:$CB$68,3,FALSE)),"",VLOOKUP(申込書!B42&amp;申込書!K42,申込書!$BZ$29:$CB$68,3,FALSE))</f>
        <v/>
      </c>
      <c r="L30" s="4" t="str">
        <f>IF(申込書!L42="","",申込書!L42)</f>
        <v/>
      </c>
      <c r="M30" s="2" t="str">
        <f>IF(申込書!M42="","",申込書!M42)</f>
        <v/>
      </c>
    </row>
    <row r="31" spans="1:13">
      <c r="A31" s="2">
        <v>30</v>
      </c>
      <c r="B31" s="2" t="str">
        <f>IF(C31="","",申込書!$D$8)</f>
        <v/>
      </c>
      <c r="C31" s="2" t="str">
        <f>IF(申込書!B43="","",申込書!B43)</f>
        <v/>
      </c>
      <c r="D31" s="2" t="str">
        <f>IF(申込書!C43="","",申込書!C43)</f>
        <v/>
      </c>
      <c r="E31" s="2" t="str">
        <f>IF(申込書!D43="","",申込書!D43)</f>
        <v/>
      </c>
      <c r="F31" s="2" t="str">
        <f>RIGHT(申込書!E43,2)</f>
        <v/>
      </c>
      <c r="G31" s="2" t="str">
        <f>申込書!F43</f>
        <v/>
      </c>
      <c r="H31" s="2" t="str">
        <f>RIGHT(申込書!G43,1)</f>
        <v/>
      </c>
      <c r="I31" s="2" t="str">
        <f>IF(ISERROR(VLOOKUP(申込書!B43&amp;申込書!H43,申込書!$BZ$29:$CB$68,3,FALSE)),"",VLOOKUP(申込書!B43&amp;申込書!H43,申込書!$BZ$29:$CB$68,3,FALSE))</f>
        <v/>
      </c>
      <c r="J31" s="4" t="str">
        <f>IF(申込書!J43="","",申込書!J43)</f>
        <v/>
      </c>
      <c r="K31" s="2" t="str">
        <f>IF(ISERROR(VLOOKUP(申込書!B43&amp;申込書!K43,申込書!$BZ$29:$CB$68,3,FALSE)),"",VLOOKUP(申込書!B43&amp;申込書!K43,申込書!$BZ$29:$CB$68,3,FALSE))</f>
        <v/>
      </c>
      <c r="L31" s="4" t="str">
        <f>IF(申込書!L43="","",申込書!L43)</f>
        <v/>
      </c>
      <c r="M31" s="2" t="str">
        <f>IF(申込書!M43="","",申込書!M43)</f>
        <v/>
      </c>
    </row>
    <row r="32" spans="1:13">
      <c r="A32" s="2">
        <v>31</v>
      </c>
      <c r="B32" s="2" t="str">
        <f>IF(C32="","",申込書!$D$8)</f>
        <v/>
      </c>
      <c r="C32" s="2" t="str">
        <f>IF(申込書!B44="","",申込書!B44)</f>
        <v/>
      </c>
      <c r="D32" s="2" t="str">
        <f>IF(申込書!C44="","",申込書!C44)</f>
        <v/>
      </c>
      <c r="E32" s="2" t="str">
        <f>IF(申込書!D44="","",申込書!D44)</f>
        <v/>
      </c>
      <c r="F32" s="2" t="str">
        <f>RIGHT(申込書!E44,2)</f>
        <v/>
      </c>
      <c r="G32" s="2" t="str">
        <f>申込書!F44</f>
        <v/>
      </c>
      <c r="H32" s="2" t="str">
        <f>RIGHT(申込書!G44,1)</f>
        <v/>
      </c>
      <c r="I32" s="2" t="str">
        <f>IF(ISERROR(VLOOKUP(申込書!B44&amp;申込書!H44,申込書!$BZ$29:$CB$68,3,FALSE)),"",VLOOKUP(申込書!B44&amp;申込書!H44,申込書!$BZ$29:$CB$68,3,FALSE))</f>
        <v/>
      </c>
      <c r="J32" s="4" t="str">
        <f>IF(申込書!J44="","",申込書!J44)</f>
        <v/>
      </c>
      <c r="K32" s="2" t="str">
        <f>IF(ISERROR(VLOOKUP(申込書!B44&amp;申込書!K44,申込書!$BZ$29:$CB$68,3,FALSE)),"",VLOOKUP(申込書!B44&amp;申込書!K44,申込書!$BZ$29:$CB$68,3,FALSE))</f>
        <v/>
      </c>
      <c r="L32" s="4" t="str">
        <f>IF(申込書!L44="","",申込書!L44)</f>
        <v/>
      </c>
      <c r="M32" s="2" t="str">
        <f>IF(申込書!M44="","",申込書!M44)</f>
        <v/>
      </c>
    </row>
    <row r="33" spans="1:13">
      <c r="A33" s="2">
        <v>32</v>
      </c>
      <c r="B33" s="2" t="str">
        <f>IF(C33="","",申込書!$D$8)</f>
        <v/>
      </c>
      <c r="C33" s="2" t="str">
        <f>IF(申込書!B45="","",申込書!B45)</f>
        <v/>
      </c>
      <c r="D33" s="2" t="str">
        <f>IF(申込書!C45="","",申込書!C45)</f>
        <v/>
      </c>
      <c r="E33" s="2" t="str">
        <f>IF(申込書!D45="","",申込書!D45)</f>
        <v/>
      </c>
      <c r="F33" s="2" t="str">
        <f>RIGHT(申込書!E45,2)</f>
        <v/>
      </c>
      <c r="G33" s="2" t="str">
        <f>申込書!F45</f>
        <v/>
      </c>
      <c r="H33" s="2" t="str">
        <f>RIGHT(申込書!G45,1)</f>
        <v/>
      </c>
      <c r="I33" s="2" t="str">
        <f>IF(ISERROR(VLOOKUP(申込書!B45&amp;申込書!H45,申込書!$BZ$29:$CB$68,3,FALSE)),"",VLOOKUP(申込書!B45&amp;申込書!H45,申込書!$BZ$29:$CB$68,3,FALSE))</f>
        <v/>
      </c>
      <c r="J33" s="4" t="str">
        <f>IF(申込書!J45="","",申込書!J45)</f>
        <v/>
      </c>
      <c r="K33" s="2" t="str">
        <f>IF(ISERROR(VLOOKUP(申込書!B45&amp;申込書!K45,申込書!$BZ$29:$CB$68,3,FALSE)),"",VLOOKUP(申込書!B45&amp;申込書!K45,申込書!$BZ$29:$CB$68,3,FALSE))</f>
        <v/>
      </c>
      <c r="L33" s="4" t="str">
        <f>IF(申込書!L45="","",申込書!L45)</f>
        <v/>
      </c>
      <c r="M33" s="2" t="str">
        <f>IF(申込書!M45="","",申込書!M45)</f>
        <v/>
      </c>
    </row>
    <row r="34" spans="1:13">
      <c r="A34" s="2">
        <v>33</v>
      </c>
      <c r="B34" s="2" t="str">
        <f>IF(C34="","",申込書!$D$8)</f>
        <v/>
      </c>
      <c r="C34" s="2" t="str">
        <f>IF(申込書!B46="","",申込書!B46)</f>
        <v/>
      </c>
      <c r="D34" s="2" t="str">
        <f>IF(申込書!C46="","",申込書!C46)</f>
        <v/>
      </c>
      <c r="E34" s="2" t="str">
        <f>IF(申込書!D46="","",申込書!D46)</f>
        <v/>
      </c>
      <c r="F34" s="2" t="str">
        <f>RIGHT(申込書!E46,2)</f>
        <v/>
      </c>
      <c r="G34" s="2" t="str">
        <f>申込書!F46</f>
        <v/>
      </c>
      <c r="H34" s="2" t="str">
        <f>RIGHT(申込書!G46,1)</f>
        <v/>
      </c>
      <c r="I34" s="2" t="str">
        <f>IF(ISERROR(VLOOKUP(申込書!B46&amp;申込書!H46,申込書!$BZ$29:$CB$68,3,FALSE)),"",VLOOKUP(申込書!B46&amp;申込書!H46,申込書!$BZ$29:$CB$68,3,FALSE))</f>
        <v/>
      </c>
      <c r="J34" s="4" t="str">
        <f>IF(申込書!J46="","",申込書!J46)</f>
        <v/>
      </c>
      <c r="K34" s="2" t="str">
        <f>IF(ISERROR(VLOOKUP(申込書!B46&amp;申込書!K46,申込書!$BZ$29:$CB$68,3,FALSE)),"",VLOOKUP(申込書!B46&amp;申込書!K46,申込書!$BZ$29:$CB$68,3,FALSE))</f>
        <v/>
      </c>
      <c r="L34" s="4" t="str">
        <f>IF(申込書!L46="","",申込書!L46)</f>
        <v/>
      </c>
      <c r="M34" s="2" t="str">
        <f>IF(申込書!M46="","",申込書!M46)</f>
        <v/>
      </c>
    </row>
    <row r="35" spans="1:13">
      <c r="A35" s="2">
        <v>34</v>
      </c>
      <c r="B35" s="2" t="str">
        <f>IF(C35="","",申込書!$D$8)</f>
        <v/>
      </c>
      <c r="C35" s="2" t="str">
        <f>IF(申込書!B47="","",申込書!B47)</f>
        <v/>
      </c>
      <c r="D35" s="2" t="str">
        <f>IF(申込書!C47="","",申込書!C47)</f>
        <v/>
      </c>
      <c r="E35" s="2" t="str">
        <f>IF(申込書!D47="","",申込書!D47)</f>
        <v/>
      </c>
      <c r="F35" s="2" t="str">
        <f>RIGHT(申込書!E47,2)</f>
        <v/>
      </c>
      <c r="G35" s="2" t="str">
        <f>申込書!F47</f>
        <v/>
      </c>
      <c r="H35" s="2" t="str">
        <f>RIGHT(申込書!G47,1)</f>
        <v/>
      </c>
      <c r="I35" s="2" t="str">
        <f>IF(ISERROR(VLOOKUP(申込書!B47&amp;申込書!H47,申込書!$BZ$29:$CB$68,3,FALSE)),"",VLOOKUP(申込書!B47&amp;申込書!H47,申込書!$BZ$29:$CB$68,3,FALSE))</f>
        <v/>
      </c>
      <c r="J35" s="4" t="str">
        <f>IF(申込書!J47="","",申込書!J47)</f>
        <v/>
      </c>
      <c r="K35" s="2" t="str">
        <f>IF(ISERROR(VLOOKUP(申込書!B47&amp;申込書!K47,申込書!$BZ$29:$CB$68,3,FALSE)),"",VLOOKUP(申込書!B47&amp;申込書!K47,申込書!$BZ$29:$CB$68,3,FALSE))</f>
        <v/>
      </c>
      <c r="L35" s="4" t="str">
        <f>IF(申込書!L47="","",申込書!L47)</f>
        <v/>
      </c>
      <c r="M35" s="2" t="str">
        <f>IF(申込書!M47="","",申込書!M47)</f>
        <v/>
      </c>
    </row>
    <row r="36" spans="1:13">
      <c r="A36" s="2">
        <v>35</v>
      </c>
      <c r="B36" s="2" t="str">
        <f>IF(C36="","",申込書!$D$8)</f>
        <v/>
      </c>
      <c r="C36" s="2" t="str">
        <f>IF(申込書!B48="","",申込書!B48)</f>
        <v/>
      </c>
      <c r="D36" s="2" t="str">
        <f>IF(申込書!C48="","",申込書!C48)</f>
        <v/>
      </c>
      <c r="E36" s="2" t="str">
        <f>IF(申込書!D48="","",申込書!D48)</f>
        <v/>
      </c>
      <c r="F36" s="2" t="str">
        <f>RIGHT(申込書!E48,2)</f>
        <v/>
      </c>
      <c r="G36" s="2" t="str">
        <f>申込書!F48</f>
        <v/>
      </c>
      <c r="H36" s="2" t="str">
        <f>RIGHT(申込書!G48,1)</f>
        <v/>
      </c>
      <c r="I36" s="2" t="str">
        <f>IF(ISERROR(VLOOKUP(申込書!B48&amp;申込書!H48,申込書!$BZ$29:$CB$68,3,FALSE)),"",VLOOKUP(申込書!B48&amp;申込書!H48,申込書!$BZ$29:$CB$68,3,FALSE))</f>
        <v/>
      </c>
      <c r="J36" s="4" t="str">
        <f>IF(申込書!J48="","",申込書!J48)</f>
        <v/>
      </c>
      <c r="K36" s="2" t="str">
        <f>IF(ISERROR(VLOOKUP(申込書!B48&amp;申込書!K48,申込書!$BZ$29:$CB$68,3,FALSE)),"",VLOOKUP(申込書!B48&amp;申込書!K48,申込書!$BZ$29:$CB$68,3,FALSE))</f>
        <v/>
      </c>
      <c r="L36" s="4" t="str">
        <f>IF(申込書!L48="","",申込書!L48)</f>
        <v/>
      </c>
      <c r="M36" s="2" t="str">
        <f>IF(申込書!M48="","",申込書!M48)</f>
        <v/>
      </c>
    </row>
    <row r="37" spans="1:13">
      <c r="A37" s="2">
        <v>36</v>
      </c>
      <c r="B37" s="2" t="str">
        <f>IF(C37="","",申込書!$D$8)</f>
        <v/>
      </c>
      <c r="C37" s="2" t="str">
        <f>IF(申込書!B49="","",申込書!B49)</f>
        <v/>
      </c>
      <c r="D37" s="2" t="str">
        <f>IF(申込書!C49="","",申込書!C49)</f>
        <v/>
      </c>
      <c r="E37" s="2" t="str">
        <f>IF(申込書!D49="","",申込書!D49)</f>
        <v/>
      </c>
      <c r="F37" s="2" t="str">
        <f>RIGHT(申込書!E49,2)</f>
        <v/>
      </c>
      <c r="G37" s="2" t="str">
        <f>申込書!F49</f>
        <v/>
      </c>
      <c r="H37" s="2" t="str">
        <f>RIGHT(申込書!G49,1)</f>
        <v/>
      </c>
      <c r="I37" s="2" t="str">
        <f>IF(ISERROR(VLOOKUP(申込書!B49&amp;申込書!H49,申込書!$BZ$29:$CB$68,3,FALSE)),"",VLOOKUP(申込書!B49&amp;申込書!H49,申込書!$BZ$29:$CB$68,3,FALSE))</f>
        <v/>
      </c>
      <c r="J37" s="4" t="str">
        <f>IF(申込書!J49="","",申込書!J49)</f>
        <v/>
      </c>
      <c r="K37" s="2" t="str">
        <f>IF(ISERROR(VLOOKUP(申込書!B49&amp;申込書!K49,申込書!$BZ$29:$CB$68,3,FALSE)),"",VLOOKUP(申込書!B49&amp;申込書!K49,申込書!$BZ$29:$CB$68,3,FALSE))</f>
        <v/>
      </c>
      <c r="L37" s="4" t="str">
        <f>IF(申込書!L49="","",申込書!L49)</f>
        <v/>
      </c>
      <c r="M37" s="2" t="str">
        <f>IF(申込書!M49="","",申込書!M49)</f>
        <v/>
      </c>
    </row>
    <row r="38" spans="1:13">
      <c r="A38" s="2">
        <v>37</v>
      </c>
      <c r="B38" s="2" t="str">
        <f>IF(C38="","",申込書!$D$8)</f>
        <v/>
      </c>
      <c r="C38" s="2" t="str">
        <f>IF(申込書!B50="","",申込書!B50)</f>
        <v/>
      </c>
      <c r="D38" s="2" t="str">
        <f>IF(申込書!C50="","",申込書!C50)</f>
        <v/>
      </c>
      <c r="E38" s="2" t="str">
        <f>IF(申込書!D50="","",申込書!D50)</f>
        <v/>
      </c>
      <c r="F38" s="2" t="str">
        <f>RIGHT(申込書!E50,2)</f>
        <v/>
      </c>
      <c r="G38" s="2" t="str">
        <f>申込書!F50</f>
        <v/>
      </c>
      <c r="H38" s="2" t="str">
        <f>RIGHT(申込書!G50,1)</f>
        <v/>
      </c>
      <c r="I38" s="2" t="str">
        <f>IF(ISERROR(VLOOKUP(申込書!B50&amp;申込書!H50,申込書!$BZ$29:$CB$68,3,FALSE)),"",VLOOKUP(申込書!B50&amp;申込書!H50,申込書!$BZ$29:$CB$68,3,FALSE))</f>
        <v/>
      </c>
      <c r="J38" s="4" t="str">
        <f>IF(申込書!J50="","",申込書!J50)</f>
        <v/>
      </c>
      <c r="K38" s="2" t="str">
        <f>IF(ISERROR(VLOOKUP(申込書!B50&amp;申込書!K50,申込書!$BZ$29:$CB$68,3,FALSE)),"",VLOOKUP(申込書!B50&amp;申込書!K50,申込書!$BZ$29:$CB$68,3,FALSE))</f>
        <v/>
      </c>
      <c r="L38" s="4" t="str">
        <f>IF(申込書!L50="","",申込書!L50)</f>
        <v/>
      </c>
      <c r="M38" s="2" t="str">
        <f>IF(申込書!M50="","",申込書!M50)</f>
        <v/>
      </c>
    </row>
    <row r="39" spans="1:13">
      <c r="A39" s="2">
        <v>38</v>
      </c>
      <c r="B39" s="2" t="str">
        <f>IF(C39="","",申込書!$D$8)</f>
        <v/>
      </c>
      <c r="C39" s="2" t="str">
        <f>IF(申込書!B51="","",申込書!B51)</f>
        <v/>
      </c>
      <c r="D39" s="2" t="str">
        <f>IF(申込書!C51="","",申込書!C51)</f>
        <v/>
      </c>
      <c r="E39" s="2" t="str">
        <f>IF(申込書!D51="","",申込書!D51)</f>
        <v/>
      </c>
      <c r="F39" s="2" t="str">
        <f>RIGHT(申込書!E51,2)</f>
        <v/>
      </c>
      <c r="G39" s="2" t="str">
        <f>申込書!F51</f>
        <v/>
      </c>
      <c r="H39" s="2" t="str">
        <f>RIGHT(申込書!G51,1)</f>
        <v/>
      </c>
      <c r="I39" s="2" t="str">
        <f>IF(ISERROR(VLOOKUP(申込書!B51&amp;申込書!H51,申込書!$BZ$29:$CB$68,3,FALSE)),"",VLOOKUP(申込書!B51&amp;申込書!H51,申込書!$BZ$29:$CB$68,3,FALSE))</f>
        <v/>
      </c>
      <c r="J39" s="4" t="str">
        <f>IF(申込書!J51="","",申込書!J51)</f>
        <v/>
      </c>
      <c r="K39" s="2" t="str">
        <f>IF(ISERROR(VLOOKUP(申込書!B51&amp;申込書!K51,申込書!$BZ$29:$CB$68,3,FALSE)),"",VLOOKUP(申込書!B51&amp;申込書!K51,申込書!$BZ$29:$CB$68,3,FALSE))</f>
        <v/>
      </c>
      <c r="L39" s="4" t="str">
        <f>IF(申込書!L51="","",申込書!L51)</f>
        <v/>
      </c>
      <c r="M39" s="2" t="str">
        <f>IF(申込書!M51="","",申込書!M51)</f>
        <v/>
      </c>
    </row>
    <row r="40" spans="1:13">
      <c r="A40" s="2">
        <v>39</v>
      </c>
      <c r="B40" s="2" t="str">
        <f>IF(C40="","",申込書!$D$8)</f>
        <v/>
      </c>
      <c r="C40" s="2" t="str">
        <f>IF(申込書!B52="","",申込書!B52)</f>
        <v/>
      </c>
      <c r="D40" s="2" t="str">
        <f>IF(申込書!C52="","",申込書!C52)</f>
        <v/>
      </c>
      <c r="E40" s="2" t="str">
        <f>IF(申込書!D52="","",申込書!D52)</f>
        <v/>
      </c>
      <c r="F40" s="2" t="str">
        <f>RIGHT(申込書!E52,2)</f>
        <v/>
      </c>
      <c r="G40" s="2" t="str">
        <f>申込書!F52</f>
        <v/>
      </c>
      <c r="H40" s="2" t="str">
        <f>RIGHT(申込書!G52,1)</f>
        <v/>
      </c>
      <c r="I40" s="2" t="str">
        <f>IF(ISERROR(VLOOKUP(申込書!B52&amp;申込書!H52,申込書!$BZ$29:$CB$68,3,FALSE)),"",VLOOKUP(申込書!B52&amp;申込書!H52,申込書!$BZ$29:$CB$68,3,FALSE))</f>
        <v/>
      </c>
      <c r="J40" s="4" t="str">
        <f>IF(申込書!J52="","",申込書!J52)</f>
        <v/>
      </c>
      <c r="K40" s="2" t="str">
        <f>IF(ISERROR(VLOOKUP(申込書!B52&amp;申込書!K52,申込書!$BZ$29:$CB$68,3,FALSE)),"",VLOOKUP(申込書!B52&amp;申込書!K52,申込書!$BZ$29:$CB$68,3,FALSE))</f>
        <v/>
      </c>
      <c r="L40" s="4" t="str">
        <f>IF(申込書!L52="","",申込書!L52)</f>
        <v/>
      </c>
      <c r="M40" s="2" t="str">
        <f>IF(申込書!M52="","",申込書!M52)</f>
        <v/>
      </c>
    </row>
    <row r="41" spans="1:13">
      <c r="A41" s="2">
        <v>40</v>
      </c>
      <c r="B41" s="2" t="str">
        <f>IF(C41="","",申込書!$D$8)</f>
        <v/>
      </c>
      <c r="C41" s="2" t="str">
        <f>IF(申込書!B53="","",申込書!B53)</f>
        <v/>
      </c>
      <c r="D41" s="2" t="str">
        <f>IF(申込書!C53="","",申込書!C53)</f>
        <v/>
      </c>
      <c r="E41" s="2" t="str">
        <f>IF(申込書!D53="","",申込書!D53)</f>
        <v/>
      </c>
      <c r="F41" s="2" t="str">
        <f>RIGHT(申込書!E53,2)</f>
        <v/>
      </c>
      <c r="G41" s="2" t="str">
        <f>申込書!F53</f>
        <v/>
      </c>
      <c r="H41" s="2" t="str">
        <f>RIGHT(申込書!G53,1)</f>
        <v/>
      </c>
      <c r="I41" s="2" t="str">
        <f>IF(ISERROR(VLOOKUP(申込書!B53&amp;申込書!H53,申込書!$BZ$29:$CB$68,3,FALSE)),"",VLOOKUP(申込書!B53&amp;申込書!H53,申込書!$BZ$29:$CB$68,3,FALSE))</f>
        <v/>
      </c>
      <c r="J41" s="4" t="str">
        <f>IF(申込書!J53="","",申込書!J53)</f>
        <v/>
      </c>
      <c r="K41" s="2" t="str">
        <f>IF(ISERROR(VLOOKUP(申込書!B53&amp;申込書!K53,申込書!$BZ$29:$CB$68,3,FALSE)),"",VLOOKUP(申込書!B53&amp;申込書!K53,申込書!$BZ$29:$CB$68,3,FALSE))</f>
        <v/>
      </c>
      <c r="L41" s="4" t="str">
        <f>IF(申込書!L53="","",申込書!L53)</f>
        <v/>
      </c>
      <c r="M41" s="2" t="str">
        <f>IF(申込書!M53="","",申込書!M53)</f>
        <v/>
      </c>
    </row>
    <row r="42" spans="1:13">
      <c r="A42" s="2">
        <v>41</v>
      </c>
      <c r="B42" s="2" t="str">
        <f>IF(C42="","",申込書!$D$8)</f>
        <v/>
      </c>
      <c r="C42" s="2" t="str">
        <f>IF(申込書!B54="","",申込書!B54)</f>
        <v/>
      </c>
      <c r="D42" s="2" t="str">
        <f>IF(申込書!C54="","",申込書!C54)</f>
        <v/>
      </c>
      <c r="E42" s="2" t="str">
        <f>IF(申込書!D54="","",申込書!D54)</f>
        <v/>
      </c>
      <c r="F42" s="2" t="str">
        <f>RIGHT(申込書!E54,2)</f>
        <v/>
      </c>
      <c r="G42" s="2" t="str">
        <f>申込書!F54</f>
        <v/>
      </c>
      <c r="H42" s="2" t="str">
        <f>RIGHT(申込書!G54,1)</f>
        <v/>
      </c>
      <c r="I42" s="2" t="str">
        <f>IF(ISERROR(VLOOKUP(申込書!B54&amp;申込書!H54,申込書!$BZ$29:$CB$68,3,FALSE)),"",VLOOKUP(申込書!B54&amp;申込書!H54,申込書!$BZ$29:$CB$68,3,FALSE))</f>
        <v/>
      </c>
      <c r="J42" s="4" t="str">
        <f>IF(申込書!J54="","",申込書!J54)</f>
        <v/>
      </c>
      <c r="K42" s="2" t="str">
        <f>IF(ISERROR(VLOOKUP(申込書!B54&amp;申込書!K54,申込書!$BZ$29:$CB$68,3,FALSE)),"",VLOOKUP(申込書!B54&amp;申込書!K54,申込書!$BZ$29:$CB$68,3,FALSE))</f>
        <v/>
      </c>
      <c r="L42" s="4" t="str">
        <f>IF(申込書!L54="","",申込書!L54)</f>
        <v/>
      </c>
      <c r="M42" s="2" t="str">
        <f>IF(申込書!M54="","",申込書!M54)</f>
        <v/>
      </c>
    </row>
    <row r="43" spans="1:13">
      <c r="A43" s="2">
        <v>42</v>
      </c>
      <c r="B43" s="2" t="str">
        <f>IF(C43="","",申込書!$D$8)</f>
        <v/>
      </c>
      <c r="C43" s="2" t="str">
        <f>IF(申込書!B55="","",申込書!B55)</f>
        <v/>
      </c>
      <c r="D43" s="2" t="str">
        <f>IF(申込書!C55="","",申込書!C55)</f>
        <v/>
      </c>
      <c r="E43" s="2" t="str">
        <f>IF(申込書!D55="","",申込書!D55)</f>
        <v/>
      </c>
      <c r="F43" s="2" t="str">
        <f>RIGHT(申込書!E55,2)</f>
        <v/>
      </c>
      <c r="G43" s="2" t="str">
        <f>申込書!F55</f>
        <v/>
      </c>
      <c r="H43" s="2" t="str">
        <f>RIGHT(申込書!G55,1)</f>
        <v/>
      </c>
      <c r="I43" s="2" t="str">
        <f>IF(ISERROR(VLOOKUP(申込書!B55&amp;申込書!H55,申込書!$BZ$29:$CB$68,3,FALSE)),"",VLOOKUP(申込書!B55&amp;申込書!H55,申込書!$BZ$29:$CB$68,3,FALSE))</f>
        <v/>
      </c>
      <c r="J43" s="4" t="str">
        <f>IF(申込書!J55="","",申込書!J55)</f>
        <v/>
      </c>
      <c r="K43" s="2" t="str">
        <f>IF(ISERROR(VLOOKUP(申込書!B55&amp;申込書!K55,申込書!$BZ$29:$CB$68,3,FALSE)),"",VLOOKUP(申込書!B55&amp;申込書!K55,申込書!$BZ$29:$CB$68,3,FALSE))</f>
        <v/>
      </c>
      <c r="L43" s="4" t="str">
        <f>IF(申込書!L55="","",申込書!L55)</f>
        <v/>
      </c>
      <c r="M43" s="2" t="str">
        <f>IF(申込書!M55="","",申込書!M55)</f>
        <v/>
      </c>
    </row>
    <row r="44" spans="1:13">
      <c r="A44" s="2">
        <v>43</v>
      </c>
      <c r="B44" s="2" t="str">
        <f>IF(C44="","",申込書!$D$8)</f>
        <v/>
      </c>
      <c r="C44" s="2" t="str">
        <f>IF(申込書!B56="","",申込書!B56)</f>
        <v/>
      </c>
      <c r="D44" s="2" t="str">
        <f>IF(申込書!C56="","",申込書!C56)</f>
        <v/>
      </c>
      <c r="E44" s="2" t="str">
        <f>IF(申込書!D56="","",申込書!D56)</f>
        <v/>
      </c>
      <c r="F44" s="2" t="str">
        <f>RIGHT(申込書!E56,2)</f>
        <v/>
      </c>
      <c r="G44" s="2" t="str">
        <f>申込書!F56</f>
        <v/>
      </c>
      <c r="H44" s="2" t="str">
        <f>RIGHT(申込書!G56,1)</f>
        <v/>
      </c>
      <c r="I44" s="2" t="str">
        <f>IF(ISERROR(VLOOKUP(申込書!B56&amp;申込書!H56,申込書!$BZ$29:$CB$68,3,FALSE)),"",VLOOKUP(申込書!B56&amp;申込書!H56,申込書!$BZ$29:$CB$68,3,FALSE))</f>
        <v/>
      </c>
      <c r="J44" s="4" t="str">
        <f>IF(申込書!J56="","",申込書!J56)</f>
        <v/>
      </c>
      <c r="K44" s="2" t="str">
        <f>IF(ISERROR(VLOOKUP(申込書!B56&amp;申込書!K56,申込書!$BZ$29:$CB$68,3,FALSE)),"",VLOOKUP(申込書!B56&amp;申込書!K56,申込書!$BZ$29:$CB$68,3,FALSE))</f>
        <v/>
      </c>
      <c r="L44" s="4" t="str">
        <f>IF(申込書!L56="","",申込書!L56)</f>
        <v/>
      </c>
      <c r="M44" s="2" t="str">
        <f>IF(申込書!M56="","",申込書!M56)</f>
        <v/>
      </c>
    </row>
    <row r="45" spans="1:13">
      <c r="A45" s="2">
        <v>44</v>
      </c>
      <c r="B45" s="2" t="str">
        <f>IF(C45="","",申込書!$D$8)</f>
        <v/>
      </c>
      <c r="C45" s="2" t="str">
        <f>IF(申込書!B57="","",申込書!B57)</f>
        <v/>
      </c>
      <c r="D45" s="2" t="str">
        <f>IF(申込書!C57="","",申込書!C57)</f>
        <v/>
      </c>
      <c r="E45" s="2" t="str">
        <f>IF(申込書!D57="","",申込書!D57)</f>
        <v/>
      </c>
      <c r="F45" s="2" t="str">
        <f>RIGHT(申込書!E57,2)</f>
        <v/>
      </c>
      <c r="G45" s="2" t="str">
        <f>申込書!F57</f>
        <v/>
      </c>
      <c r="H45" s="2" t="str">
        <f>RIGHT(申込書!G57,1)</f>
        <v/>
      </c>
      <c r="I45" s="2" t="str">
        <f>IF(ISERROR(VLOOKUP(申込書!B57&amp;申込書!H57,申込書!$BZ$29:$CB$68,3,FALSE)),"",VLOOKUP(申込書!B57&amp;申込書!H57,申込書!$BZ$29:$CB$68,3,FALSE))</f>
        <v/>
      </c>
      <c r="J45" s="4" t="str">
        <f>IF(申込書!J57="","",申込書!J57)</f>
        <v/>
      </c>
      <c r="K45" s="2" t="str">
        <f>IF(ISERROR(VLOOKUP(申込書!B57&amp;申込書!K57,申込書!$BZ$29:$CB$68,3,FALSE)),"",VLOOKUP(申込書!B57&amp;申込書!K57,申込書!$BZ$29:$CB$68,3,FALSE))</f>
        <v/>
      </c>
      <c r="L45" s="4" t="str">
        <f>IF(申込書!L57="","",申込書!L57)</f>
        <v/>
      </c>
      <c r="M45" s="2" t="str">
        <f>IF(申込書!M57="","",申込書!M57)</f>
        <v/>
      </c>
    </row>
    <row r="46" spans="1:13">
      <c r="A46" s="2">
        <v>45</v>
      </c>
      <c r="B46" s="2" t="str">
        <f>IF(C46="","",申込書!$D$8)</f>
        <v/>
      </c>
      <c r="C46" s="2" t="str">
        <f>IF(申込書!B58="","",申込書!B58)</f>
        <v/>
      </c>
      <c r="D46" s="2" t="str">
        <f>IF(申込書!C58="","",申込書!C58)</f>
        <v/>
      </c>
      <c r="E46" s="2" t="str">
        <f>IF(申込書!D58="","",申込書!D58)</f>
        <v/>
      </c>
      <c r="F46" s="2" t="str">
        <f>RIGHT(申込書!E58,2)</f>
        <v/>
      </c>
      <c r="G46" s="2" t="str">
        <f>申込書!F58</f>
        <v/>
      </c>
      <c r="H46" s="2" t="str">
        <f>RIGHT(申込書!G58,1)</f>
        <v/>
      </c>
      <c r="I46" s="2" t="str">
        <f>IF(ISERROR(VLOOKUP(申込書!B58&amp;申込書!H58,申込書!$BZ$29:$CB$68,3,FALSE)),"",VLOOKUP(申込書!B58&amp;申込書!H58,申込書!$BZ$29:$CB$68,3,FALSE))</f>
        <v/>
      </c>
      <c r="J46" s="4" t="str">
        <f>IF(申込書!J58="","",申込書!J58)</f>
        <v/>
      </c>
      <c r="K46" s="2" t="str">
        <f>IF(ISERROR(VLOOKUP(申込書!B58&amp;申込書!K58,申込書!$BZ$29:$CB$68,3,FALSE)),"",VLOOKUP(申込書!B58&amp;申込書!K58,申込書!$BZ$29:$CB$68,3,FALSE))</f>
        <v/>
      </c>
      <c r="L46" s="4" t="str">
        <f>IF(申込書!L58="","",申込書!L58)</f>
        <v/>
      </c>
      <c r="M46" s="2" t="str">
        <f>IF(申込書!M58="","",申込書!M58)</f>
        <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vt:lpstr>
      <vt:lpstr>申込書</vt:lpstr>
      <vt:lpstr>記入上の注意事項</vt:lpstr>
      <vt:lpstr>事務局シート</vt:lpstr>
      <vt:lpstr>申込書!Print_Area</vt:lpstr>
      <vt:lpstr>大会要項!Print_Area</vt:lpstr>
      <vt:lpstr>申込書!女</vt:lpstr>
      <vt:lpstr>申込書!男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rika onodera</cp:lastModifiedBy>
  <cp:lastPrinted>2019-05-01T09:40:53Z</cp:lastPrinted>
  <dcterms:created xsi:type="dcterms:W3CDTF">2005-05-04T11:35:16Z</dcterms:created>
  <dcterms:modified xsi:type="dcterms:W3CDTF">2019-05-07T21:37:24Z</dcterms:modified>
</cp:coreProperties>
</file>