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ab-nittai19\Downloads\"/>
    </mc:Choice>
  </mc:AlternateContent>
  <bookViews>
    <workbookView xWindow="0" yWindow="1485" windowWidth="15360" windowHeight="6585" tabRatio="862"/>
  </bookViews>
  <sheets>
    <sheet name="大会要項" sheetId="49" r:id="rId1"/>
    <sheet name="入力表" sheetId="20" r:id="rId2"/>
    <sheet name="申込確認シート" sheetId="41" state="hidden" r:id="rId3"/>
    <sheet name="●初期設定（事務局）" sheetId="44" state="hidden" r:id="rId4"/>
    <sheet name="Sheet1" sheetId="48" state="hidden" r:id="rId5"/>
    <sheet name="リレーベスト記録入力表" sheetId="50" r:id="rId6"/>
    <sheet name="●貼付（事務局）" sheetId="37" r:id="rId7"/>
  </sheets>
  <definedNames>
    <definedName name="_xlnm._FilterDatabase" localSheetId="6" hidden="1">'●貼付（事務局）'!$B$2:$L$41</definedName>
    <definedName name="_xlnm._FilterDatabase" localSheetId="1" hidden="1">入力表!$F$14:$F$53</definedName>
    <definedName name="_xlnm.Print_Area" localSheetId="6">'●貼付（事務局）'!$B$2:$L$41</definedName>
    <definedName name="_xlnm.Print_Area" localSheetId="5">リレーベスト記録入力表!$A$1:$H$26</definedName>
    <definedName name="_xlnm.Print_Area" localSheetId="0">大会要項!$A$1:$K$109</definedName>
    <definedName name="_xlnm.Print_Area" localSheetId="1">入力表!$A$1:$AL$53</definedName>
    <definedName name="ひらがな">#REF!</definedName>
    <definedName name="一般">入力表!$AY$14:$AY$53</definedName>
    <definedName name="一般女">#REF!</definedName>
    <definedName name="一般女子全種目名">'●初期設定（事務局）'!$AT$3:$AU$45</definedName>
    <definedName name="一般女種目">入力表!$BO$14:$BO$50</definedName>
    <definedName name="一般男">#REF!</definedName>
    <definedName name="一般男子全種目名">'●初期設定（事務局）'!$AQ$3:$AR$45</definedName>
    <definedName name="一般男種目">入力表!$BN$14:$BN$50</definedName>
    <definedName name="高校">入力表!$AX$14:$AX$53</definedName>
    <definedName name="高校女">#REF!</definedName>
    <definedName name="高校女子全種目名">'●初期設定（事務局）'!$AN$3:$AO$45</definedName>
    <definedName name="高校女種目">入力表!$BM$14:$BM$50</definedName>
    <definedName name="高校生">#REF!</definedName>
    <definedName name="高校生女">#REF!</definedName>
    <definedName name="高校生男">#REF!</definedName>
    <definedName name="高校男">#REF!</definedName>
    <definedName name="高校男子全種目名">'●初期設定（事務局）'!$AK$3:$AL$45</definedName>
    <definedName name="高校男種目">入力表!$BL$14:$BL$50</definedName>
    <definedName name="女小１" localSheetId="0">#REF!</definedName>
    <definedName name="女小１">#REF!</definedName>
    <definedName name="女小２" localSheetId="0">#REF!</definedName>
    <definedName name="女小２">#REF!</definedName>
    <definedName name="女小３" localSheetId="0">#REF!</definedName>
    <definedName name="女小３">#REF!</definedName>
    <definedName name="女小４" localSheetId="0">#REF!</definedName>
    <definedName name="女小４">#REF!</definedName>
    <definedName name="女小５" localSheetId="0">#REF!</definedName>
    <definedName name="女小５">#REF!</definedName>
    <definedName name="女小６" localSheetId="0">#REF!</definedName>
    <definedName name="女小６">#REF!</definedName>
    <definedName name="女幼児" localSheetId="0">#REF!</definedName>
    <definedName name="女幼児">#REF!</definedName>
    <definedName name="小学" localSheetId="0">#REF!</definedName>
    <definedName name="小学">入力表!$AV$14:$AV$53</definedName>
    <definedName name="小学女" localSheetId="0">#REF!</definedName>
    <definedName name="小学女">#REF!</definedName>
    <definedName name="小学女子全種目名">'●初期設定（事務局）'!$AB$3:$AC$45</definedName>
    <definedName name="小学女種目">入力表!$BI$14:$BI$50</definedName>
    <definedName name="小学生">#REF!</definedName>
    <definedName name="小学生女">#REF!</definedName>
    <definedName name="小学生男">#REF!</definedName>
    <definedName name="小学男" localSheetId="0">#REF!</definedName>
    <definedName name="小学男">#REF!</definedName>
    <definedName name="小学男子全種目名">'●初期設定（事務局）'!$Y$3:$Z$45</definedName>
    <definedName name="小学男種目">入力表!$BH$14:$BH$50</definedName>
    <definedName name="男小１" localSheetId="0">#REF!</definedName>
    <definedName name="男小１">#REF!</definedName>
    <definedName name="男小２" localSheetId="0">#REF!</definedName>
    <definedName name="男小２">#REF!</definedName>
    <definedName name="男小３" localSheetId="0">#REF!</definedName>
    <definedName name="男小３">#REF!</definedName>
    <definedName name="男小４" localSheetId="0">#REF!</definedName>
    <definedName name="男小４">#REF!</definedName>
    <definedName name="男小５" localSheetId="0">#REF!</definedName>
    <definedName name="男小５">#REF!</definedName>
    <definedName name="男小６" localSheetId="0">#REF!</definedName>
    <definedName name="男小６">#REF!</definedName>
    <definedName name="男幼児" localSheetId="0">#REF!</definedName>
    <definedName name="男幼児">#REF!</definedName>
    <definedName name="中学">入力表!$AW$14:$AW$53</definedName>
    <definedName name="中学女">#REF!</definedName>
    <definedName name="中学女子全種目名">'●初期設定（事務局）'!$AH$3:$AI$45</definedName>
    <definedName name="中学女種目">入力表!$BK$14:$BK$50</definedName>
    <definedName name="中学生">#REF!</definedName>
    <definedName name="中学生女">#REF!</definedName>
    <definedName name="中学生男">#REF!</definedName>
    <definedName name="中学男子全種目名">'●初期設定（事務局）'!$AE$3:$AF$45</definedName>
    <definedName name="中学男種目">入力表!$BJ$14:$BJ$50</definedName>
    <definedName name="幼児">入力表!$AU$14:$AU$53</definedName>
    <definedName name="幼児女">#REF!</definedName>
    <definedName name="幼児女子全種目名">'●初期設定（事務局）'!$V$3:$W$45</definedName>
    <definedName name="幼児女種目">入力表!$BG$15:$BG$50</definedName>
    <definedName name="幼児男">#REF!</definedName>
    <definedName name="幼児男子全種目名">'●初期設定（事務局）'!$S$3:$T$45</definedName>
    <definedName name="幼児男種目">入力表!$BF$14:$BF$50</definedName>
  </definedNames>
  <calcPr calcId="162913"/>
</workbook>
</file>

<file path=xl/calcChain.xml><?xml version="1.0" encoding="utf-8"?>
<calcChain xmlns="http://schemas.openxmlformats.org/spreadsheetml/2006/main">
  <c r="AB1" i="20" l="1"/>
  <c r="A9" i="20" l="1"/>
  <c r="F9" i="20" s="1"/>
  <c r="M19" i="20" l="1"/>
  <c r="AL41" i="37" l="1"/>
  <c r="AK41" i="37"/>
  <c r="AL40" i="37"/>
  <c r="AK40" i="37"/>
  <c r="AL39" i="37"/>
  <c r="AK39" i="37"/>
  <c r="AL38" i="37"/>
  <c r="AK38" i="37"/>
  <c r="AL37" i="37"/>
  <c r="AK37" i="37"/>
  <c r="AL36" i="37"/>
  <c r="AK36" i="37"/>
  <c r="AL35" i="37"/>
  <c r="AK35" i="37"/>
  <c r="AL34" i="37"/>
  <c r="AK34" i="37"/>
  <c r="AL33" i="37"/>
  <c r="AK33" i="37"/>
  <c r="AL32" i="37"/>
  <c r="AK32" i="37"/>
  <c r="AL31" i="37"/>
  <c r="AK31" i="37"/>
  <c r="AL30" i="37"/>
  <c r="AK30" i="37"/>
  <c r="AL29" i="37"/>
  <c r="AK29" i="37"/>
  <c r="AL28" i="37"/>
  <c r="AK28" i="37"/>
  <c r="AL27" i="37"/>
  <c r="AK27" i="37"/>
  <c r="AL26" i="37"/>
  <c r="AK26" i="37"/>
  <c r="AL25" i="37"/>
  <c r="AK25" i="37"/>
  <c r="AL24" i="37"/>
  <c r="AK24" i="37"/>
  <c r="AL23" i="37"/>
  <c r="AK23" i="37"/>
  <c r="AL22" i="37"/>
  <c r="AK22" i="37"/>
  <c r="AL21" i="37"/>
  <c r="AK21" i="37"/>
  <c r="AL20" i="37"/>
  <c r="AK20" i="37"/>
  <c r="AL19" i="37"/>
  <c r="AK19" i="37"/>
  <c r="AL18" i="37"/>
  <c r="AK18" i="37"/>
  <c r="AL17" i="37"/>
  <c r="AK17" i="37"/>
  <c r="AL16" i="37"/>
  <c r="AK16" i="37"/>
  <c r="AL15" i="37"/>
  <c r="AK15" i="37"/>
  <c r="AL14" i="37"/>
  <c r="AK14" i="37"/>
  <c r="AL13" i="37"/>
  <c r="AK13" i="37"/>
  <c r="AL12" i="37"/>
  <c r="AK12" i="37"/>
  <c r="AL11" i="37"/>
  <c r="AK11" i="37"/>
  <c r="AL10" i="37"/>
  <c r="AK10" i="37"/>
  <c r="AL9" i="37"/>
  <c r="AK9" i="37"/>
  <c r="AL8" i="37"/>
  <c r="AK8" i="37"/>
  <c r="AL7" i="37"/>
  <c r="AK7" i="37"/>
  <c r="AL6" i="37"/>
  <c r="AK6" i="37"/>
  <c r="AL5" i="37"/>
  <c r="AK5" i="37"/>
  <c r="AL4" i="37"/>
  <c r="AK4" i="37"/>
  <c r="AL3" i="37"/>
  <c r="AK3" i="37"/>
  <c r="N41" i="37"/>
  <c r="N40" i="37"/>
  <c r="N39" i="37"/>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2" i="37"/>
  <c r="AO14" i="20"/>
  <c r="G136" i="41" l="1"/>
  <c r="G135" i="41"/>
  <c r="G134" i="41"/>
  <c r="G133" i="41"/>
  <c r="G132" i="41"/>
  <c r="G131" i="41"/>
  <c r="G130" i="41"/>
  <c r="G129" i="41"/>
  <c r="G128" i="41"/>
  <c r="G127" i="41"/>
  <c r="G126" i="41"/>
  <c r="G125" i="41"/>
  <c r="G124" i="41"/>
  <c r="G123"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 i="41"/>
  <c r="F93" i="41"/>
  <c r="F94" i="41"/>
  <c r="F96" i="41"/>
  <c r="F97" i="41"/>
  <c r="F98" i="41"/>
  <c r="F99" i="41"/>
  <c r="F100" i="41"/>
  <c r="F101" i="41"/>
  <c r="F102" i="41"/>
  <c r="F103" i="41"/>
  <c r="F104" i="41"/>
  <c r="F105" i="41"/>
  <c r="F106" i="41"/>
  <c r="F107" i="41"/>
  <c r="F108" i="41"/>
  <c r="F109" i="41"/>
  <c r="F111" i="41"/>
  <c r="F112"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D93" i="41"/>
  <c r="D94" i="41"/>
  <c r="D95" i="41"/>
  <c r="D96" i="41"/>
  <c r="D97" i="41"/>
  <c r="D98" i="41"/>
  <c r="D99" i="41"/>
  <c r="D100" i="41"/>
  <c r="D101" i="41"/>
  <c r="D102" i="41"/>
  <c r="D103" i="41"/>
  <c r="D104" i="41"/>
  <c r="D105" i="41"/>
  <c r="D106" i="41"/>
  <c r="D107" i="41"/>
  <c r="D108" i="41"/>
  <c r="D109" i="41"/>
  <c r="D110" i="41"/>
  <c r="D111" i="41"/>
  <c r="D112" i="41"/>
  <c r="D113" i="41"/>
  <c r="D114" i="41"/>
  <c r="D115" i="41"/>
  <c r="D116" i="41"/>
  <c r="D117" i="41"/>
  <c r="D118" i="41"/>
  <c r="D119" i="41"/>
  <c r="D120" i="41"/>
  <c r="D121" i="41"/>
  <c r="D122" i="41"/>
  <c r="D123" i="41"/>
  <c r="D124" i="41"/>
  <c r="D125" i="41"/>
  <c r="D126" i="41"/>
  <c r="D127" i="41"/>
  <c r="D128" i="41"/>
  <c r="D129" i="41"/>
  <c r="D130" i="41"/>
  <c r="D131" i="41"/>
  <c r="D132" i="41"/>
  <c r="D133" i="41"/>
  <c r="D134" i="41"/>
  <c r="D135" i="41"/>
  <c r="D136" i="41"/>
  <c r="D92" i="41"/>
  <c r="V3" i="44" l="1"/>
  <c r="V4" i="44" s="1"/>
  <c r="V5" i="44" s="1"/>
  <c r="V6" i="44" s="1"/>
  <c r="V7" i="44" s="1"/>
  <c r="V8" i="44" s="1"/>
  <c r="V9" i="44" s="1"/>
  <c r="V10" i="44" s="1"/>
  <c r="V11" i="44" s="1"/>
  <c r="V12" i="44" s="1"/>
  <c r="V13" i="44" s="1"/>
  <c r="V14" i="44" s="1"/>
  <c r="V15" i="44" s="1"/>
  <c r="V16" i="44" s="1"/>
  <c r="V17" i="44" s="1"/>
  <c r="V18" i="44" s="1"/>
  <c r="V19" i="44" s="1"/>
  <c r="V20" i="44" s="1"/>
  <c r="V21" i="44" s="1"/>
  <c r="V22" i="44" s="1"/>
  <c r="V23" i="44" s="1"/>
  <c r="V24" i="44" s="1"/>
  <c r="V25" i="44" s="1"/>
  <c r="V26" i="44" s="1"/>
  <c r="V27" i="44" s="1"/>
  <c r="V28" i="44" s="1"/>
  <c r="V29" i="44" s="1"/>
  <c r="V30" i="44" s="1"/>
  <c r="V31" i="44" s="1"/>
  <c r="V32" i="44" s="1"/>
  <c r="V33" i="44" s="1"/>
  <c r="V34" i="44" s="1"/>
  <c r="V35" i="44" s="1"/>
  <c r="V36" i="44" s="1"/>
  <c r="V37" i="44" s="1"/>
  <c r="V38" i="44" s="1"/>
  <c r="V39" i="44" s="1"/>
  <c r="V40" i="44" s="1"/>
  <c r="V41" i="44" s="1"/>
  <c r="V42" i="44" s="1"/>
  <c r="V43" i="44" s="1"/>
  <c r="V44" i="44" s="1"/>
  <c r="V45" i="44" s="1"/>
  <c r="S3" i="44"/>
  <c r="S4" i="44" s="1"/>
  <c r="S5" i="44" s="1"/>
  <c r="S6" i="44" s="1"/>
  <c r="S7" i="44" s="1"/>
  <c r="S8" i="44" s="1"/>
  <c r="S9" i="44" s="1"/>
  <c r="S10" i="44" s="1"/>
  <c r="S11" i="44" s="1"/>
  <c r="S12" i="44" s="1"/>
  <c r="S13" i="44" s="1"/>
  <c r="S14" i="44" s="1"/>
  <c r="S15" i="44" s="1"/>
  <c r="S16" i="44" s="1"/>
  <c r="S17" i="44" s="1"/>
  <c r="S18" i="44" s="1"/>
  <c r="S19" i="44" s="1"/>
  <c r="S20" i="44" s="1"/>
  <c r="S21" i="44" s="1"/>
  <c r="S22" i="44" s="1"/>
  <c r="S23" i="44" s="1"/>
  <c r="S24" i="44" s="1"/>
  <c r="S25" i="44" s="1"/>
  <c r="S26" i="44" s="1"/>
  <c r="S27" i="44" s="1"/>
  <c r="S28" i="44" s="1"/>
  <c r="S29" i="44" s="1"/>
  <c r="S30" i="44" s="1"/>
  <c r="S31" i="44" s="1"/>
  <c r="S32" i="44" s="1"/>
  <c r="S33" i="44" s="1"/>
  <c r="S34" i="44" s="1"/>
  <c r="S35" i="44" s="1"/>
  <c r="S36" i="44" s="1"/>
  <c r="S37" i="44" s="1"/>
  <c r="S38" i="44" s="1"/>
  <c r="S39" i="44" s="1"/>
  <c r="S40" i="44" s="1"/>
  <c r="S41" i="44" s="1"/>
  <c r="S42" i="44" s="1"/>
  <c r="S43" i="44" s="1"/>
  <c r="S44" i="44" s="1"/>
  <c r="S45" i="44" s="1"/>
  <c r="AT3" i="44"/>
  <c r="AT4" i="44" s="1"/>
  <c r="AT5" i="44" s="1"/>
  <c r="AT6" i="44" s="1"/>
  <c r="AT7" i="44" s="1"/>
  <c r="AT8" i="44" s="1"/>
  <c r="AT9" i="44" s="1"/>
  <c r="AT10" i="44" s="1"/>
  <c r="AT11" i="44" s="1"/>
  <c r="AT12" i="44" s="1"/>
  <c r="AT13" i="44" s="1"/>
  <c r="AT14" i="44" s="1"/>
  <c r="AT15" i="44" s="1"/>
  <c r="AT16" i="44" s="1"/>
  <c r="AT17" i="44" s="1"/>
  <c r="AT18" i="44" s="1"/>
  <c r="AT19" i="44" s="1"/>
  <c r="AT20" i="44" s="1"/>
  <c r="AT21" i="44" s="1"/>
  <c r="AT22" i="44" s="1"/>
  <c r="AT23" i="44" s="1"/>
  <c r="AT24" i="44" s="1"/>
  <c r="AT25" i="44" s="1"/>
  <c r="AT26" i="44" s="1"/>
  <c r="AT27" i="44" s="1"/>
  <c r="AT28" i="44" s="1"/>
  <c r="AT29" i="44" s="1"/>
  <c r="AT30" i="44" s="1"/>
  <c r="AT31" i="44" s="1"/>
  <c r="AT32" i="44" s="1"/>
  <c r="AT33" i="44" s="1"/>
  <c r="AT34" i="44" s="1"/>
  <c r="AT35" i="44" s="1"/>
  <c r="AT36" i="44" s="1"/>
  <c r="AT37" i="44" s="1"/>
  <c r="AT38" i="44" s="1"/>
  <c r="AT39" i="44" s="1"/>
  <c r="AT40" i="44" s="1"/>
  <c r="AT41" i="44" s="1"/>
  <c r="AT42" i="44" s="1"/>
  <c r="AT43" i="44" s="1"/>
  <c r="AT44" i="44" s="1"/>
  <c r="AT45" i="44" s="1"/>
  <c r="AQ3" i="44"/>
  <c r="AQ4" i="44" s="1"/>
  <c r="AQ5" i="44" s="1"/>
  <c r="AQ6" i="44" s="1"/>
  <c r="AQ7" i="44" s="1"/>
  <c r="AQ8" i="44" s="1"/>
  <c r="AQ9" i="44" s="1"/>
  <c r="AQ10" i="44" s="1"/>
  <c r="AQ11" i="44" s="1"/>
  <c r="AQ12" i="44" s="1"/>
  <c r="AQ13" i="44" s="1"/>
  <c r="AQ14" i="44" s="1"/>
  <c r="AQ15" i="44" s="1"/>
  <c r="AQ16" i="44" s="1"/>
  <c r="AQ17" i="44" s="1"/>
  <c r="AQ18" i="44" s="1"/>
  <c r="AQ19" i="44" s="1"/>
  <c r="AQ20" i="44" s="1"/>
  <c r="AQ21" i="44" s="1"/>
  <c r="AQ22" i="44" s="1"/>
  <c r="AQ23" i="44" s="1"/>
  <c r="AQ24" i="44" s="1"/>
  <c r="AQ25" i="44" s="1"/>
  <c r="AQ26" i="44" s="1"/>
  <c r="AQ27" i="44" s="1"/>
  <c r="AQ28" i="44" s="1"/>
  <c r="AQ29" i="44" s="1"/>
  <c r="AQ30" i="44" s="1"/>
  <c r="AQ31" i="44" s="1"/>
  <c r="AQ32" i="44" s="1"/>
  <c r="AQ33" i="44" s="1"/>
  <c r="AQ34" i="44" s="1"/>
  <c r="AQ35" i="44" s="1"/>
  <c r="AQ36" i="44" s="1"/>
  <c r="AQ37" i="44" s="1"/>
  <c r="AQ38" i="44" s="1"/>
  <c r="AQ39" i="44" s="1"/>
  <c r="AQ40" i="44" s="1"/>
  <c r="AQ41" i="44" s="1"/>
  <c r="AQ42" i="44" s="1"/>
  <c r="AQ43" i="44" s="1"/>
  <c r="AQ44" i="44" s="1"/>
  <c r="AQ45" i="44" s="1"/>
  <c r="AN3" i="44"/>
  <c r="AN4" i="44" s="1"/>
  <c r="AN5" i="44" s="1"/>
  <c r="AN6" i="44" s="1"/>
  <c r="AN7" i="44" s="1"/>
  <c r="AN8" i="44" s="1"/>
  <c r="AN9" i="44" s="1"/>
  <c r="AN10" i="44" s="1"/>
  <c r="AN11" i="44" s="1"/>
  <c r="AN12" i="44" s="1"/>
  <c r="AN13" i="44" s="1"/>
  <c r="AN14" i="44" s="1"/>
  <c r="AN15" i="44" s="1"/>
  <c r="AN16" i="44" s="1"/>
  <c r="AN17" i="44" s="1"/>
  <c r="AN18" i="44" s="1"/>
  <c r="AN19" i="44" s="1"/>
  <c r="AN20" i="44" s="1"/>
  <c r="AN21" i="44" s="1"/>
  <c r="AN22" i="44" s="1"/>
  <c r="AN23" i="44" s="1"/>
  <c r="AN24" i="44" s="1"/>
  <c r="AN25" i="44" s="1"/>
  <c r="AN26" i="44" s="1"/>
  <c r="AN27" i="44" s="1"/>
  <c r="AN28" i="44" s="1"/>
  <c r="AN29" i="44" s="1"/>
  <c r="AN30" i="44" s="1"/>
  <c r="AN31" i="44" s="1"/>
  <c r="AN32" i="44" s="1"/>
  <c r="AN33" i="44" s="1"/>
  <c r="AN34" i="44" s="1"/>
  <c r="AN35" i="44" s="1"/>
  <c r="AN36" i="44" s="1"/>
  <c r="AN37" i="44" s="1"/>
  <c r="AN38" i="44" s="1"/>
  <c r="AN39" i="44" s="1"/>
  <c r="AN40" i="44" s="1"/>
  <c r="AN41" i="44" s="1"/>
  <c r="AN42" i="44" s="1"/>
  <c r="AN43" i="44" s="1"/>
  <c r="AN44" i="44" s="1"/>
  <c r="AN45" i="44" s="1"/>
  <c r="BM45" i="20" s="1"/>
  <c r="BN27" i="20" l="1"/>
  <c r="BN19" i="20"/>
  <c r="BM23" i="20"/>
  <c r="BM39" i="20"/>
  <c r="BM25" i="20"/>
  <c r="BM41" i="20"/>
  <c r="BN20" i="20"/>
  <c r="BN31" i="20"/>
  <c r="BF27" i="20"/>
  <c r="BF23" i="20"/>
  <c r="BM16" i="20"/>
  <c r="BM31" i="20"/>
  <c r="BN15" i="20"/>
  <c r="BN23" i="20"/>
  <c r="BF15" i="20"/>
  <c r="BF31" i="20"/>
  <c r="BM17" i="20"/>
  <c r="BM33" i="20"/>
  <c r="BN16" i="20"/>
  <c r="BN24" i="20"/>
  <c r="BF19" i="20"/>
  <c r="BF35" i="20"/>
  <c r="BO19" i="20"/>
  <c r="BO27" i="20"/>
  <c r="BO39" i="20"/>
  <c r="BF39" i="20"/>
  <c r="BF43" i="20"/>
  <c r="BF47" i="20"/>
  <c r="BO16" i="20"/>
  <c r="BO24" i="20"/>
  <c r="BO32" i="20"/>
  <c r="BO44" i="20"/>
  <c r="BF24" i="20"/>
  <c r="BM19" i="20"/>
  <c r="BM27" i="20"/>
  <c r="BM35" i="20"/>
  <c r="BM43" i="20"/>
  <c r="BN17" i="20"/>
  <c r="BN21" i="20"/>
  <c r="BN25" i="20"/>
  <c r="BN35" i="20"/>
  <c r="BO17" i="20"/>
  <c r="BO21" i="20"/>
  <c r="BO25" i="20"/>
  <c r="BO29" i="20"/>
  <c r="BO33" i="20"/>
  <c r="BO37" i="20"/>
  <c r="BO41" i="20"/>
  <c r="BO45" i="20"/>
  <c r="BO49" i="20"/>
  <c r="BF17" i="20"/>
  <c r="BF21" i="20"/>
  <c r="BF25" i="20"/>
  <c r="BF29" i="20"/>
  <c r="BF33" i="20"/>
  <c r="BF37" i="20"/>
  <c r="BF41" i="20"/>
  <c r="BF45" i="20"/>
  <c r="BF49" i="20"/>
  <c r="BO15" i="20"/>
  <c r="BO23" i="20"/>
  <c r="BO31" i="20"/>
  <c r="BO35" i="20"/>
  <c r="BO43" i="20"/>
  <c r="BO47" i="20"/>
  <c r="BO20" i="20"/>
  <c r="BO28" i="20"/>
  <c r="BO36" i="20"/>
  <c r="BO40" i="20"/>
  <c r="BO48" i="20"/>
  <c r="BF16" i="20"/>
  <c r="BF20" i="20"/>
  <c r="BF28" i="20"/>
  <c r="BF32" i="20"/>
  <c r="BF36" i="20"/>
  <c r="BF40" i="20"/>
  <c r="BF44" i="20"/>
  <c r="BF48" i="20"/>
  <c r="BM15" i="20"/>
  <c r="BM21" i="20"/>
  <c r="BM29" i="20"/>
  <c r="BM37" i="20"/>
  <c r="BM47" i="20"/>
  <c r="BN18" i="20"/>
  <c r="BN22" i="20"/>
  <c r="BN26" i="20"/>
  <c r="BN39" i="20"/>
  <c r="BO18" i="20"/>
  <c r="BO22" i="20"/>
  <c r="BO26" i="20"/>
  <c r="BO30" i="20"/>
  <c r="BO34" i="20"/>
  <c r="BO38" i="20"/>
  <c r="BO42" i="20"/>
  <c r="BO46" i="20"/>
  <c r="BO50" i="20"/>
  <c r="BF18" i="20"/>
  <c r="BF22" i="20"/>
  <c r="BF26" i="20"/>
  <c r="BF30" i="20"/>
  <c r="BF34" i="20"/>
  <c r="BF38" i="20"/>
  <c r="BF42" i="20"/>
  <c r="BF46" i="20"/>
  <c r="BF50" i="20"/>
  <c r="BG15" i="20"/>
  <c r="BG23" i="20"/>
  <c r="BG27" i="20"/>
  <c r="BG35" i="20"/>
  <c r="BG39" i="20"/>
  <c r="BG43" i="20"/>
  <c r="BG47" i="20"/>
  <c r="BG16" i="20"/>
  <c r="BG20" i="20"/>
  <c r="BG24" i="20"/>
  <c r="BG28" i="20"/>
  <c r="BG32" i="20"/>
  <c r="BG36" i="20"/>
  <c r="BG40" i="20"/>
  <c r="BG44" i="20"/>
  <c r="BG48" i="20"/>
  <c r="BG17" i="20"/>
  <c r="BG21" i="20"/>
  <c r="BG25" i="20"/>
  <c r="BG29" i="20"/>
  <c r="BG33" i="20"/>
  <c r="BG37" i="20"/>
  <c r="BG41" i="20"/>
  <c r="BG45" i="20"/>
  <c r="BG49" i="20"/>
  <c r="BG19" i="20"/>
  <c r="BG31" i="20"/>
  <c r="BG18" i="20"/>
  <c r="BG22" i="20"/>
  <c r="BG26" i="20"/>
  <c r="BG30" i="20"/>
  <c r="BG34" i="20"/>
  <c r="BG38" i="20"/>
  <c r="BG42" i="20"/>
  <c r="BG46" i="20"/>
  <c r="BG50" i="20"/>
  <c r="BN43" i="20"/>
  <c r="BN47" i="20"/>
  <c r="BN28" i="20"/>
  <c r="BN32" i="20"/>
  <c r="BN36" i="20"/>
  <c r="BN40" i="20"/>
  <c r="BN44" i="20"/>
  <c r="BN48" i="20"/>
  <c r="BN29" i="20"/>
  <c r="BN33" i="20"/>
  <c r="BN37" i="20"/>
  <c r="BN41" i="20"/>
  <c r="BN45" i="20"/>
  <c r="BN49" i="20"/>
  <c r="BN30" i="20"/>
  <c r="BN34" i="20"/>
  <c r="BN38" i="20"/>
  <c r="BN42" i="20"/>
  <c r="BN46" i="20"/>
  <c r="BN50" i="20"/>
  <c r="BM20" i="20"/>
  <c r="BM24" i="20"/>
  <c r="BM28" i="20"/>
  <c r="BM32" i="20"/>
  <c r="BM36" i="20"/>
  <c r="BM40" i="20"/>
  <c r="BM44" i="20"/>
  <c r="BM48" i="20"/>
  <c r="BM49" i="20"/>
  <c r="BM18" i="20"/>
  <c r="BM22" i="20"/>
  <c r="BM26" i="20"/>
  <c r="BM30" i="20"/>
  <c r="BM34" i="20"/>
  <c r="BM38" i="20"/>
  <c r="BM42" i="20"/>
  <c r="BM46" i="20"/>
  <c r="BM50" i="20"/>
  <c r="AH3" i="44"/>
  <c r="AH4" i="44" s="1"/>
  <c r="AK3" i="44"/>
  <c r="AE3" i="44"/>
  <c r="AE4" i="44" s="1"/>
  <c r="AE5" i="44" s="1"/>
  <c r="AE6" i="44" s="1"/>
  <c r="AE7" i="44" s="1"/>
  <c r="AE8" i="44" s="1"/>
  <c r="AE9" i="44" s="1"/>
  <c r="AE10" i="44" s="1"/>
  <c r="AE11" i="44" s="1"/>
  <c r="AE12" i="44" s="1"/>
  <c r="AE13" i="44" s="1"/>
  <c r="AE14" i="44" s="1"/>
  <c r="AE15" i="44" s="1"/>
  <c r="AE16" i="44" s="1"/>
  <c r="AE17" i="44" s="1"/>
  <c r="AE18" i="44" s="1"/>
  <c r="AE19" i="44" s="1"/>
  <c r="AE20" i="44" s="1"/>
  <c r="AE21" i="44" s="1"/>
  <c r="AE22" i="44" s="1"/>
  <c r="AE23" i="44" s="1"/>
  <c r="AE24" i="44" s="1"/>
  <c r="AE25" i="44" s="1"/>
  <c r="AE26" i="44" s="1"/>
  <c r="AE27" i="44" s="1"/>
  <c r="AE28" i="44" s="1"/>
  <c r="AE29" i="44" s="1"/>
  <c r="AE30" i="44" s="1"/>
  <c r="AE31" i="44" s="1"/>
  <c r="AE32" i="44" s="1"/>
  <c r="AE33" i="44" s="1"/>
  <c r="AE34" i="44" s="1"/>
  <c r="AE35" i="44" s="1"/>
  <c r="AE36" i="44" s="1"/>
  <c r="AE37" i="44" s="1"/>
  <c r="AE38" i="44" s="1"/>
  <c r="AE39" i="44" s="1"/>
  <c r="AE40" i="44" s="1"/>
  <c r="AE41" i="44" s="1"/>
  <c r="AE42" i="44" s="1"/>
  <c r="AE43" i="44" s="1"/>
  <c r="AE44" i="44" s="1"/>
  <c r="AE45" i="44" s="1"/>
  <c r="AP14" i="20"/>
  <c r="AK4" i="44" l="1"/>
  <c r="AK5" i="44" s="1"/>
  <c r="AK6" i="44" s="1"/>
  <c r="AK7" i="44" s="1"/>
  <c r="AK8" i="44" s="1"/>
  <c r="AK9" i="44" s="1"/>
  <c r="AK10" i="44" s="1"/>
  <c r="AK11" i="44" s="1"/>
  <c r="AK12" i="44" s="1"/>
  <c r="AK13" i="44" s="1"/>
  <c r="AK14" i="44" s="1"/>
  <c r="AK15" i="44" s="1"/>
  <c r="AK16" i="44" s="1"/>
  <c r="AK17" i="44" s="1"/>
  <c r="AK18" i="44" s="1"/>
  <c r="AK19" i="44" s="1"/>
  <c r="AK20" i="44" s="1"/>
  <c r="AK21" i="44" s="1"/>
  <c r="AK22" i="44" s="1"/>
  <c r="AK23" i="44" s="1"/>
  <c r="AK24" i="44" s="1"/>
  <c r="AK25" i="44" s="1"/>
  <c r="AK26" i="44" s="1"/>
  <c r="AK27" i="44" s="1"/>
  <c r="AK28" i="44" s="1"/>
  <c r="AK29" i="44" s="1"/>
  <c r="AK30" i="44" s="1"/>
  <c r="AK31" i="44" s="1"/>
  <c r="AK32" i="44" s="1"/>
  <c r="AK33" i="44" s="1"/>
  <c r="AK34" i="44" s="1"/>
  <c r="AK35" i="44" s="1"/>
  <c r="AK36" i="44" s="1"/>
  <c r="AK37" i="44" s="1"/>
  <c r="AK38" i="44" s="1"/>
  <c r="AK39" i="44" s="1"/>
  <c r="AK40" i="44" s="1"/>
  <c r="AK41" i="44" s="1"/>
  <c r="AK42" i="44" s="1"/>
  <c r="AK43" i="44" s="1"/>
  <c r="AK44" i="44" s="1"/>
  <c r="AK45" i="44" s="1"/>
  <c r="AH5" i="44"/>
  <c r="BJ19" i="20"/>
  <c r="BJ35" i="20"/>
  <c r="BJ27" i="20"/>
  <c r="BJ43" i="20"/>
  <c r="BJ23" i="20"/>
  <c r="BJ39" i="20"/>
  <c r="BJ15" i="20"/>
  <c r="BJ31" i="20"/>
  <c r="BJ47" i="20"/>
  <c r="BJ16" i="20"/>
  <c r="BJ20" i="20"/>
  <c r="BJ24" i="20"/>
  <c r="BJ28" i="20"/>
  <c r="BJ32" i="20"/>
  <c r="BJ36" i="20"/>
  <c r="BJ40" i="20"/>
  <c r="BJ44" i="20"/>
  <c r="BJ48" i="20"/>
  <c r="BJ17" i="20"/>
  <c r="BJ21" i="20"/>
  <c r="BJ25" i="20"/>
  <c r="BJ29" i="20"/>
  <c r="BJ33" i="20"/>
  <c r="BJ37" i="20"/>
  <c r="BJ41" i="20"/>
  <c r="BJ45" i="20"/>
  <c r="BJ49" i="20"/>
  <c r="BJ18" i="20"/>
  <c r="BJ22" i="20"/>
  <c r="BJ26" i="20"/>
  <c r="BJ30" i="20"/>
  <c r="BJ34" i="20"/>
  <c r="BJ38" i="20"/>
  <c r="BJ42" i="20"/>
  <c r="BJ46" i="20"/>
  <c r="BJ50" i="20"/>
  <c r="AB3" i="44"/>
  <c r="BL32" i="20" l="1"/>
  <c r="BL49" i="20"/>
  <c r="BL46" i="20"/>
  <c r="BL15" i="20"/>
  <c r="BL48" i="20"/>
  <c r="BL18" i="20"/>
  <c r="BL36" i="20"/>
  <c r="BL19" i="20"/>
  <c r="BL17" i="20"/>
  <c r="BL30" i="20"/>
  <c r="BL29" i="20"/>
  <c r="BL23" i="20"/>
  <c r="BL16" i="20"/>
  <c r="BL41" i="20"/>
  <c r="BL42" i="20"/>
  <c r="BL37" i="20"/>
  <c r="BL35" i="20"/>
  <c r="BL24" i="20"/>
  <c r="BL25" i="20"/>
  <c r="BL26" i="20"/>
  <c r="BL28" i="20"/>
  <c r="BL39" i="20"/>
  <c r="AB4" i="44"/>
  <c r="BL34" i="20"/>
  <c r="BL50" i="20"/>
  <c r="BL44" i="20"/>
  <c r="BL45" i="20"/>
  <c r="BL27" i="20"/>
  <c r="BL43" i="20"/>
  <c r="BL40" i="20"/>
  <c r="BL33" i="20"/>
  <c r="BL22" i="20"/>
  <c r="BL38" i="20"/>
  <c r="BL20" i="20"/>
  <c r="BL21" i="20"/>
  <c r="BL31" i="20"/>
  <c r="BL47" i="20"/>
  <c r="AH6" i="44"/>
  <c r="M15" i="20"/>
  <c r="P15" i="20"/>
  <c r="V15" i="20"/>
  <c r="Y15" i="20"/>
  <c r="M16" i="20"/>
  <c r="P16" i="20"/>
  <c r="V16" i="20"/>
  <c r="Y16" i="20"/>
  <c r="P19" i="20"/>
  <c r="V19" i="20"/>
  <c r="Y19" i="20"/>
  <c r="M20" i="20"/>
  <c r="P20" i="20"/>
  <c r="V20" i="20"/>
  <c r="Y20" i="20"/>
  <c r="M21" i="20"/>
  <c r="P21" i="20"/>
  <c r="V21" i="20"/>
  <c r="Y21" i="20"/>
  <c r="M22" i="20"/>
  <c r="P22" i="20"/>
  <c r="V22" i="20"/>
  <c r="Y22" i="20"/>
  <c r="M23" i="20"/>
  <c r="P23" i="20"/>
  <c r="V23" i="20"/>
  <c r="Y23" i="20"/>
  <c r="M24" i="20"/>
  <c r="P24" i="20"/>
  <c r="V24" i="20"/>
  <c r="Y24" i="20"/>
  <c r="M25" i="20"/>
  <c r="P25" i="20"/>
  <c r="V25" i="20"/>
  <c r="Y25" i="20"/>
  <c r="M26" i="20"/>
  <c r="P26" i="20"/>
  <c r="V26" i="20"/>
  <c r="Y26" i="20"/>
  <c r="M27" i="20"/>
  <c r="P27" i="20"/>
  <c r="V27" i="20"/>
  <c r="Y27" i="20"/>
  <c r="M28" i="20"/>
  <c r="P28" i="20"/>
  <c r="V28" i="20"/>
  <c r="Y28" i="20"/>
  <c r="M29" i="20"/>
  <c r="P29" i="20"/>
  <c r="V29" i="20"/>
  <c r="Y29" i="20"/>
  <c r="M30" i="20"/>
  <c r="P30" i="20"/>
  <c r="V30" i="20"/>
  <c r="Y30" i="20"/>
  <c r="M31" i="20"/>
  <c r="P31" i="20"/>
  <c r="V31" i="20"/>
  <c r="Y31" i="20"/>
  <c r="M33" i="20"/>
  <c r="P33" i="20"/>
  <c r="V33" i="20"/>
  <c r="Y33" i="20"/>
  <c r="M34" i="20"/>
  <c r="P34" i="20"/>
  <c r="V34" i="20"/>
  <c r="Y34" i="20"/>
  <c r="M35" i="20"/>
  <c r="P35" i="20"/>
  <c r="V35" i="20"/>
  <c r="Y35" i="20"/>
  <c r="M36" i="20"/>
  <c r="P36" i="20"/>
  <c r="V36" i="20"/>
  <c r="Y36" i="20"/>
  <c r="M37" i="20"/>
  <c r="P37" i="20"/>
  <c r="V37" i="20"/>
  <c r="Y37" i="20"/>
  <c r="M38" i="20"/>
  <c r="P38" i="20"/>
  <c r="V38" i="20"/>
  <c r="Y38" i="20"/>
  <c r="M39" i="20"/>
  <c r="P39" i="20"/>
  <c r="V39" i="20"/>
  <c r="Y39" i="20"/>
  <c r="M40" i="20"/>
  <c r="P40" i="20"/>
  <c r="V40" i="20"/>
  <c r="Y40" i="20"/>
  <c r="M41" i="20"/>
  <c r="P41" i="20"/>
  <c r="V41" i="20"/>
  <c r="Y41" i="20"/>
  <c r="M42" i="20"/>
  <c r="P42" i="20"/>
  <c r="V42" i="20"/>
  <c r="Y42" i="20"/>
  <c r="M43" i="20"/>
  <c r="P43" i="20"/>
  <c r="V43" i="20"/>
  <c r="Y43" i="20"/>
  <c r="M44" i="20"/>
  <c r="P44" i="20"/>
  <c r="V44" i="20"/>
  <c r="Y44" i="20"/>
  <c r="M45" i="20"/>
  <c r="P45" i="20"/>
  <c r="V45" i="20"/>
  <c r="Y45" i="20"/>
  <c r="M46" i="20"/>
  <c r="P46" i="20"/>
  <c r="V46" i="20"/>
  <c r="Y46" i="20"/>
  <c r="M47" i="20"/>
  <c r="P47" i="20"/>
  <c r="V47" i="20"/>
  <c r="Y47" i="20"/>
  <c r="M48" i="20"/>
  <c r="P48" i="20"/>
  <c r="V48" i="20"/>
  <c r="Y48" i="20"/>
  <c r="M49" i="20"/>
  <c r="P49" i="20"/>
  <c r="V49" i="20"/>
  <c r="Y49" i="20"/>
  <c r="M50" i="20"/>
  <c r="P50" i="20"/>
  <c r="V50" i="20"/>
  <c r="Y50" i="20"/>
  <c r="M51" i="20"/>
  <c r="P51" i="20"/>
  <c r="V51" i="20"/>
  <c r="Y51" i="20"/>
  <c r="M52" i="20"/>
  <c r="P52" i="20"/>
  <c r="V52" i="20"/>
  <c r="Y52" i="20"/>
  <c r="M53" i="20"/>
  <c r="P53" i="20"/>
  <c r="V53" i="20"/>
  <c r="Y53" i="20"/>
  <c r="AN53" i="20"/>
  <c r="AN52" i="20"/>
  <c r="AN51" i="20"/>
  <c r="AN50" i="20"/>
  <c r="AN49" i="20"/>
  <c r="AN48" i="20"/>
  <c r="AN47" i="20"/>
  <c r="AN46" i="20"/>
  <c r="AN45" i="20"/>
  <c r="AN44" i="20"/>
  <c r="AN43" i="20"/>
  <c r="AN42" i="20"/>
  <c r="AN41" i="20"/>
  <c r="AN40" i="20"/>
  <c r="AN39" i="20"/>
  <c r="AN38"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G22" i="20"/>
  <c r="G24" i="20"/>
  <c r="G37" i="20"/>
  <c r="G15" i="20"/>
  <c r="G20" i="20"/>
  <c r="G30" i="20"/>
  <c r="G36" i="20"/>
  <c r="G45" i="20"/>
  <c r="G43" i="20"/>
  <c r="G19" i="20"/>
  <c r="G53" i="20"/>
  <c r="G33" i="20"/>
  <c r="G16" i="20"/>
  <c r="G51" i="20"/>
  <c r="G35" i="20"/>
  <c r="G32" i="20"/>
  <c r="G23" i="20"/>
  <c r="G41" i="20"/>
  <c r="G42" i="20"/>
  <c r="G47" i="20"/>
  <c r="G34" i="20"/>
  <c r="G18" i="20"/>
  <c r="G25" i="20"/>
  <c r="G39" i="20"/>
  <c r="G38" i="20"/>
  <c r="G21" i="20"/>
  <c r="G27" i="20"/>
  <c r="G26" i="20"/>
  <c r="G50" i="20"/>
  <c r="G29" i="20"/>
  <c r="G31" i="20"/>
  <c r="G40" i="20"/>
  <c r="G44" i="20"/>
  <c r="G49" i="20"/>
  <c r="G52" i="20"/>
  <c r="G48" i="20"/>
  <c r="G28" i="20"/>
  <c r="G46" i="20"/>
  <c r="AB5" i="44" l="1"/>
  <c r="AH7" i="44"/>
  <c r="H1" i="20"/>
  <c r="A1" i="20"/>
  <c r="AB6" i="44" l="1"/>
  <c r="AH8" i="44"/>
  <c r="BQ35" i="20"/>
  <c r="BV14" i="20"/>
  <c r="BV10" i="20"/>
  <c r="AB7" i="44" l="1"/>
  <c r="AH9" i="44"/>
  <c r="Y3" i="44"/>
  <c r="AB8" i="44" l="1"/>
  <c r="AH10" i="44"/>
  <c r="Y4" i="44"/>
  <c r="R41" i="37"/>
  <c r="S41" i="37" s="1"/>
  <c r="R40" i="37"/>
  <c r="S40" i="37" s="1"/>
  <c r="R39" i="37"/>
  <c r="S39" i="37" s="1"/>
  <c r="R38" i="37"/>
  <c r="S38" i="37" s="1"/>
  <c r="R37" i="37"/>
  <c r="S37" i="37" s="1"/>
  <c r="R36" i="37"/>
  <c r="S36" i="37" s="1"/>
  <c r="R35" i="37"/>
  <c r="S35" i="37" s="1"/>
  <c r="R34" i="37"/>
  <c r="S34" i="37" s="1"/>
  <c r="R33" i="37"/>
  <c r="S33" i="37" s="1"/>
  <c r="R32" i="37"/>
  <c r="S32" i="37" s="1"/>
  <c r="R31" i="37"/>
  <c r="S31" i="37" s="1"/>
  <c r="R30" i="37"/>
  <c r="S30" i="37" s="1"/>
  <c r="R29" i="37"/>
  <c r="S29" i="37" s="1"/>
  <c r="R28" i="37"/>
  <c r="S28" i="37" s="1"/>
  <c r="R27" i="37"/>
  <c r="S27" i="37" s="1"/>
  <c r="R26" i="37"/>
  <c r="S26" i="37" s="1"/>
  <c r="R25" i="37"/>
  <c r="S25" i="37" s="1"/>
  <c r="R24" i="37"/>
  <c r="S24" i="37" s="1"/>
  <c r="R23" i="37"/>
  <c r="S23" i="37" s="1"/>
  <c r="R22" i="37"/>
  <c r="S22" i="37" s="1"/>
  <c r="R21" i="37"/>
  <c r="S21" i="37" s="1"/>
  <c r="R20" i="37"/>
  <c r="S20" i="37" s="1"/>
  <c r="R19" i="37"/>
  <c r="S19" i="37" s="1"/>
  <c r="R18" i="37"/>
  <c r="S18" i="37" s="1"/>
  <c r="R17" i="37"/>
  <c r="S17" i="37" s="1"/>
  <c r="R16" i="37"/>
  <c r="S16" i="37" s="1"/>
  <c r="R15" i="37"/>
  <c r="S15" i="37" s="1"/>
  <c r="R14" i="37"/>
  <c r="S14" i="37" s="1"/>
  <c r="R13" i="37"/>
  <c r="S13" i="37" s="1"/>
  <c r="R12" i="37"/>
  <c r="S12" i="37" s="1"/>
  <c r="R11" i="37"/>
  <c r="S11" i="37" s="1"/>
  <c r="R10" i="37"/>
  <c r="S10" i="37" s="1"/>
  <c r="R9" i="37"/>
  <c r="S9" i="37" s="1"/>
  <c r="R8" i="37"/>
  <c r="S8" i="37" s="1"/>
  <c r="R7" i="37"/>
  <c r="S7" i="37" s="1"/>
  <c r="R6" i="37"/>
  <c r="S6" i="37" s="1"/>
  <c r="R5" i="37"/>
  <c r="S5" i="37" s="1"/>
  <c r="R4" i="37"/>
  <c r="S4" i="37" s="1"/>
  <c r="R3" i="37"/>
  <c r="S3" i="37" s="1"/>
  <c r="R2" i="37"/>
  <c r="S2" i="37" s="1"/>
  <c r="P41" i="37"/>
  <c r="Q41" i="37" s="1"/>
  <c r="P40" i="37"/>
  <c r="Q40" i="37" s="1"/>
  <c r="P39" i="37"/>
  <c r="Q39" i="37" s="1"/>
  <c r="P38" i="37"/>
  <c r="Q38" i="37" s="1"/>
  <c r="P37" i="37"/>
  <c r="Q37" i="37" s="1"/>
  <c r="P36" i="37"/>
  <c r="Q36" i="37" s="1"/>
  <c r="P35" i="37"/>
  <c r="Q35" i="37" s="1"/>
  <c r="P34" i="37"/>
  <c r="Q34" i="37" s="1"/>
  <c r="P33" i="37"/>
  <c r="Q33" i="37" s="1"/>
  <c r="P32" i="37"/>
  <c r="Q32" i="37" s="1"/>
  <c r="P31" i="37"/>
  <c r="Q31" i="37" s="1"/>
  <c r="P30" i="37"/>
  <c r="Q30" i="37" s="1"/>
  <c r="P29" i="37"/>
  <c r="Q29" i="37" s="1"/>
  <c r="P28" i="37"/>
  <c r="Q28" i="37" s="1"/>
  <c r="P27" i="37"/>
  <c r="Q27" i="37" s="1"/>
  <c r="P26" i="37"/>
  <c r="Q26" i="37" s="1"/>
  <c r="P25" i="37"/>
  <c r="Q25" i="37" s="1"/>
  <c r="P24" i="37"/>
  <c r="Q24" i="37" s="1"/>
  <c r="P23" i="37"/>
  <c r="Q23" i="37" s="1"/>
  <c r="P22" i="37"/>
  <c r="Q22" i="37" s="1"/>
  <c r="P21" i="37"/>
  <c r="Q21" i="37" s="1"/>
  <c r="P20" i="37"/>
  <c r="Q20" i="37" s="1"/>
  <c r="P19" i="37"/>
  <c r="Q19" i="37" s="1"/>
  <c r="P18" i="37"/>
  <c r="Q18" i="37" s="1"/>
  <c r="P17" i="37"/>
  <c r="Q17" i="37" s="1"/>
  <c r="P16" i="37"/>
  <c r="Q16" i="37" s="1"/>
  <c r="P15" i="37"/>
  <c r="Q15" i="37" s="1"/>
  <c r="P14" i="37"/>
  <c r="Q14" i="37" s="1"/>
  <c r="P13" i="37"/>
  <c r="Q13" i="37" s="1"/>
  <c r="P12" i="37"/>
  <c r="Q12" i="37" s="1"/>
  <c r="P11" i="37"/>
  <c r="Q11" i="37" s="1"/>
  <c r="P10" i="37"/>
  <c r="Q10" i="37" s="1"/>
  <c r="P9" i="37"/>
  <c r="Q9" i="37" s="1"/>
  <c r="P8" i="37"/>
  <c r="Q8" i="37" s="1"/>
  <c r="P7" i="37"/>
  <c r="Q7" i="37" s="1"/>
  <c r="P6" i="37"/>
  <c r="Q6" i="37" s="1"/>
  <c r="P5" i="37"/>
  <c r="P4" i="37"/>
  <c r="P3" i="37"/>
  <c r="Q3" i="37" s="1"/>
  <c r="P2" i="37"/>
  <c r="Q2" i="37" s="1"/>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AX11" i="37"/>
  <c r="AX12" i="37"/>
  <c r="AX13" i="37"/>
  <c r="AX14" i="37"/>
  <c r="AX15" i="37"/>
  <c r="AX10" i="37"/>
  <c r="AX4" i="37"/>
  <c r="AX5" i="37"/>
  <c r="AX6" i="37"/>
  <c r="AX7" i="37"/>
  <c r="AX8" i="37"/>
  <c r="AX3" i="37"/>
  <c r="AO2" i="37"/>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D4" i="41"/>
  <c r="D3" i="41"/>
  <c r="D2" i="41"/>
  <c r="G14" i="20"/>
  <c r="Q5" i="37" l="1"/>
  <c r="Y5" i="44"/>
  <c r="AB9" i="44"/>
  <c r="AH11" i="44"/>
  <c r="Q4" i="37"/>
  <c r="F89" i="41"/>
  <c r="F88" i="41"/>
  <c r="F87" i="41"/>
  <c r="F86" i="41"/>
  <c r="F85" i="41"/>
  <c r="F84" i="41"/>
  <c r="F83" i="41"/>
  <c r="F82" i="41"/>
  <c r="F81" i="41"/>
  <c r="F80" i="41"/>
  <c r="F79" i="41"/>
  <c r="F78" i="41"/>
  <c r="F77" i="41"/>
  <c r="F76" i="41"/>
  <c r="F75" i="41"/>
  <c r="F74" i="41"/>
  <c r="F73" i="41"/>
  <c r="F72" i="41"/>
  <c r="F71" i="41"/>
  <c r="F70" i="41"/>
  <c r="F69" i="41"/>
  <c r="F68" i="41"/>
  <c r="F67" i="41"/>
  <c r="F66" i="41"/>
  <c r="F64" i="41"/>
  <c r="F63" i="41"/>
  <c r="F62" i="41"/>
  <c r="F61" i="41"/>
  <c r="F60" i="41"/>
  <c r="F59" i="41"/>
  <c r="F58" i="41"/>
  <c r="F57" i="41"/>
  <c r="F56" i="41"/>
  <c r="F55" i="41"/>
  <c r="F54" i="41"/>
  <c r="F53" i="41"/>
  <c r="F52" i="41"/>
  <c r="F49" i="41"/>
  <c r="D47" i="41"/>
  <c r="D91" i="41"/>
  <c r="D90" i="41"/>
  <c r="D89" i="41"/>
  <c r="D88" i="41"/>
  <c r="D87" i="41"/>
  <c r="D86" i="41"/>
  <c r="D85" i="41"/>
  <c r="D84" i="41"/>
  <c r="D83" i="41"/>
  <c r="D82" i="41"/>
  <c r="D81"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E119" i="41" l="1"/>
  <c r="AB10" i="44"/>
  <c r="Y6" i="44"/>
  <c r="E98" i="41"/>
  <c r="E116" i="41"/>
  <c r="E111" i="41"/>
  <c r="E110" i="41"/>
  <c r="F110" i="41" s="1"/>
  <c r="E117" i="41"/>
  <c r="E113" i="41"/>
  <c r="E115" i="41"/>
  <c r="E114" i="41"/>
  <c r="E121" i="41"/>
  <c r="E124" i="41"/>
  <c r="E136" i="41"/>
  <c r="F136" i="41" s="1"/>
  <c r="E97" i="41"/>
  <c r="E104" i="41"/>
  <c r="E99" i="41"/>
  <c r="E125" i="41"/>
  <c r="E106" i="41"/>
  <c r="E128" i="41"/>
  <c r="E105" i="41"/>
  <c r="E94" i="41"/>
  <c r="E108" i="41"/>
  <c r="E126" i="41"/>
  <c r="E120" i="41"/>
  <c r="E118" i="41"/>
  <c r="E131" i="41"/>
  <c r="E93" i="41"/>
  <c r="E96" i="41"/>
  <c r="E107" i="41"/>
  <c r="E135" i="41"/>
  <c r="E103" i="41"/>
  <c r="E100" i="41"/>
  <c r="E95" i="41"/>
  <c r="F95" i="41" s="1"/>
  <c r="E92" i="41"/>
  <c r="F92" i="41" s="1"/>
  <c r="E101" i="41"/>
  <c r="E134" i="41"/>
  <c r="E122" i="41"/>
  <c r="E132" i="41"/>
  <c r="E109" i="41"/>
  <c r="E127" i="41"/>
  <c r="E112" i="41"/>
  <c r="E130" i="41"/>
  <c r="E123" i="41"/>
  <c r="E133" i="41"/>
  <c r="E102" i="41"/>
  <c r="E129" i="41"/>
  <c r="AH12" i="44"/>
  <c r="T2" i="37"/>
  <c r="Y7" i="44" l="1"/>
  <c r="AB11" i="44"/>
  <c r="AH13" i="44"/>
  <c r="I41" i="37"/>
  <c r="G41" i="37"/>
  <c r="E41" i="37"/>
  <c r="D41" i="37"/>
  <c r="H41" i="37" s="1"/>
  <c r="C41" i="37"/>
  <c r="B41" i="37"/>
  <c r="I40" i="37"/>
  <c r="G40" i="37"/>
  <c r="E40" i="37"/>
  <c r="D40" i="37"/>
  <c r="H40" i="37" s="1"/>
  <c r="C40" i="37"/>
  <c r="B40" i="37"/>
  <c r="I39" i="37"/>
  <c r="G39" i="37"/>
  <c r="E39" i="37"/>
  <c r="D39" i="37"/>
  <c r="H39" i="37" s="1"/>
  <c r="C39" i="37"/>
  <c r="B39" i="37"/>
  <c r="I38" i="37"/>
  <c r="G38" i="37"/>
  <c r="E38" i="37"/>
  <c r="D38" i="37"/>
  <c r="H38" i="37" s="1"/>
  <c r="C38" i="37"/>
  <c r="B38" i="37"/>
  <c r="I37" i="37"/>
  <c r="G37" i="37"/>
  <c r="E37" i="37"/>
  <c r="D37" i="37"/>
  <c r="H37" i="37" s="1"/>
  <c r="C37" i="37"/>
  <c r="B37" i="37"/>
  <c r="I36" i="37"/>
  <c r="G36" i="37"/>
  <c r="E36" i="37"/>
  <c r="D36" i="37"/>
  <c r="H36" i="37" s="1"/>
  <c r="C36" i="37"/>
  <c r="B36" i="37"/>
  <c r="I35" i="37"/>
  <c r="G35" i="37"/>
  <c r="E35" i="37"/>
  <c r="D35" i="37"/>
  <c r="H35" i="37" s="1"/>
  <c r="C35" i="37"/>
  <c r="B35" i="37"/>
  <c r="I34" i="37"/>
  <c r="G34" i="37"/>
  <c r="E34" i="37"/>
  <c r="D34" i="37"/>
  <c r="H34" i="37" s="1"/>
  <c r="C34" i="37"/>
  <c r="B34" i="37"/>
  <c r="I33" i="37"/>
  <c r="G33" i="37"/>
  <c r="E33" i="37"/>
  <c r="D33" i="37"/>
  <c r="H33" i="37" s="1"/>
  <c r="C33" i="37"/>
  <c r="B33" i="37"/>
  <c r="I32" i="37"/>
  <c r="G32" i="37"/>
  <c r="E32" i="37"/>
  <c r="D32" i="37"/>
  <c r="H32" i="37" s="1"/>
  <c r="C32" i="37"/>
  <c r="B32" i="37"/>
  <c r="I31" i="37"/>
  <c r="G31" i="37"/>
  <c r="E31" i="37"/>
  <c r="D31" i="37"/>
  <c r="H31" i="37" s="1"/>
  <c r="C31" i="37"/>
  <c r="B31" i="37"/>
  <c r="I30" i="37"/>
  <c r="G30" i="37"/>
  <c r="E30" i="37"/>
  <c r="D30" i="37"/>
  <c r="H30" i="37" s="1"/>
  <c r="C30" i="37"/>
  <c r="B30" i="37"/>
  <c r="I29" i="37"/>
  <c r="G29" i="37"/>
  <c r="E29" i="37"/>
  <c r="D29" i="37"/>
  <c r="H29" i="37" s="1"/>
  <c r="C29" i="37"/>
  <c r="B29" i="37"/>
  <c r="I28" i="37"/>
  <c r="G28" i="37"/>
  <c r="E28" i="37"/>
  <c r="D28" i="37"/>
  <c r="H28" i="37" s="1"/>
  <c r="C28" i="37"/>
  <c r="B28" i="37"/>
  <c r="I27" i="37"/>
  <c r="G27" i="37"/>
  <c r="E27" i="37"/>
  <c r="D27" i="37"/>
  <c r="H27" i="37" s="1"/>
  <c r="C27" i="37"/>
  <c r="B27" i="37"/>
  <c r="I26" i="37"/>
  <c r="G26" i="37"/>
  <c r="E26" i="37"/>
  <c r="D26" i="37"/>
  <c r="H26" i="37" s="1"/>
  <c r="C26" i="37"/>
  <c r="B26" i="37"/>
  <c r="I25" i="37"/>
  <c r="G25" i="37"/>
  <c r="E25" i="37"/>
  <c r="D25" i="37"/>
  <c r="H25" i="37" s="1"/>
  <c r="C25" i="37"/>
  <c r="B25" i="37"/>
  <c r="I24" i="37"/>
  <c r="G24" i="37"/>
  <c r="E24" i="37"/>
  <c r="D24" i="37"/>
  <c r="H24" i="37" s="1"/>
  <c r="C24" i="37"/>
  <c r="B24" i="37"/>
  <c r="I23" i="37"/>
  <c r="G23" i="37"/>
  <c r="E23" i="37"/>
  <c r="D23" i="37"/>
  <c r="H23" i="37" s="1"/>
  <c r="C23" i="37"/>
  <c r="B23" i="37"/>
  <c r="I22" i="37"/>
  <c r="G22" i="37"/>
  <c r="E22" i="37"/>
  <c r="D22" i="37"/>
  <c r="H22" i="37" s="1"/>
  <c r="C22" i="37"/>
  <c r="B22" i="37"/>
  <c r="I21" i="37"/>
  <c r="G21" i="37"/>
  <c r="E21" i="37"/>
  <c r="D21" i="37"/>
  <c r="H21" i="37" s="1"/>
  <c r="C21" i="37"/>
  <c r="B21" i="37"/>
  <c r="I20" i="37"/>
  <c r="G20" i="37"/>
  <c r="E20" i="37"/>
  <c r="D20" i="37"/>
  <c r="H20" i="37" s="1"/>
  <c r="C20" i="37"/>
  <c r="B20" i="37"/>
  <c r="I19" i="37"/>
  <c r="G19" i="37"/>
  <c r="E19" i="37"/>
  <c r="D19" i="37"/>
  <c r="H19" i="37" s="1"/>
  <c r="C19" i="37"/>
  <c r="B19" i="37"/>
  <c r="I18" i="37"/>
  <c r="G18" i="37"/>
  <c r="E18" i="37"/>
  <c r="D18" i="37"/>
  <c r="H18" i="37" s="1"/>
  <c r="C18" i="37"/>
  <c r="B18" i="37"/>
  <c r="I17" i="37"/>
  <c r="G17" i="37"/>
  <c r="E17" i="37"/>
  <c r="D17" i="37"/>
  <c r="H17" i="37" s="1"/>
  <c r="C17" i="37"/>
  <c r="B17" i="37"/>
  <c r="I16" i="37"/>
  <c r="G16" i="37"/>
  <c r="E16" i="37"/>
  <c r="D16" i="37"/>
  <c r="H16" i="37" s="1"/>
  <c r="C16" i="37"/>
  <c r="B16" i="37"/>
  <c r="I15" i="37"/>
  <c r="G15" i="37"/>
  <c r="E15" i="37"/>
  <c r="D15" i="37"/>
  <c r="H15" i="37" s="1"/>
  <c r="C15" i="37"/>
  <c r="B15" i="37"/>
  <c r="I14" i="37"/>
  <c r="G14" i="37"/>
  <c r="E14" i="37"/>
  <c r="D14" i="37"/>
  <c r="H14" i="37" s="1"/>
  <c r="C14" i="37"/>
  <c r="B14" i="37"/>
  <c r="I13" i="37"/>
  <c r="G13" i="37"/>
  <c r="E13" i="37"/>
  <c r="D13" i="37"/>
  <c r="H13" i="37" s="1"/>
  <c r="C13" i="37"/>
  <c r="B13" i="37"/>
  <c r="I12" i="37"/>
  <c r="G12" i="37"/>
  <c r="E12" i="37"/>
  <c r="D12" i="37"/>
  <c r="H12" i="37" s="1"/>
  <c r="C12" i="37"/>
  <c r="B12" i="37"/>
  <c r="I11" i="37"/>
  <c r="G11" i="37"/>
  <c r="E11" i="37"/>
  <c r="D11" i="37"/>
  <c r="H11" i="37" s="1"/>
  <c r="C11" i="37"/>
  <c r="B11" i="37"/>
  <c r="I10" i="37"/>
  <c r="G10" i="37"/>
  <c r="E10" i="37"/>
  <c r="D10" i="37"/>
  <c r="H10" i="37" s="1"/>
  <c r="C10" i="37"/>
  <c r="B10" i="37"/>
  <c r="I9" i="37"/>
  <c r="G9" i="37"/>
  <c r="E9" i="37"/>
  <c r="D9" i="37"/>
  <c r="H9" i="37" s="1"/>
  <c r="C9" i="37"/>
  <c r="B9" i="37"/>
  <c r="I8" i="37"/>
  <c r="G8" i="37"/>
  <c r="E8" i="37"/>
  <c r="D8" i="37"/>
  <c r="H8" i="37" s="1"/>
  <c r="C8" i="37"/>
  <c r="B8" i="37"/>
  <c r="I7" i="37"/>
  <c r="G7" i="37"/>
  <c r="E7" i="37"/>
  <c r="D7" i="37"/>
  <c r="H7" i="37" s="1"/>
  <c r="C7" i="37"/>
  <c r="B7" i="37"/>
  <c r="I6" i="37"/>
  <c r="G6" i="37"/>
  <c r="E6" i="37"/>
  <c r="D6" i="37"/>
  <c r="H6" i="37" s="1"/>
  <c r="C6" i="37"/>
  <c r="B6" i="37"/>
  <c r="I5" i="37"/>
  <c r="G5" i="37"/>
  <c r="E5" i="37"/>
  <c r="D5" i="37"/>
  <c r="H5" i="37" s="1"/>
  <c r="C5" i="37"/>
  <c r="B5" i="37"/>
  <c r="I4" i="37"/>
  <c r="G4" i="37"/>
  <c r="E4" i="37"/>
  <c r="D4" i="37"/>
  <c r="H4" i="37" s="1"/>
  <c r="C4" i="37"/>
  <c r="B4" i="37"/>
  <c r="I3" i="37"/>
  <c r="G3" i="37"/>
  <c r="E3" i="37"/>
  <c r="D3" i="37"/>
  <c r="H3" i="37" s="1"/>
  <c r="C3" i="37"/>
  <c r="B3" i="37"/>
  <c r="I2" i="37"/>
  <c r="G2" i="37"/>
  <c r="E2" i="37"/>
  <c r="D2" i="37"/>
  <c r="H2" i="37" s="1"/>
  <c r="C2" i="37"/>
  <c r="B2" i="37"/>
  <c r="AB12" i="44" l="1"/>
  <c r="Y8" i="44"/>
  <c r="AH14" i="44"/>
  <c r="AR41" i="37"/>
  <c r="AQ41" i="37"/>
  <c r="AR40" i="37"/>
  <c r="AQ40" i="37"/>
  <c r="AR39" i="37"/>
  <c r="AQ39" i="37"/>
  <c r="AR38" i="37"/>
  <c r="AQ38" i="37"/>
  <c r="AR37" i="37"/>
  <c r="AQ37" i="37"/>
  <c r="AR36" i="37"/>
  <c r="AQ36" i="37"/>
  <c r="AR35" i="37"/>
  <c r="AQ35" i="37"/>
  <c r="AR34" i="37"/>
  <c r="AQ34" i="37"/>
  <c r="AR33" i="37"/>
  <c r="AQ33" i="37"/>
  <c r="AR32" i="37"/>
  <c r="AQ32" i="37"/>
  <c r="AR31" i="37"/>
  <c r="AQ31" i="37"/>
  <c r="AR30" i="37"/>
  <c r="AQ30" i="37"/>
  <c r="AR29" i="37"/>
  <c r="AQ29" i="37"/>
  <c r="AR28" i="37"/>
  <c r="AQ28" i="37"/>
  <c r="AR27" i="37"/>
  <c r="AQ27" i="37"/>
  <c r="AR26" i="37"/>
  <c r="AQ26" i="37"/>
  <c r="AR25" i="37"/>
  <c r="AQ25" i="37"/>
  <c r="AR24" i="37"/>
  <c r="AQ24" i="37"/>
  <c r="AR23" i="37"/>
  <c r="AQ23" i="37"/>
  <c r="AR22" i="37"/>
  <c r="AQ22" i="37"/>
  <c r="AR21" i="37"/>
  <c r="AQ21" i="37"/>
  <c r="AR20" i="37"/>
  <c r="AQ20" i="37"/>
  <c r="AR19" i="37"/>
  <c r="AQ19" i="37"/>
  <c r="AR18" i="37"/>
  <c r="AQ18" i="37"/>
  <c r="AR17" i="37"/>
  <c r="AQ17" i="37"/>
  <c r="AR16" i="37"/>
  <c r="AQ16" i="37"/>
  <c r="AR15" i="37"/>
  <c r="AQ15" i="37"/>
  <c r="AR14" i="37"/>
  <c r="AQ14" i="37"/>
  <c r="AR13" i="37"/>
  <c r="AQ13" i="37"/>
  <c r="AR12" i="37"/>
  <c r="AQ12" i="37"/>
  <c r="AR11" i="37"/>
  <c r="AQ11" i="37"/>
  <c r="AR10" i="37"/>
  <c r="AQ10" i="37"/>
  <c r="AR9" i="37"/>
  <c r="AQ9" i="37"/>
  <c r="AR8" i="37"/>
  <c r="AQ8" i="37"/>
  <c r="AR7" i="37"/>
  <c r="AQ7" i="37"/>
  <c r="AR6" i="37"/>
  <c r="AQ6" i="37"/>
  <c r="AR5" i="37"/>
  <c r="AQ5" i="37"/>
  <c r="AR4" i="37"/>
  <c r="AQ4" i="37"/>
  <c r="AR3" i="37"/>
  <c r="AQ3" i="37"/>
  <c r="AR2" i="37"/>
  <c r="AQ2" i="37"/>
  <c r="AO41" i="37"/>
  <c r="AN41" i="37"/>
  <c r="AO40" i="37"/>
  <c r="AN40" i="37"/>
  <c r="AO39" i="37"/>
  <c r="AN39" i="37"/>
  <c r="AO38" i="37"/>
  <c r="AN38" i="37"/>
  <c r="AO37" i="37"/>
  <c r="AN37" i="37"/>
  <c r="AO36" i="37"/>
  <c r="AN36" i="37"/>
  <c r="AO35" i="37"/>
  <c r="AN35" i="37"/>
  <c r="AO34" i="37"/>
  <c r="AN34" i="37"/>
  <c r="AO33" i="37"/>
  <c r="AN33" i="37"/>
  <c r="AO32" i="37"/>
  <c r="AN32" i="37"/>
  <c r="AO31" i="37"/>
  <c r="AN31" i="37"/>
  <c r="AO30" i="37"/>
  <c r="AN30" i="37"/>
  <c r="AO29" i="37"/>
  <c r="AN29" i="37"/>
  <c r="AO28" i="37"/>
  <c r="AN28" i="37"/>
  <c r="AO27" i="37"/>
  <c r="AN27" i="37"/>
  <c r="AO26" i="37"/>
  <c r="AN26" i="37"/>
  <c r="AO25" i="37"/>
  <c r="AN25" i="37"/>
  <c r="AO24" i="37"/>
  <c r="AN24" i="37"/>
  <c r="AO23" i="37"/>
  <c r="AN23" i="37"/>
  <c r="AO22" i="37"/>
  <c r="AN22" i="37"/>
  <c r="AO21" i="37"/>
  <c r="AN21" i="37"/>
  <c r="AO20" i="37"/>
  <c r="AN20" i="37"/>
  <c r="AO19" i="37"/>
  <c r="AN19" i="37"/>
  <c r="AO18" i="37"/>
  <c r="AN18" i="37"/>
  <c r="AO17" i="37"/>
  <c r="AN17" i="37"/>
  <c r="AO16" i="37"/>
  <c r="AN16" i="37"/>
  <c r="AO15" i="37"/>
  <c r="AN15" i="37"/>
  <c r="AO14" i="37"/>
  <c r="AN14" i="37"/>
  <c r="AO13" i="37"/>
  <c r="AN13" i="37"/>
  <c r="AO12" i="37"/>
  <c r="AN12" i="37"/>
  <c r="AO11" i="37"/>
  <c r="AN11" i="37"/>
  <c r="AO10" i="37"/>
  <c r="AN10" i="37"/>
  <c r="AO9" i="37"/>
  <c r="AN9" i="37"/>
  <c r="AO8" i="37"/>
  <c r="AN8" i="37"/>
  <c r="AO7" i="37"/>
  <c r="AN7" i="37"/>
  <c r="AO6" i="37"/>
  <c r="AN6" i="37"/>
  <c r="AO5" i="37"/>
  <c r="AN5" i="37"/>
  <c r="AO4" i="37"/>
  <c r="AN4" i="37"/>
  <c r="AO3" i="37"/>
  <c r="AN3" i="37"/>
  <c r="AN2" i="37"/>
  <c r="AM41" i="37"/>
  <c r="AM40" i="37"/>
  <c r="AM39" i="37"/>
  <c r="AM38" i="37"/>
  <c r="AM37" i="37"/>
  <c r="AM36" i="37"/>
  <c r="AM35" i="37"/>
  <c r="AM34" i="37"/>
  <c r="AM33" i="37"/>
  <c r="AM32" i="37"/>
  <c r="AM31" i="37"/>
  <c r="AM30" i="37"/>
  <c r="AM29" i="37"/>
  <c r="AM28" i="37"/>
  <c r="AM27" i="37"/>
  <c r="AM26" i="37"/>
  <c r="AM25" i="37"/>
  <c r="AM24" i="37"/>
  <c r="AM23" i="37"/>
  <c r="AM22" i="37"/>
  <c r="AM21" i="37"/>
  <c r="AM19" i="37"/>
  <c r="AM18" i="37"/>
  <c r="AM17" i="37"/>
  <c r="AM16" i="37"/>
  <c r="AM15" i="37"/>
  <c r="AM14" i="37"/>
  <c r="AM13" i="37"/>
  <c r="AM12" i="37"/>
  <c r="AM11" i="37"/>
  <c r="AM10" i="37"/>
  <c r="AM9" i="37"/>
  <c r="AM8" i="37"/>
  <c r="AM7" i="37"/>
  <c r="AM6" i="37"/>
  <c r="AM5" i="37"/>
  <c r="AM4" i="37"/>
  <c r="AM3" i="37"/>
  <c r="AL2" i="37"/>
  <c r="AM2" i="37" s="1"/>
  <c r="AK2" i="37"/>
  <c r="AJ2" i="37"/>
  <c r="AI2" i="37"/>
  <c r="AJ41" i="37"/>
  <c r="AI41" i="37"/>
  <c r="AJ40" i="37"/>
  <c r="AI40" i="37"/>
  <c r="AJ39" i="37"/>
  <c r="AI39" i="37"/>
  <c r="AJ38" i="37"/>
  <c r="AI38" i="37"/>
  <c r="AJ37" i="37"/>
  <c r="AI37" i="37"/>
  <c r="AJ36" i="37"/>
  <c r="AI36" i="37"/>
  <c r="AJ35" i="37"/>
  <c r="AI35" i="37"/>
  <c r="AJ34" i="37"/>
  <c r="AI34" i="37"/>
  <c r="AJ33" i="37"/>
  <c r="AI33" i="37"/>
  <c r="AJ32" i="37"/>
  <c r="AI32" i="37"/>
  <c r="AJ31" i="37"/>
  <c r="AI31" i="37"/>
  <c r="AJ30" i="37"/>
  <c r="AI30" i="37"/>
  <c r="AJ29" i="37"/>
  <c r="AI29" i="37"/>
  <c r="AJ28" i="37"/>
  <c r="AI28" i="37"/>
  <c r="AJ27" i="37"/>
  <c r="AI27" i="37"/>
  <c r="AJ26" i="37"/>
  <c r="AI26" i="37"/>
  <c r="AJ25" i="37"/>
  <c r="AI25" i="37"/>
  <c r="AJ24" i="37"/>
  <c r="AI24" i="37"/>
  <c r="AJ23" i="37"/>
  <c r="AI23" i="37"/>
  <c r="AJ22" i="37"/>
  <c r="AI22" i="37"/>
  <c r="AJ21" i="37"/>
  <c r="AI21" i="37"/>
  <c r="AJ20" i="37"/>
  <c r="AI20" i="37"/>
  <c r="AJ19" i="37"/>
  <c r="AI19" i="37"/>
  <c r="AJ18" i="37"/>
  <c r="AI18" i="37"/>
  <c r="AJ17" i="37"/>
  <c r="AI17" i="37"/>
  <c r="AJ16" i="37"/>
  <c r="AI16" i="37"/>
  <c r="AJ15" i="37"/>
  <c r="AI15" i="37"/>
  <c r="AJ14" i="37"/>
  <c r="AI14" i="37"/>
  <c r="AJ13" i="37"/>
  <c r="AI13" i="37"/>
  <c r="AJ12" i="37"/>
  <c r="AI12" i="37"/>
  <c r="AJ11" i="37"/>
  <c r="AI11" i="37"/>
  <c r="AJ10" i="37"/>
  <c r="AI10" i="37"/>
  <c r="AJ9" i="37"/>
  <c r="AI9" i="37"/>
  <c r="AJ8" i="37"/>
  <c r="AI8" i="37"/>
  <c r="AJ7" i="37"/>
  <c r="AI7" i="37"/>
  <c r="AJ6" i="37"/>
  <c r="AI6" i="37"/>
  <c r="AJ5" i="37"/>
  <c r="AI5" i="37"/>
  <c r="AJ4" i="37"/>
  <c r="AI4" i="37"/>
  <c r="AJ3" i="37"/>
  <c r="AI3" i="37"/>
  <c r="Y9" i="44" l="1"/>
  <c r="AB13" i="44"/>
  <c r="AH15" i="44"/>
  <c r="AA2" i="37"/>
  <c r="Y10" i="44" l="1"/>
  <c r="AB14" i="44"/>
  <c r="AH16" i="44"/>
  <c r="AG41" i="37"/>
  <c r="AG40" i="37"/>
  <c r="AG39" i="37"/>
  <c r="AG38" i="37"/>
  <c r="AG37" i="37"/>
  <c r="AG36" i="37"/>
  <c r="AG35" i="37"/>
  <c r="AG34" i="37"/>
  <c r="AG33" i="37"/>
  <c r="AG32" i="37"/>
  <c r="AG31" i="37"/>
  <c r="AG30" i="37"/>
  <c r="AG29" i="37"/>
  <c r="AG28" i="37"/>
  <c r="AG27" i="37"/>
  <c r="AG26" i="37"/>
  <c r="AG25" i="37"/>
  <c r="AG24" i="37"/>
  <c r="AG23" i="37"/>
  <c r="AG22" i="37"/>
  <c r="AG21" i="37"/>
  <c r="AG20" i="37"/>
  <c r="AG19" i="37"/>
  <c r="AG18" i="37"/>
  <c r="AG17" i="37"/>
  <c r="AG16" i="37"/>
  <c r="AG15" i="37"/>
  <c r="AG14" i="37"/>
  <c r="AG13" i="37"/>
  <c r="AG12" i="37"/>
  <c r="AG11" i="37"/>
  <c r="AG10" i="37"/>
  <c r="AG9" i="37"/>
  <c r="AG8" i="37"/>
  <c r="AG7" i="37"/>
  <c r="AG6" i="37"/>
  <c r="AG5" i="37"/>
  <c r="AG4" i="37"/>
  <c r="AG3" i="37"/>
  <c r="AG2" i="37"/>
  <c r="Y2" i="37"/>
  <c r="AF41" i="37"/>
  <c r="AF40" i="37"/>
  <c r="AF39" i="37"/>
  <c r="AF38" i="37"/>
  <c r="AF37" i="37"/>
  <c r="AF36" i="37"/>
  <c r="AF35" i="37"/>
  <c r="AF34" i="37"/>
  <c r="AF33" i="37"/>
  <c r="AF32" i="37"/>
  <c r="AF31" i="37"/>
  <c r="AF30" i="37"/>
  <c r="AF29" i="37"/>
  <c r="AF28" i="37"/>
  <c r="AF27" i="37"/>
  <c r="AF26" i="37"/>
  <c r="AF25" i="37"/>
  <c r="AF24" i="37"/>
  <c r="AF23" i="37"/>
  <c r="AF22" i="37"/>
  <c r="AF21" i="37"/>
  <c r="AF20" i="37"/>
  <c r="AF19" i="37"/>
  <c r="AF18" i="37"/>
  <c r="AF17" i="37"/>
  <c r="AF16" i="37"/>
  <c r="AF15" i="37"/>
  <c r="AF14" i="37"/>
  <c r="AF13" i="37"/>
  <c r="AF12" i="37"/>
  <c r="AF11" i="37"/>
  <c r="AF10" i="37"/>
  <c r="AF9" i="37"/>
  <c r="AF8" i="37"/>
  <c r="AF7" i="37"/>
  <c r="AF6" i="37"/>
  <c r="AF5" i="37"/>
  <c r="AF4" i="37"/>
  <c r="AF3" i="37"/>
  <c r="AF2" i="37"/>
  <c r="X2" i="37"/>
  <c r="AD41" i="37"/>
  <c r="AE41" i="37" s="1"/>
  <c r="AC41" i="37"/>
  <c r="AB41" i="37"/>
  <c r="AA41" i="37"/>
  <c r="Y41" i="37"/>
  <c r="X41" i="37"/>
  <c r="V41" i="37"/>
  <c r="W41" i="37" s="1"/>
  <c r="U41" i="37"/>
  <c r="AD40" i="37"/>
  <c r="AE40" i="37" s="1"/>
  <c r="AC40" i="37"/>
  <c r="AB40" i="37"/>
  <c r="AA40" i="37"/>
  <c r="Y40" i="37"/>
  <c r="X40" i="37"/>
  <c r="V40" i="37"/>
  <c r="W40" i="37" s="1"/>
  <c r="U40" i="37"/>
  <c r="AD39" i="37"/>
  <c r="AE39" i="37" s="1"/>
  <c r="AC39" i="37"/>
  <c r="AB39" i="37"/>
  <c r="AA39" i="37"/>
  <c r="Y39" i="37"/>
  <c r="X39" i="37"/>
  <c r="V39" i="37"/>
  <c r="W39" i="37" s="1"/>
  <c r="U39" i="37"/>
  <c r="AD38" i="37"/>
  <c r="AE38" i="37" s="1"/>
  <c r="AC38" i="37"/>
  <c r="AB38" i="37"/>
  <c r="AA38" i="37"/>
  <c r="Y38" i="37"/>
  <c r="X38" i="37"/>
  <c r="V38" i="37"/>
  <c r="W38" i="37" s="1"/>
  <c r="U38" i="37"/>
  <c r="AD37" i="37"/>
  <c r="AE37" i="37" s="1"/>
  <c r="AC37" i="37"/>
  <c r="AB37" i="37"/>
  <c r="AA37" i="37"/>
  <c r="Y37" i="37"/>
  <c r="X37" i="37"/>
  <c r="V37" i="37"/>
  <c r="W37" i="37" s="1"/>
  <c r="U37" i="37"/>
  <c r="AD36" i="37"/>
  <c r="AE36" i="37" s="1"/>
  <c r="AC36" i="37"/>
  <c r="AB36" i="37"/>
  <c r="AA36" i="37"/>
  <c r="Y36" i="37"/>
  <c r="X36" i="37"/>
  <c r="V36" i="37"/>
  <c r="W36" i="37" s="1"/>
  <c r="U36" i="37"/>
  <c r="AD35" i="37"/>
  <c r="AE35" i="37" s="1"/>
  <c r="AC35" i="37"/>
  <c r="AB35" i="37"/>
  <c r="AA35" i="37"/>
  <c r="Y35" i="37"/>
  <c r="X35" i="37"/>
  <c r="V35" i="37"/>
  <c r="W35" i="37" s="1"/>
  <c r="U35" i="37"/>
  <c r="AD34" i="37"/>
  <c r="AE34" i="37" s="1"/>
  <c r="AC34" i="37"/>
  <c r="AB34" i="37"/>
  <c r="AA34" i="37"/>
  <c r="Y34" i="37"/>
  <c r="X34" i="37"/>
  <c r="V34" i="37"/>
  <c r="W34" i="37" s="1"/>
  <c r="U34" i="37"/>
  <c r="AD33" i="37"/>
  <c r="AE33" i="37" s="1"/>
  <c r="AC33" i="37"/>
  <c r="AB33" i="37"/>
  <c r="AA33" i="37"/>
  <c r="Y33" i="37"/>
  <c r="X33" i="37"/>
  <c r="V33" i="37"/>
  <c r="W33" i="37" s="1"/>
  <c r="U33" i="37"/>
  <c r="AD32" i="37"/>
  <c r="AE32" i="37" s="1"/>
  <c r="AC32" i="37"/>
  <c r="AB32" i="37"/>
  <c r="AA32" i="37"/>
  <c r="Y32" i="37"/>
  <c r="X32" i="37"/>
  <c r="V32" i="37"/>
  <c r="W32" i="37" s="1"/>
  <c r="U32" i="37"/>
  <c r="AD31" i="37"/>
  <c r="AE31" i="37" s="1"/>
  <c r="AC31" i="37"/>
  <c r="AB31" i="37"/>
  <c r="AA31" i="37"/>
  <c r="Y31" i="37"/>
  <c r="X31" i="37"/>
  <c r="V31" i="37"/>
  <c r="W31" i="37" s="1"/>
  <c r="U31" i="37"/>
  <c r="AD30" i="37"/>
  <c r="AE30" i="37" s="1"/>
  <c r="AC30" i="37"/>
  <c r="AB30" i="37"/>
  <c r="AA30" i="37"/>
  <c r="Y30" i="37"/>
  <c r="X30" i="37"/>
  <c r="V30" i="37"/>
  <c r="W30" i="37" s="1"/>
  <c r="U30" i="37"/>
  <c r="AD29" i="37"/>
  <c r="AE29" i="37" s="1"/>
  <c r="AC29" i="37"/>
  <c r="AB29" i="37"/>
  <c r="AA29" i="37"/>
  <c r="Y29" i="37"/>
  <c r="X29" i="37"/>
  <c r="V29" i="37"/>
  <c r="W29" i="37" s="1"/>
  <c r="U29" i="37"/>
  <c r="AD28" i="37"/>
  <c r="AE28" i="37" s="1"/>
  <c r="AC28" i="37"/>
  <c r="AB28" i="37"/>
  <c r="AA28" i="37"/>
  <c r="Y28" i="37"/>
  <c r="X28" i="37"/>
  <c r="V28" i="37"/>
  <c r="W28" i="37" s="1"/>
  <c r="U28" i="37"/>
  <c r="AD27" i="37"/>
  <c r="AE27" i="37" s="1"/>
  <c r="AC27" i="37"/>
  <c r="AB27" i="37"/>
  <c r="AA27" i="37"/>
  <c r="Y27" i="37"/>
  <c r="X27" i="37"/>
  <c r="V27" i="37"/>
  <c r="W27" i="37" s="1"/>
  <c r="U27" i="37"/>
  <c r="AD26" i="37"/>
  <c r="AE26" i="37" s="1"/>
  <c r="AC26" i="37"/>
  <c r="AB26" i="37"/>
  <c r="AA26" i="37"/>
  <c r="Y26" i="37"/>
  <c r="X26" i="37"/>
  <c r="V26" i="37"/>
  <c r="W26" i="37" s="1"/>
  <c r="U26" i="37"/>
  <c r="AD25" i="37"/>
  <c r="AE25" i="37" s="1"/>
  <c r="AC25" i="37"/>
  <c r="AB25" i="37"/>
  <c r="AA25" i="37"/>
  <c r="Y25" i="37"/>
  <c r="X25" i="37"/>
  <c r="V25" i="37"/>
  <c r="W25" i="37" s="1"/>
  <c r="U25" i="37"/>
  <c r="AD24" i="37"/>
  <c r="AE24" i="37" s="1"/>
  <c r="AC24" i="37"/>
  <c r="AB24" i="37"/>
  <c r="AA24" i="37"/>
  <c r="Y24" i="37"/>
  <c r="X24" i="37"/>
  <c r="V24" i="37"/>
  <c r="W24" i="37" s="1"/>
  <c r="U24" i="37"/>
  <c r="AD23" i="37"/>
  <c r="AE23" i="37" s="1"/>
  <c r="AC23" i="37"/>
  <c r="AB23" i="37"/>
  <c r="AA23" i="37"/>
  <c r="Y23" i="37"/>
  <c r="X23" i="37"/>
  <c r="V23" i="37"/>
  <c r="W23" i="37" s="1"/>
  <c r="U23" i="37"/>
  <c r="AD22" i="37"/>
  <c r="AE22" i="37" s="1"/>
  <c r="AC22" i="37"/>
  <c r="AB22" i="37"/>
  <c r="AA22" i="37"/>
  <c r="Y22" i="37"/>
  <c r="X22" i="37"/>
  <c r="V22" i="37"/>
  <c r="W22" i="37" s="1"/>
  <c r="U22" i="37"/>
  <c r="AD21" i="37"/>
  <c r="AE21" i="37" s="1"/>
  <c r="AC21" i="37"/>
  <c r="AB21" i="37"/>
  <c r="AA21" i="37"/>
  <c r="Y21" i="37"/>
  <c r="X21" i="37"/>
  <c r="V21" i="37"/>
  <c r="W21" i="37" s="1"/>
  <c r="U21" i="37"/>
  <c r="AD20" i="37"/>
  <c r="AE20" i="37" s="1"/>
  <c r="AC20" i="37"/>
  <c r="AB20" i="37"/>
  <c r="AA20" i="37"/>
  <c r="Y20" i="37"/>
  <c r="X20" i="37"/>
  <c r="V20" i="37"/>
  <c r="U20" i="37"/>
  <c r="AD19" i="37"/>
  <c r="AE19" i="37" s="1"/>
  <c r="AC19" i="37"/>
  <c r="AB19" i="37"/>
  <c r="AA19" i="37"/>
  <c r="Y19" i="37"/>
  <c r="X19" i="37"/>
  <c r="V19" i="37"/>
  <c r="W19" i="37" s="1"/>
  <c r="U19" i="37"/>
  <c r="AD18" i="37"/>
  <c r="AE18" i="37" s="1"/>
  <c r="AC18" i="37"/>
  <c r="AB18" i="37"/>
  <c r="AA18" i="37"/>
  <c r="Y18" i="37"/>
  <c r="X18" i="37"/>
  <c r="V18" i="37"/>
  <c r="W18" i="37" s="1"/>
  <c r="U18" i="37"/>
  <c r="AD17" i="37"/>
  <c r="AE17" i="37" s="1"/>
  <c r="AC17" i="37"/>
  <c r="AB17" i="37"/>
  <c r="AA17" i="37"/>
  <c r="Y17" i="37"/>
  <c r="X17" i="37"/>
  <c r="V17" i="37"/>
  <c r="W17" i="37" s="1"/>
  <c r="U17" i="37"/>
  <c r="AD16" i="37"/>
  <c r="AE16" i="37" s="1"/>
  <c r="AC16" i="37"/>
  <c r="AB16" i="37"/>
  <c r="AA16" i="37"/>
  <c r="Y16" i="37"/>
  <c r="X16" i="37"/>
  <c r="V16" i="37"/>
  <c r="W16" i="37" s="1"/>
  <c r="U16" i="37"/>
  <c r="AD15" i="37"/>
  <c r="AE15" i="37" s="1"/>
  <c r="AC15" i="37"/>
  <c r="AB15" i="37"/>
  <c r="AA15" i="37"/>
  <c r="Y15" i="37"/>
  <c r="X15" i="37"/>
  <c r="V15" i="37"/>
  <c r="W15" i="37" s="1"/>
  <c r="U15" i="37"/>
  <c r="AD14" i="37"/>
  <c r="AE14" i="37" s="1"/>
  <c r="AC14" i="37"/>
  <c r="AB14" i="37"/>
  <c r="AA14" i="37"/>
  <c r="Y14" i="37"/>
  <c r="X14" i="37"/>
  <c r="V14" i="37"/>
  <c r="U14" i="37"/>
  <c r="AD13" i="37"/>
  <c r="AE13" i="37" s="1"/>
  <c r="AC13" i="37"/>
  <c r="AB13" i="37"/>
  <c r="AA13" i="37"/>
  <c r="Y13" i="37"/>
  <c r="X13" i="37"/>
  <c r="V13" i="37"/>
  <c r="W13" i="37" s="1"/>
  <c r="U13" i="37"/>
  <c r="AD12" i="37"/>
  <c r="AE12" i="37" s="1"/>
  <c r="AC12" i="37"/>
  <c r="AB12" i="37"/>
  <c r="AA12" i="37"/>
  <c r="Y12" i="37"/>
  <c r="X12" i="37"/>
  <c r="V12" i="37"/>
  <c r="W12" i="37" s="1"/>
  <c r="U12" i="37"/>
  <c r="AD11" i="37"/>
  <c r="AE11" i="37" s="1"/>
  <c r="AC11" i="37"/>
  <c r="AB11" i="37"/>
  <c r="AA11" i="37"/>
  <c r="Y11" i="37"/>
  <c r="X11" i="37"/>
  <c r="V11" i="37"/>
  <c r="W11" i="37" s="1"/>
  <c r="U11" i="37"/>
  <c r="AD10" i="37"/>
  <c r="AE10" i="37" s="1"/>
  <c r="AC10" i="37"/>
  <c r="AB10" i="37"/>
  <c r="AA10" i="37"/>
  <c r="Y10" i="37"/>
  <c r="X10" i="37"/>
  <c r="V10" i="37"/>
  <c r="U10" i="37"/>
  <c r="AD9" i="37"/>
  <c r="AE9" i="37" s="1"/>
  <c r="AC9" i="37"/>
  <c r="AB9" i="37"/>
  <c r="AA9" i="37"/>
  <c r="Y9" i="37"/>
  <c r="X9" i="37"/>
  <c r="V9" i="37"/>
  <c r="W9" i="37" s="1"/>
  <c r="U9" i="37"/>
  <c r="AD8" i="37"/>
  <c r="AE8" i="37" s="1"/>
  <c r="AC8" i="37"/>
  <c r="AB8" i="37"/>
  <c r="AA8" i="37"/>
  <c r="Y8" i="37"/>
  <c r="X8" i="37"/>
  <c r="V8" i="37"/>
  <c r="W8" i="37" s="1"/>
  <c r="U8" i="37"/>
  <c r="AD7" i="37"/>
  <c r="AE7" i="37" s="1"/>
  <c r="AC7" i="37"/>
  <c r="AB7" i="37"/>
  <c r="AA7" i="37"/>
  <c r="Y7" i="37"/>
  <c r="X7" i="37"/>
  <c r="V7" i="37"/>
  <c r="W7" i="37" s="1"/>
  <c r="U7" i="37"/>
  <c r="AD6" i="37"/>
  <c r="AE6" i="37" s="1"/>
  <c r="AC6" i="37"/>
  <c r="AB6" i="37"/>
  <c r="AA6" i="37"/>
  <c r="Y6" i="37"/>
  <c r="X6" i="37"/>
  <c r="V6" i="37"/>
  <c r="U6" i="37"/>
  <c r="AD5" i="37"/>
  <c r="AE5" i="37" s="1"/>
  <c r="AC5" i="37"/>
  <c r="AB5" i="37"/>
  <c r="AA5" i="37"/>
  <c r="Y5" i="37"/>
  <c r="X5" i="37"/>
  <c r="V5" i="37"/>
  <c r="W5" i="37" s="1"/>
  <c r="U5" i="37"/>
  <c r="AD4" i="37"/>
  <c r="AE4" i="37" s="1"/>
  <c r="AC4" i="37"/>
  <c r="AB4" i="37"/>
  <c r="AA4" i="37"/>
  <c r="Y4" i="37"/>
  <c r="X4" i="37"/>
  <c r="V4" i="37"/>
  <c r="W4" i="37" s="1"/>
  <c r="U4" i="37"/>
  <c r="AD3" i="37"/>
  <c r="AE3" i="37" s="1"/>
  <c r="AC3" i="37"/>
  <c r="AB3" i="37"/>
  <c r="AA3" i="37"/>
  <c r="Y3" i="37"/>
  <c r="X3" i="37"/>
  <c r="V3" i="37"/>
  <c r="U3" i="37"/>
  <c r="AD2" i="37"/>
  <c r="AE2" i="37" s="1"/>
  <c r="AC2" i="37"/>
  <c r="AB2" i="37"/>
  <c r="V2" i="37"/>
  <c r="U2" i="37"/>
  <c r="AH17" i="44" l="1"/>
  <c r="AB15" i="44"/>
  <c r="Y11" i="44"/>
  <c r="D226" i="41"/>
  <c r="D225" i="41"/>
  <c r="D224" i="41"/>
  <c r="D223" i="41"/>
  <c r="D222" i="41"/>
  <c r="D221" i="41"/>
  <c r="D220" i="41"/>
  <c r="D219" i="41"/>
  <c r="D218" i="41"/>
  <c r="D217" i="41"/>
  <c r="D216" i="41"/>
  <c r="D215" i="41"/>
  <c r="D214" i="41"/>
  <c r="D213" i="41"/>
  <c r="D212" i="41"/>
  <c r="D211" i="41"/>
  <c r="D210" i="41"/>
  <c r="D209" i="41"/>
  <c r="D208" i="41"/>
  <c r="D207" i="41"/>
  <c r="D206" i="41"/>
  <c r="D205" i="41"/>
  <c r="D204" i="41"/>
  <c r="D203" i="41"/>
  <c r="D202" i="41"/>
  <c r="D201" i="41"/>
  <c r="D200" i="41"/>
  <c r="D199" i="41"/>
  <c r="D198" i="41"/>
  <c r="D197" i="41"/>
  <c r="D196" i="41"/>
  <c r="D195" i="41"/>
  <c r="D194" i="41"/>
  <c r="D193" i="41"/>
  <c r="D192" i="41"/>
  <c r="D191" i="41"/>
  <c r="D190" i="41"/>
  <c r="D189" i="41"/>
  <c r="D188" i="41"/>
  <c r="D187" i="41"/>
  <c r="D186" i="41"/>
  <c r="D185" i="41"/>
  <c r="D184" i="41"/>
  <c r="D183" i="41"/>
  <c r="D182" i="41"/>
  <c r="E182" i="41" s="1"/>
  <c r="D181" i="41"/>
  <c r="D180" i="41"/>
  <c r="D179" i="41"/>
  <c r="D178" i="41"/>
  <c r="D177" i="41"/>
  <c r="D176" i="41"/>
  <c r="D175" i="41"/>
  <c r="D174" i="41"/>
  <c r="D173" i="41"/>
  <c r="D172" i="41"/>
  <c r="D171" i="41"/>
  <c r="D170" i="41"/>
  <c r="D169" i="41"/>
  <c r="D168" i="41"/>
  <c r="D167" i="41"/>
  <c r="D166" i="41"/>
  <c r="D165" i="41"/>
  <c r="D164" i="41"/>
  <c r="D163" i="41"/>
  <c r="D162" i="41"/>
  <c r="D161" i="41"/>
  <c r="D160" i="41"/>
  <c r="D159" i="41"/>
  <c r="D158" i="41"/>
  <c r="D157" i="41"/>
  <c r="D156" i="41"/>
  <c r="D155" i="41"/>
  <c r="D154" i="41"/>
  <c r="D153" i="41"/>
  <c r="D152" i="41"/>
  <c r="D151" i="41"/>
  <c r="D150" i="41"/>
  <c r="D149" i="41"/>
  <c r="D148" i="41"/>
  <c r="D147" i="41"/>
  <c r="D146" i="41"/>
  <c r="D145" i="41"/>
  <c r="D144" i="41"/>
  <c r="D143" i="41"/>
  <c r="D142" i="41"/>
  <c r="D141" i="41"/>
  <c r="D140" i="41"/>
  <c r="D139" i="41"/>
  <c r="D138" i="41"/>
  <c r="D137" i="41"/>
  <c r="AH18" i="44" l="1"/>
  <c r="Y12" i="44"/>
  <c r="AB16" i="44"/>
  <c r="E137" i="41"/>
  <c r="F137" i="41" s="1"/>
  <c r="E139" i="41"/>
  <c r="E183" i="41"/>
  <c r="E138" i="41"/>
  <c r="E187" i="41"/>
  <c r="E184" i="41"/>
  <c r="E141" i="41"/>
  <c r="E225" i="41"/>
  <c r="E180" i="41"/>
  <c r="E186" i="41"/>
  <c r="E185" i="41"/>
  <c r="E140" i="41"/>
  <c r="E142" i="41"/>
  <c r="E226" i="41"/>
  <c r="E181" i="41"/>
  <c r="E188" i="41"/>
  <c r="E190" i="41"/>
  <c r="E192" i="41"/>
  <c r="E194" i="41"/>
  <c r="E196" i="41"/>
  <c r="E198" i="41"/>
  <c r="E200" i="41"/>
  <c r="E202" i="41"/>
  <c r="E204" i="41"/>
  <c r="E206" i="41"/>
  <c r="E208" i="41"/>
  <c r="E210" i="41"/>
  <c r="E212" i="41"/>
  <c r="E214" i="41"/>
  <c r="E216" i="41"/>
  <c r="E218" i="41"/>
  <c r="E220" i="41"/>
  <c r="E222" i="41"/>
  <c r="E224" i="41"/>
  <c r="E143" i="41"/>
  <c r="E145" i="41"/>
  <c r="E147" i="41"/>
  <c r="E149" i="41"/>
  <c r="E151" i="41"/>
  <c r="E153" i="41"/>
  <c r="E155" i="41"/>
  <c r="E157" i="41"/>
  <c r="E159" i="41"/>
  <c r="E161" i="41"/>
  <c r="E163" i="41"/>
  <c r="E165" i="41"/>
  <c r="E167" i="41"/>
  <c r="E169" i="41"/>
  <c r="E171" i="41"/>
  <c r="E173" i="41"/>
  <c r="E175" i="41"/>
  <c r="E177" i="41"/>
  <c r="E179" i="41"/>
  <c r="E189" i="41"/>
  <c r="E191" i="41"/>
  <c r="E193" i="41"/>
  <c r="E195" i="41"/>
  <c r="E197" i="41"/>
  <c r="E199" i="41"/>
  <c r="E201" i="41"/>
  <c r="E203" i="41"/>
  <c r="E205" i="41"/>
  <c r="E207" i="41"/>
  <c r="E209" i="41"/>
  <c r="E211" i="41"/>
  <c r="E213" i="41"/>
  <c r="E215" i="41"/>
  <c r="E217" i="41"/>
  <c r="E219" i="41"/>
  <c r="E221" i="41"/>
  <c r="E223" i="41"/>
  <c r="E144" i="41"/>
  <c r="E146" i="41"/>
  <c r="E148" i="41"/>
  <c r="E150" i="41"/>
  <c r="E152" i="41"/>
  <c r="E154" i="41"/>
  <c r="E156" i="41"/>
  <c r="E158" i="41"/>
  <c r="E160" i="41"/>
  <c r="E162" i="41"/>
  <c r="E164" i="41"/>
  <c r="E166" i="41"/>
  <c r="E168" i="41"/>
  <c r="E170" i="41"/>
  <c r="E172" i="41"/>
  <c r="E174" i="41"/>
  <c r="E176" i="41"/>
  <c r="E178" i="41"/>
  <c r="AH19" i="44" l="1"/>
  <c r="AB17" i="44"/>
  <c r="Y13" i="44"/>
  <c r="AL54" i="20"/>
  <c r="AK54" i="20"/>
  <c r="AH20" i="44" l="1"/>
  <c r="Y14" i="44"/>
  <c r="AB18" i="44"/>
  <c r="AH21" i="44" l="1"/>
  <c r="AB19" i="44"/>
  <c r="Y15" i="44"/>
  <c r="AG54" i="20"/>
  <c r="AP41" i="37"/>
  <c r="O41" i="37" s="1"/>
  <c r="AP40" i="37"/>
  <c r="O40" i="37" s="1"/>
  <c r="AP39" i="37"/>
  <c r="O39" i="37" s="1"/>
  <c r="AP38" i="37"/>
  <c r="O38" i="37" s="1"/>
  <c r="AP37" i="37"/>
  <c r="O37" i="37" s="1"/>
  <c r="AP36" i="37"/>
  <c r="O36" i="37" s="1"/>
  <c r="AP35" i="37"/>
  <c r="O35" i="37" s="1"/>
  <c r="AP34" i="37"/>
  <c r="O34" i="37" s="1"/>
  <c r="AP33" i="37"/>
  <c r="O33" i="37" s="1"/>
  <c r="AP32" i="37"/>
  <c r="O32" i="37" s="1"/>
  <c r="AP31" i="37"/>
  <c r="O31" i="37" s="1"/>
  <c r="AP30" i="37"/>
  <c r="O30" i="37" s="1"/>
  <c r="AP29" i="37"/>
  <c r="O29" i="37" s="1"/>
  <c r="AP28" i="37"/>
  <c r="O28" i="37" s="1"/>
  <c r="AP27" i="37"/>
  <c r="O27" i="37" s="1"/>
  <c r="AP26" i="37"/>
  <c r="O26" i="37" s="1"/>
  <c r="AP25" i="37"/>
  <c r="O25" i="37" s="1"/>
  <c r="AP24" i="37"/>
  <c r="O24" i="37" s="1"/>
  <c r="AP23" i="37"/>
  <c r="O23" i="37" s="1"/>
  <c r="AP22" i="37"/>
  <c r="O22" i="37" s="1"/>
  <c r="AP21" i="37"/>
  <c r="O21" i="37" s="1"/>
  <c r="AP19" i="37"/>
  <c r="O19" i="37" s="1"/>
  <c r="AP18" i="37"/>
  <c r="O18" i="37" s="1"/>
  <c r="AP17" i="37"/>
  <c r="O17" i="37" s="1"/>
  <c r="AP16" i="37"/>
  <c r="O16" i="37" s="1"/>
  <c r="AP15" i="37"/>
  <c r="O15" i="37" s="1"/>
  <c r="AP14" i="37"/>
  <c r="O14" i="37" s="1"/>
  <c r="AP13" i="37"/>
  <c r="O13" i="37" s="1"/>
  <c r="AP12" i="37"/>
  <c r="O12" i="37" s="1"/>
  <c r="AP11" i="37"/>
  <c r="O11" i="37" s="1"/>
  <c r="AP9" i="37"/>
  <c r="O9" i="37" s="1"/>
  <c r="AP7" i="37"/>
  <c r="O7" i="37" s="1"/>
  <c r="X54" i="20"/>
  <c r="O54" i="20"/>
  <c r="AH22" i="44" l="1"/>
  <c r="Y16" i="44"/>
  <c r="AB20" i="44"/>
  <c r="F2" i="37"/>
  <c r="F8" i="37"/>
  <c r="F12" i="37"/>
  <c r="F18" i="37"/>
  <c r="F7" i="37"/>
  <c r="F11" i="37"/>
  <c r="F19" i="37"/>
  <c r="F20" i="37"/>
  <c r="F3" i="37"/>
  <c r="F5" i="37"/>
  <c r="F10" i="37"/>
  <c r="F31" i="37"/>
  <c r="F14" i="37"/>
  <c r="F22" i="37"/>
  <c r="F30" i="37"/>
  <c r="F9" i="37"/>
  <c r="F13" i="37"/>
  <c r="F17" i="37"/>
  <c r="F21" i="37"/>
  <c r="F25" i="37"/>
  <c r="F29" i="37"/>
  <c r="F35" i="37"/>
  <c r="F39" i="37"/>
  <c r="F16" i="37"/>
  <c r="F28" i="37"/>
  <c r="F34" i="37"/>
  <c r="F38" i="37"/>
  <c r="F4" i="37"/>
  <c r="F26" i="37"/>
  <c r="F15" i="37"/>
  <c r="F23" i="37"/>
  <c r="F27" i="37"/>
  <c r="F33" i="37"/>
  <c r="F37" i="37"/>
  <c r="F41" i="37"/>
  <c r="F6" i="37"/>
  <c r="F24" i="37"/>
  <c r="F32" i="37"/>
  <c r="F36" i="37"/>
  <c r="F40" i="37"/>
  <c r="AR15" i="20"/>
  <c r="AR16" i="20"/>
  <c r="AR17" i="20"/>
  <c r="AR18" i="20"/>
  <c r="AR19" i="20"/>
  <c r="AR20" i="20"/>
  <c r="AR21" i="20"/>
  <c r="AR22" i="20"/>
  <c r="AR23" i="20"/>
  <c r="AR24" i="20"/>
  <c r="AR25" i="20"/>
  <c r="AR26" i="20"/>
  <c r="AR27" i="20"/>
  <c r="AR28" i="20"/>
  <c r="AR29" i="20"/>
  <c r="AR30" i="20"/>
  <c r="AR31" i="20"/>
  <c r="AR32" i="20"/>
  <c r="AR33" i="20"/>
  <c r="AR34" i="20"/>
  <c r="AR35" i="20"/>
  <c r="AR36" i="20"/>
  <c r="AR37" i="20"/>
  <c r="AR38" i="20"/>
  <c r="AR39" i="20"/>
  <c r="AR40" i="20"/>
  <c r="AR41" i="20"/>
  <c r="AR42" i="20"/>
  <c r="AR43" i="20"/>
  <c r="AR44" i="20"/>
  <c r="AR45" i="20"/>
  <c r="AR46" i="20"/>
  <c r="AR47" i="20"/>
  <c r="AR48" i="20"/>
  <c r="AR49" i="20"/>
  <c r="AR50" i="20"/>
  <c r="AR51" i="20"/>
  <c r="AR52" i="20"/>
  <c r="AR53" i="20"/>
  <c r="AR14" i="20"/>
  <c r="AH23" i="44" l="1"/>
  <c r="AB21" i="44"/>
  <c r="Y17" i="44"/>
  <c r="AB54" i="20"/>
  <c r="AE55" i="20" s="1"/>
  <c r="S54" i="20"/>
  <c r="J54" i="20"/>
  <c r="M55" i="20" s="1"/>
  <c r="AH24" i="44" l="1"/>
  <c r="Y18" i="44"/>
  <c r="AB22" i="44"/>
  <c r="V55" i="20"/>
  <c r="AQ15" i="20"/>
  <c r="AQ16" i="20"/>
  <c r="AQ17" i="20"/>
  <c r="AQ18" i="20"/>
  <c r="AQ19" i="20"/>
  <c r="AQ20" i="20"/>
  <c r="AQ21" i="20"/>
  <c r="AQ22" i="20"/>
  <c r="AQ23" i="20"/>
  <c r="AQ24" i="20"/>
  <c r="AQ25" i="20"/>
  <c r="AQ26" i="20"/>
  <c r="AQ27" i="20"/>
  <c r="AQ28" i="20"/>
  <c r="AQ29" i="20"/>
  <c r="AQ30" i="20"/>
  <c r="AQ31" i="20"/>
  <c r="AQ32" i="20"/>
  <c r="AQ33" i="20"/>
  <c r="AQ34" i="20"/>
  <c r="AQ35" i="20"/>
  <c r="AQ36" i="20"/>
  <c r="AQ37" i="20"/>
  <c r="AQ38" i="20"/>
  <c r="AQ39" i="20"/>
  <c r="AQ40" i="20"/>
  <c r="AQ41" i="20"/>
  <c r="AQ42" i="20"/>
  <c r="AQ43" i="20"/>
  <c r="AQ44" i="20"/>
  <c r="AQ45" i="20"/>
  <c r="AQ46" i="20"/>
  <c r="AQ47" i="20"/>
  <c r="AQ48" i="20"/>
  <c r="AQ49" i="20"/>
  <c r="AQ50" i="20"/>
  <c r="AQ51" i="20"/>
  <c r="AQ52" i="20"/>
  <c r="AQ53" i="20"/>
  <c r="AQ14" i="20"/>
  <c r="Y14" i="20"/>
  <c r="AH2" i="37" s="1"/>
  <c r="AP15" i="20"/>
  <c r="AH3" i="37" s="1"/>
  <c r="AP16" i="20"/>
  <c r="AH4" i="37" s="1"/>
  <c r="AP17" i="20"/>
  <c r="AP18" i="20"/>
  <c r="AP19" i="20"/>
  <c r="AP20" i="20"/>
  <c r="AH8" i="37" s="1"/>
  <c r="AP21" i="20"/>
  <c r="AP22" i="20"/>
  <c r="AH10" i="37" s="1"/>
  <c r="AP23" i="20"/>
  <c r="AP24" i="20"/>
  <c r="AP25" i="20"/>
  <c r="AP26" i="20"/>
  <c r="AP27" i="20"/>
  <c r="AP28" i="20"/>
  <c r="AP29" i="20"/>
  <c r="AP30" i="20"/>
  <c r="AP31" i="20"/>
  <c r="AP32" i="20"/>
  <c r="AP33" i="20"/>
  <c r="AP34" i="20"/>
  <c r="AP35" i="20"/>
  <c r="AP36" i="20"/>
  <c r="AP37" i="20"/>
  <c r="AP38" i="20"/>
  <c r="AP39" i="20"/>
  <c r="AP40" i="20"/>
  <c r="AP41" i="20"/>
  <c r="AP42" i="20"/>
  <c r="AP43" i="20"/>
  <c r="AP44" i="20"/>
  <c r="AP45" i="20"/>
  <c r="AP46" i="20"/>
  <c r="AP47" i="20"/>
  <c r="AP48" i="20"/>
  <c r="AP49" i="20"/>
  <c r="AP50" i="20"/>
  <c r="AP51" i="20"/>
  <c r="AP52" i="20"/>
  <c r="AP53" i="20"/>
  <c r="AH41" i="37"/>
  <c r="AH40" i="37"/>
  <c r="AH39" i="37"/>
  <c r="AH38" i="37"/>
  <c r="AH37" i="37"/>
  <c r="AH36" i="37"/>
  <c r="AH35" i="37"/>
  <c r="AH34" i="37"/>
  <c r="AH33" i="37"/>
  <c r="AH32" i="37"/>
  <c r="AH31" i="37"/>
  <c r="AH30" i="37"/>
  <c r="AH29" i="37"/>
  <c r="AH28" i="37"/>
  <c r="AH27" i="37"/>
  <c r="AH26" i="37"/>
  <c r="AH25" i="37"/>
  <c r="AH24" i="37"/>
  <c r="AH23" i="37"/>
  <c r="AH22" i="37"/>
  <c r="AH21" i="37"/>
  <c r="AH19" i="37"/>
  <c r="AH18" i="37"/>
  <c r="AH17" i="37"/>
  <c r="AH16" i="37"/>
  <c r="AH15" i="37"/>
  <c r="AH14" i="37"/>
  <c r="AH13" i="37"/>
  <c r="AH12" i="37"/>
  <c r="AH11" i="37"/>
  <c r="AH9" i="37"/>
  <c r="AH7" i="37"/>
  <c r="M14" i="20"/>
  <c r="W2" i="37" s="1"/>
  <c r="AP2" i="37" l="1"/>
  <c r="O2" i="37" s="1"/>
  <c r="AH25" i="44"/>
  <c r="AM20" i="37"/>
  <c r="AP20" i="37"/>
  <c r="M9" i="37"/>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AB23" i="44"/>
  <c r="Y19" i="44"/>
  <c r="Y32" i="20"/>
  <c r="AH20" i="37" s="1"/>
  <c r="V32" i="20"/>
  <c r="V17" i="20"/>
  <c r="Y17" i="20"/>
  <c r="AH5" i="37" s="1"/>
  <c r="V18" i="20"/>
  <c r="Y18" i="20"/>
  <c r="AH6" i="37" s="1"/>
  <c r="E2" i="41"/>
  <c r="F2" i="41" s="1"/>
  <c r="E3" i="41"/>
  <c r="F3" i="41" s="1"/>
  <c r="V14" i="20"/>
  <c r="AP4" i="37"/>
  <c r="O4" i="37" s="1"/>
  <c r="AP3" i="37"/>
  <c r="O3" i="37" s="1"/>
  <c r="AP10" i="37"/>
  <c r="O10" i="37" s="1"/>
  <c r="AP8" i="37"/>
  <c r="O8" i="37" s="1"/>
  <c r="AP6" i="37"/>
  <c r="O6" i="37" s="1"/>
  <c r="AP5" i="37"/>
  <c r="O5" i="37" s="1"/>
  <c r="F138" i="41"/>
  <c r="E47" i="41"/>
  <c r="F47" i="41" s="1"/>
  <c r="E7" i="41"/>
  <c r="F7" i="41" s="1"/>
  <c r="E5" i="41"/>
  <c r="F5" i="41" s="1"/>
  <c r="E10" i="41"/>
  <c r="F10" i="41" s="1"/>
  <c r="F226" i="41"/>
  <c r="F224" i="41"/>
  <c r="F222" i="41"/>
  <c r="F220" i="41"/>
  <c r="F218" i="41"/>
  <c r="F216" i="41"/>
  <c r="F214" i="41"/>
  <c r="F212" i="41"/>
  <c r="F210" i="41"/>
  <c r="F208" i="41"/>
  <c r="F206" i="41"/>
  <c r="F204" i="41"/>
  <c r="F202" i="41"/>
  <c r="F200" i="41"/>
  <c r="F198" i="41"/>
  <c r="F196" i="41"/>
  <c r="F194" i="41"/>
  <c r="F192" i="41"/>
  <c r="F190" i="41"/>
  <c r="F188" i="41"/>
  <c r="F186" i="41"/>
  <c r="F184" i="41"/>
  <c r="F182" i="41"/>
  <c r="F180" i="41"/>
  <c r="F178" i="41"/>
  <c r="F176" i="41"/>
  <c r="F174" i="41"/>
  <c r="F172" i="41"/>
  <c r="F170" i="41"/>
  <c r="F168" i="41"/>
  <c r="F166" i="41"/>
  <c r="F164" i="41"/>
  <c r="F162" i="41"/>
  <c r="F160" i="41"/>
  <c r="F158" i="41"/>
  <c r="F156" i="41"/>
  <c r="F154" i="41"/>
  <c r="F152" i="41"/>
  <c r="F150" i="41"/>
  <c r="F148" i="41"/>
  <c r="F146" i="41"/>
  <c r="F144" i="41"/>
  <c r="F142" i="41"/>
  <c r="F140" i="41"/>
  <c r="E12" i="41"/>
  <c r="F12" i="41" s="1"/>
  <c r="E14" i="41"/>
  <c r="F14" i="41" s="1"/>
  <c r="E16" i="41"/>
  <c r="F16" i="41" s="1"/>
  <c r="E18" i="41"/>
  <c r="F18" i="41" s="1"/>
  <c r="E20" i="41"/>
  <c r="F20" i="41" s="1"/>
  <c r="E22" i="41"/>
  <c r="F22" i="41" s="1"/>
  <c r="E24" i="41"/>
  <c r="F24" i="41" s="1"/>
  <c r="E26" i="41"/>
  <c r="F26" i="41" s="1"/>
  <c r="E28" i="41"/>
  <c r="F28" i="41" s="1"/>
  <c r="E30" i="41"/>
  <c r="F30" i="41" s="1"/>
  <c r="E32" i="41"/>
  <c r="F32" i="41" s="1"/>
  <c r="E34" i="41"/>
  <c r="F34" i="41" s="1"/>
  <c r="E36" i="41"/>
  <c r="F36" i="41" s="1"/>
  <c r="E38" i="41"/>
  <c r="F38" i="41" s="1"/>
  <c r="E40" i="41"/>
  <c r="F40" i="41" s="1"/>
  <c r="E42" i="41"/>
  <c r="F42" i="41" s="1"/>
  <c r="E44" i="41"/>
  <c r="F44" i="41" s="1"/>
  <c r="E46" i="41"/>
  <c r="F46" i="41" s="1"/>
  <c r="E48" i="41"/>
  <c r="F48" i="41" s="1"/>
  <c r="E50" i="41"/>
  <c r="F50" i="41" s="1"/>
  <c r="E52" i="41"/>
  <c r="E54" i="41"/>
  <c r="E56" i="41"/>
  <c r="E58" i="41"/>
  <c r="E60" i="41"/>
  <c r="E62" i="41"/>
  <c r="E64" i="41"/>
  <c r="E66" i="41"/>
  <c r="E68" i="41"/>
  <c r="E70" i="41"/>
  <c r="E72" i="41"/>
  <c r="E74" i="41"/>
  <c r="E76" i="41"/>
  <c r="E78" i="41"/>
  <c r="E80" i="41"/>
  <c r="E82" i="41"/>
  <c r="E84" i="41"/>
  <c r="E86" i="41"/>
  <c r="E88" i="41"/>
  <c r="E90" i="41"/>
  <c r="F90" i="41" s="1"/>
  <c r="E13" i="41"/>
  <c r="F13" i="41" s="1"/>
  <c r="E15" i="41"/>
  <c r="F15" i="41" s="1"/>
  <c r="E17" i="41"/>
  <c r="F17" i="41" s="1"/>
  <c r="E19" i="41"/>
  <c r="F19" i="41" s="1"/>
  <c r="E21" i="41"/>
  <c r="F21" i="41" s="1"/>
  <c r="E23" i="41"/>
  <c r="F23" i="41" s="1"/>
  <c r="E25" i="41"/>
  <c r="F25" i="41" s="1"/>
  <c r="E27" i="41"/>
  <c r="F27" i="41" s="1"/>
  <c r="E29" i="41"/>
  <c r="F29" i="41" s="1"/>
  <c r="E31" i="41"/>
  <c r="F31" i="41" s="1"/>
  <c r="E33" i="41"/>
  <c r="F33" i="41" s="1"/>
  <c r="E35" i="41"/>
  <c r="F35" i="41" s="1"/>
  <c r="E37" i="41"/>
  <c r="F37" i="41" s="1"/>
  <c r="E39" i="41"/>
  <c r="F39" i="41" s="1"/>
  <c r="E41" i="41"/>
  <c r="F41" i="41" s="1"/>
  <c r="E43" i="41"/>
  <c r="F43" i="41" s="1"/>
  <c r="E45" i="41"/>
  <c r="F45" i="41" s="1"/>
  <c r="E49" i="41"/>
  <c r="E51" i="41"/>
  <c r="F51" i="41" s="1"/>
  <c r="E53" i="41"/>
  <c r="E55" i="41"/>
  <c r="E57" i="41"/>
  <c r="E59" i="41"/>
  <c r="E61" i="41"/>
  <c r="E63" i="41"/>
  <c r="E65" i="41"/>
  <c r="F65" i="41" s="1"/>
  <c r="E67" i="41"/>
  <c r="E69" i="41"/>
  <c r="E71" i="41"/>
  <c r="E73" i="41"/>
  <c r="E75" i="41"/>
  <c r="E77" i="41"/>
  <c r="E79" i="41"/>
  <c r="E81" i="41"/>
  <c r="E83" i="41"/>
  <c r="E85" i="41"/>
  <c r="E87" i="41"/>
  <c r="E89" i="41"/>
  <c r="E91" i="41"/>
  <c r="F91" i="41" s="1"/>
  <c r="E4" i="41"/>
  <c r="F4" i="41" s="1"/>
  <c r="E8" i="41"/>
  <c r="F8" i="41" s="1"/>
  <c r="E6" i="41"/>
  <c r="F6" i="41" s="1"/>
  <c r="E11" i="41"/>
  <c r="F11" i="41" s="1"/>
  <c r="E9" i="41"/>
  <c r="F9" i="41" s="1"/>
  <c r="F225" i="41"/>
  <c r="F223" i="41"/>
  <c r="F221" i="41"/>
  <c r="F219" i="41"/>
  <c r="F217" i="41"/>
  <c r="F215" i="41"/>
  <c r="F213" i="41"/>
  <c r="F211" i="41"/>
  <c r="F209" i="41"/>
  <c r="F207" i="41"/>
  <c r="F205" i="41"/>
  <c r="F203" i="41"/>
  <c r="F201" i="41"/>
  <c r="F199" i="41"/>
  <c r="F197" i="41"/>
  <c r="F195" i="41"/>
  <c r="F193" i="41"/>
  <c r="F191" i="41"/>
  <c r="F189" i="41"/>
  <c r="F187" i="41"/>
  <c r="F185" i="41"/>
  <c r="F183" i="41"/>
  <c r="F181" i="41"/>
  <c r="F179" i="41"/>
  <c r="F177" i="41"/>
  <c r="F175" i="41"/>
  <c r="F173" i="41"/>
  <c r="F171" i="41"/>
  <c r="F169" i="41"/>
  <c r="F167" i="41"/>
  <c r="F165" i="41"/>
  <c r="F163" i="41"/>
  <c r="F161" i="41"/>
  <c r="F159" i="41"/>
  <c r="F157" i="41"/>
  <c r="F155" i="41"/>
  <c r="F153" i="41"/>
  <c r="F151" i="41"/>
  <c r="F149" i="41"/>
  <c r="F147" i="41"/>
  <c r="F145" i="41"/>
  <c r="F143" i="41"/>
  <c r="F141" i="41"/>
  <c r="F139" i="41"/>
  <c r="AO15" i="20"/>
  <c r="AO16" i="20"/>
  <c r="AO17" i="20"/>
  <c r="AO18" i="20"/>
  <c r="AO19" i="20"/>
  <c r="AO20" i="20"/>
  <c r="AO21" i="20"/>
  <c r="AO22" i="20"/>
  <c r="AO23" i="20"/>
  <c r="AO24" i="20"/>
  <c r="AO25" i="20"/>
  <c r="AO26" i="20"/>
  <c r="AO27" i="20"/>
  <c r="AO28" i="20"/>
  <c r="AO29" i="20"/>
  <c r="AO30" i="20"/>
  <c r="AO31" i="20"/>
  <c r="AO32" i="20"/>
  <c r="AO33" i="20"/>
  <c r="AO34" i="20"/>
  <c r="AO35" i="20"/>
  <c r="AO36" i="20"/>
  <c r="AO37" i="20"/>
  <c r="AO38" i="20"/>
  <c r="AO39" i="20"/>
  <c r="AO40" i="20"/>
  <c r="AO41" i="20"/>
  <c r="AO42" i="20"/>
  <c r="AO43" i="20"/>
  <c r="AO44" i="20"/>
  <c r="AO45" i="20"/>
  <c r="AO46" i="20"/>
  <c r="AO47" i="20"/>
  <c r="AO48" i="20"/>
  <c r="AO49" i="20"/>
  <c r="AO50" i="20"/>
  <c r="AO51" i="20"/>
  <c r="AO52" i="20"/>
  <c r="AO53" i="20"/>
  <c r="P14" i="20"/>
  <c r="Z2" i="37" s="1"/>
  <c r="K2" i="37" s="1"/>
  <c r="AH26" i="44" l="1"/>
  <c r="O20" i="37"/>
  <c r="M5" i="37"/>
  <c r="M20" i="37"/>
  <c r="M6" i="37"/>
  <c r="Y20" i="44"/>
  <c r="AB24" i="44"/>
  <c r="M32" i="20"/>
  <c r="P32" i="20"/>
  <c r="Z20" i="37" s="1"/>
  <c r="P17" i="20"/>
  <c r="Z5" i="37" s="1"/>
  <c r="K5" i="37" s="1"/>
  <c r="M17" i="20"/>
  <c r="M18" i="20"/>
  <c r="P18" i="20"/>
  <c r="Z6" i="37" s="1"/>
  <c r="Z35" i="37"/>
  <c r="K35" i="37" s="1"/>
  <c r="Z27" i="37"/>
  <c r="K27" i="37" s="1"/>
  <c r="Z23" i="37"/>
  <c r="K23" i="37" s="1"/>
  <c r="Z15" i="37"/>
  <c r="K15" i="37" s="1"/>
  <c r="Z7" i="37"/>
  <c r="K7" i="37" s="1"/>
  <c r="Z41" i="37"/>
  <c r="K41" i="37" s="1"/>
  <c r="Z33" i="37"/>
  <c r="K33" i="37" s="1"/>
  <c r="Z25" i="37"/>
  <c r="K25" i="37" s="1"/>
  <c r="Z39" i="37"/>
  <c r="K39" i="37" s="1"/>
  <c r="Z31" i="37"/>
  <c r="K31" i="37" s="1"/>
  <c r="Z19" i="37"/>
  <c r="K19" i="37" s="1"/>
  <c r="Z11" i="37"/>
  <c r="K11" i="37" s="1"/>
  <c r="Z3" i="37"/>
  <c r="Z38" i="37"/>
  <c r="K38" i="37" s="1"/>
  <c r="Z34" i="37"/>
  <c r="K34" i="37" s="1"/>
  <c r="Z30" i="37"/>
  <c r="K30" i="37" s="1"/>
  <c r="Z26" i="37"/>
  <c r="K26" i="37" s="1"/>
  <c r="Z22" i="37"/>
  <c r="K22" i="37" s="1"/>
  <c r="Z18" i="37"/>
  <c r="K18" i="37" s="1"/>
  <c r="W14" i="37"/>
  <c r="Z14" i="37"/>
  <c r="W10" i="37"/>
  <c r="Z37" i="37"/>
  <c r="K37" i="37" s="1"/>
  <c r="Z29" i="37"/>
  <c r="K29" i="37" s="1"/>
  <c r="Z21" i="37"/>
  <c r="K21" i="37" s="1"/>
  <c r="Z17" i="37"/>
  <c r="K17" i="37" s="1"/>
  <c r="Z13" i="37"/>
  <c r="K13" i="37" s="1"/>
  <c r="Z9" i="37"/>
  <c r="K9" i="37" s="1"/>
  <c r="Z40" i="37"/>
  <c r="K40" i="37" s="1"/>
  <c r="Z36" i="37"/>
  <c r="K36" i="37" s="1"/>
  <c r="Z32" i="37"/>
  <c r="K32" i="37" s="1"/>
  <c r="Z28" i="37"/>
  <c r="K28" i="37" s="1"/>
  <c r="Z24" i="37"/>
  <c r="K24" i="37" s="1"/>
  <c r="Z12" i="37"/>
  <c r="K12" i="37" s="1"/>
  <c r="Z4" i="37"/>
  <c r="K4" i="37" s="1"/>
  <c r="Z16" i="37"/>
  <c r="K16" i="37" s="1"/>
  <c r="W20" i="37"/>
  <c r="W6" i="37"/>
  <c r="W3" i="37"/>
  <c r="Z8" i="37"/>
  <c r="K8" i="37" s="1"/>
  <c r="Z10" i="37"/>
  <c r="AH27" i="44" l="1"/>
  <c r="AB25" i="44"/>
  <c r="Y21" i="44"/>
  <c r="K14" i="37"/>
  <c r="K10" i="37"/>
  <c r="K3" i="37"/>
  <c r="K20" i="37"/>
  <c r="K6" i="37"/>
  <c r="AH28" i="44" l="1"/>
  <c r="AB26" i="44"/>
  <c r="Y22" i="44"/>
  <c r="AH29" i="44" l="1"/>
  <c r="AB27" i="44"/>
  <c r="Y23" i="44"/>
  <c r="AH30" i="44" l="1"/>
  <c r="AB28" i="44"/>
  <c r="Y24" i="44"/>
  <c r="AH31" i="44" l="1"/>
  <c r="AB29" i="44"/>
  <c r="Y25" i="44"/>
  <c r="AH32" i="44" l="1"/>
  <c r="AB30" i="44"/>
  <c r="Y26" i="44"/>
  <c r="AH33" i="44" l="1"/>
  <c r="AB31" i="44"/>
  <c r="Y27" i="44"/>
  <c r="AH34" i="44" l="1"/>
  <c r="AB32" i="44"/>
  <c r="Y28" i="44"/>
  <c r="AH35" i="44" l="1"/>
  <c r="AB33" i="44"/>
  <c r="Y29" i="44"/>
  <c r="AH36" i="44" l="1"/>
  <c r="Y30" i="44"/>
  <c r="AB34" i="44"/>
  <c r="AH37" i="44" l="1"/>
  <c r="AB35" i="44"/>
  <c r="Y31" i="44"/>
  <c r="AH38" i="44" l="1"/>
  <c r="Y32" i="44"/>
  <c r="AB36" i="44"/>
  <c r="AH39" i="44" l="1"/>
  <c r="Y33" i="44"/>
  <c r="AB37" i="44"/>
  <c r="AH40" i="44" l="1"/>
  <c r="AB38" i="44"/>
  <c r="Y34" i="44"/>
  <c r="AH41" i="44" l="1"/>
  <c r="Y35" i="44"/>
  <c r="AB39" i="44"/>
  <c r="AH42" i="44" l="1"/>
  <c r="AB40" i="44"/>
  <c r="Y36" i="44"/>
  <c r="AH43" i="44" l="1"/>
  <c r="Y37" i="44"/>
  <c r="AB41" i="44"/>
  <c r="AH44" i="44" l="1"/>
  <c r="AB42" i="44"/>
  <c r="Y38" i="44"/>
  <c r="AH45" i="44" l="1"/>
  <c r="BK26" i="20" s="1"/>
  <c r="BK16" i="20"/>
  <c r="BK20" i="20"/>
  <c r="BK37" i="20"/>
  <c r="BK41" i="20"/>
  <c r="BK22" i="20"/>
  <c r="BK46" i="20"/>
  <c r="BK31" i="20"/>
  <c r="BK19" i="20"/>
  <c r="BK47" i="20"/>
  <c r="BK24" i="20"/>
  <c r="AB43" i="44"/>
  <c r="Y39" i="44"/>
  <c r="BK50" i="20" l="1"/>
  <c r="BK27" i="20"/>
  <c r="BK40" i="20"/>
  <c r="BK39" i="20"/>
  <c r="BK30" i="20"/>
  <c r="BK38" i="20"/>
  <c r="BK45" i="20"/>
  <c r="BK43" i="20"/>
  <c r="BK29" i="20"/>
  <c r="BK28" i="20"/>
  <c r="BK23" i="20"/>
  <c r="BK33" i="20"/>
  <c r="BK36" i="20"/>
  <c r="BK21" i="20"/>
  <c r="BK25" i="20"/>
  <c r="BK35" i="20"/>
  <c r="BK18" i="20"/>
  <c r="BK42" i="20"/>
  <c r="BK44" i="20"/>
  <c r="BK49" i="20"/>
  <c r="BK34" i="20"/>
  <c r="BK32" i="20"/>
  <c r="BK48" i="20"/>
  <c r="BK15" i="20"/>
  <c r="BK17" i="20"/>
  <c r="AB44" i="44"/>
  <c r="Y40" i="44"/>
  <c r="AB45" i="44" l="1"/>
  <c r="BI15" i="20" s="1"/>
  <c r="Y41" i="44"/>
  <c r="Y42" i="44" l="1"/>
  <c r="BI42" i="20"/>
  <c r="BI35" i="20"/>
  <c r="BI19" i="20"/>
  <c r="BI26" i="20"/>
  <c r="BI28" i="20"/>
  <c r="BI17" i="20"/>
  <c r="BI32" i="20"/>
  <c r="BI23" i="20"/>
  <c r="BI21" i="20"/>
  <c r="BI33" i="20"/>
  <c r="BI45" i="20"/>
  <c r="BI31" i="20"/>
  <c r="BI39" i="20"/>
  <c r="BI50" i="20"/>
  <c r="BI49" i="20"/>
  <c r="BI48" i="20"/>
  <c r="BI16" i="20"/>
  <c r="BI46" i="20"/>
  <c r="BI43" i="20"/>
  <c r="BI29" i="20"/>
  <c r="BI27" i="20"/>
  <c r="BI47" i="20"/>
  <c r="BI40" i="20"/>
  <c r="BI41" i="20"/>
  <c r="BI36" i="20"/>
  <c r="BI38" i="20"/>
  <c r="BI18" i="20"/>
  <c r="BI34" i="20"/>
  <c r="BI30" i="20"/>
  <c r="BI44" i="20"/>
  <c r="BI25" i="20"/>
  <c r="BI37" i="20"/>
  <c r="BI22" i="20"/>
  <c r="BI24" i="20"/>
  <c r="BI20" i="20"/>
  <c r="Y43" i="44" l="1"/>
  <c r="Y44" i="44" l="1"/>
  <c r="Y45" i="44" l="1"/>
  <c r="BH15" i="20" l="1"/>
  <c r="BH16" i="20"/>
  <c r="BH17" i="20"/>
  <c r="BH18" i="20"/>
  <c r="BH19" i="20"/>
  <c r="BH21" i="20"/>
  <c r="BH22" i="20"/>
  <c r="BH36" i="20"/>
  <c r="BH20" i="20"/>
  <c r="BH24" i="20"/>
  <c r="BH23" i="20"/>
  <c r="BH26" i="20"/>
  <c r="BH28" i="20"/>
  <c r="BH29" i="20"/>
  <c r="BH25" i="20"/>
  <c r="BH27" i="20"/>
  <c r="BH30" i="20"/>
  <c r="BH47" i="20"/>
  <c r="BH31" i="20"/>
  <c r="BH37" i="20"/>
  <c r="BH38" i="20"/>
  <c r="BH48" i="20"/>
  <c r="BH50" i="20"/>
  <c r="BH42" i="20"/>
  <c r="BH44" i="20"/>
  <c r="BH32" i="20"/>
  <c r="BH49" i="20"/>
  <c r="BH33" i="20"/>
  <c r="BH45" i="20"/>
  <c r="BH34" i="20"/>
  <c r="BH40" i="20"/>
  <c r="BH43" i="20"/>
  <c r="BH46" i="20"/>
  <c r="BH39" i="20"/>
  <c r="BH35" i="20"/>
  <c r="BH41" i="20"/>
</calcChain>
</file>

<file path=xl/comments1.xml><?xml version="1.0" encoding="utf-8"?>
<comments xmlns="http://schemas.openxmlformats.org/spreadsheetml/2006/main">
  <authors>
    <author>ajhstf</author>
    <author>NANS21</author>
  </authors>
  <commentList>
    <comment ref="C3" authorId="0" shapeId="0">
      <text>
        <r>
          <rPr>
            <b/>
            <sz val="9"/>
            <color indexed="81"/>
            <rFont val="ＭＳ Ｐゴシック"/>
            <family val="3"/>
            <charset val="128"/>
          </rPr>
          <t>リストより選んでください！出なければ、直接入力して下さい！</t>
        </r>
      </text>
    </comment>
    <comment ref="C4" authorId="0" shapeId="0">
      <text>
        <r>
          <rPr>
            <b/>
            <sz val="9"/>
            <color indexed="81"/>
            <rFont val="ＭＳ Ｐゴシック"/>
            <family val="3"/>
            <charset val="128"/>
          </rPr>
          <t>リストより選んでください！出なければ、直接入力して下さい！</t>
        </r>
      </text>
    </comment>
    <comment ref="C5" authorId="0" shapeId="0">
      <text>
        <r>
          <rPr>
            <b/>
            <sz val="9"/>
            <color indexed="81"/>
            <rFont val="ＭＳ Ｐゴシック"/>
            <family val="3"/>
            <charset val="128"/>
          </rPr>
          <t>複数の場合は、1つのセル内に複数の名前を入力して下さい。
プログラムに、掲載されます。</t>
        </r>
      </text>
    </comment>
    <comment ref="C6" authorId="1" shapeId="0">
      <text>
        <r>
          <rPr>
            <b/>
            <sz val="9"/>
            <color indexed="81"/>
            <rFont val="ＭＳ Ｐゴシック"/>
            <family val="3"/>
            <charset val="128"/>
          </rPr>
          <t>できるだけ携帯電話でお願いします！</t>
        </r>
      </text>
    </comment>
  </commentList>
</comments>
</file>

<file path=xl/sharedStrings.xml><?xml version="1.0" encoding="utf-8"?>
<sst xmlns="http://schemas.openxmlformats.org/spreadsheetml/2006/main" count="1078" uniqueCount="628">
  <si>
    <t>数</t>
    <rPh sb="0" eb="1">
      <t>カズ</t>
    </rPh>
    <phoneticPr fontId="2"/>
  </si>
  <si>
    <t>年</t>
    <rPh sb="0" eb="1">
      <t>ネン</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</si>
  <si>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</si>
  <si>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</si>
  <si>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</si>
  <si>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</si>
  <si>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</si>
  <si>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</si>
  <si>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記録情報処理員</t>
    <rPh sb="0" eb="2">
      <t>キロク</t>
    </rPh>
    <rPh sb="2" eb="4">
      <t>ジョウホウ</t>
    </rPh>
    <rPh sb="4" eb="6">
      <t>ショリ</t>
    </rPh>
    <rPh sb="6" eb="7">
      <t>イン</t>
    </rPh>
    <phoneticPr fontId="2"/>
  </si>
  <si>
    <t>アナウンサー</t>
  </si>
  <si>
    <t>スターター・リコーラー</t>
  </si>
  <si>
    <t>計時・決勝審判員</t>
    <rPh sb="0" eb="2">
      <t>ケイジ</t>
    </rPh>
    <rPh sb="3" eb="4">
      <t>ケツ</t>
    </rPh>
    <rPh sb="4" eb="5">
      <t>カツ</t>
    </rPh>
    <rPh sb="5" eb="6">
      <t>シン</t>
    </rPh>
    <rPh sb="6" eb="7">
      <t>ハン</t>
    </rPh>
    <rPh sb="7" eb="8">
      <t>イン</t>
    </rPh>
    <phoneticPr fontId="2"/>
  </si>
  <si>
    <t>跳躍審判員</t>
    <rPh sb="0" eb="1">
      <t>ハ</t>
    </rPh>
    <rPh sb="1" eb="2">
      <t>オド</t>
    </rPh>
    <rPh sb="2" eb="3">
      <t>シン</t>
    </rPh>
    <rPh sb="3" eb="4">
      <t>ハン</t>
    </rPh>
    <rPh sb="4" eb="5">
      <t>イン</t>
    </rPh>
    <phoneticPr fontId="2"/>
  </si>
  <si>
    <t>一般</t>
    <rPh sb="0" eb="2">
      <t>イッパン</t>
    </rPh>
    <phoneticPr fontId="2"/>
  </si>
  <si>
    <t>所属陸協</t>
    <rPh sb="0" eb="2">
      <t>ショゾク</t>
    </rPh>
    <rPh sb="2" eb="4">
      <t>リクキョウ</t>
    </rPh>
    <phoneticPr fontId="2"/>
  </si>
  <si>
    <t>斜里川上小</t>
  </si>
  <si>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</si>
  <si>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</si>
  <si>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</si>
  <si>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</si>
  <si>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</si>
  <si>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</si>
  <si>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</si>
  <si>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</si>
  <si>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</si>
  <si>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</si>
  <si>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</si>
  <si>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</si>
  <si>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</si>
  <si>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</si>
  <si>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</si>
  <si>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</si>
  <si>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</si>
  <si>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</si>
  <si>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</si>
  <si>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</si>
  <si>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</si>
  <si>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</si>
  <si>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</si>
  <si>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</si>
  <si>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</si>
  <si>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</si>
  <si>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</si>
  <si>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</si>
  <si>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</si>
  <si>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</si>
  <si>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</si>
  <si>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</si>
  <si>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</si>
  <si>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</si>
  <si>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</si>
  <si>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</si>
  <si>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</si>
  <si>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</si>
  <si>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</si>
  <si>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</si>
  <si>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</si>
  <si>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</si>
  <si>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</si>
  <si>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</si>
  <si>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</si>
  <si>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</si>
  <si>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</si>
  <si>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国際武道大</t>
  </si>
  <si>
    <t>北翔大</t>
  </si>
  <si>
    <t>北見工大</t>
  </si>
  <si>
    <t>別海AC</t>
  </si>
  <si>
    <t>道南</t>
  </si>
  <si>
    <t>小樽後志</t>
  </si>
  <si>
    <t>室蘭地方</t>
  </si>
  <si>
    <t>苫小牧地方</t>
  </si>
  <si>
    <t>札幌</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</si>
  <si>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</si>
  <si>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</si>
  <si>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</si>
  <si>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</si>
  <si>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</si>
  <si>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</si>
  <si>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</si>
  <si>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</si>
  <si>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</si>
  <si>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</si>
  <si>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</si>
  <si>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</si>
  <si>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</si>
  <si>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</si>
  <si>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</si>
  <si>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</si>
  <si>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</si>
  <si>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</si>
  <si>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</si>
  <si>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</si>
  <si>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</si>
  <si>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幼児男子60m</t>
  </si>
  <si>
    <t>幼児女子60m</t>
  </si>
  <si>
    <t>リレー</t>
    <phoneticPr fontId="2"/>
  </si>
  <si>
    <t>ベスト</t>
    <phoneticPr fontId="2"/>
  </si>
  <si>
    <t>種目一覧</t>
    <rPh sb="0" eb="2">
      <t>シュモク</t>
    </rPh>
    <rPh sb="2" eb="4">
      <t>イチラン</t>
    </rPh>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</si>
  <si>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</si>
  <si>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</si>
  <si>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</si>
  <si>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</si>
  <si>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</si>
  <si>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</si>
  <si>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技術総務</t>
    <rPh sb="0" eb="1">
      <t>ワザ</t>
    </rPh>
    <rPh sb="1" eb="2">
      <t>ジュツ</t>
    </rPh>
    <rPh sb="2" eb="3">
      <t>フサ</t>
    </rPh>
    <rPh sb="3" eb="4">
      <t>ツトム</t>
    </rPh>
    <phoneticPr fontId="2"/>
  </si>
  <si>
    <t>番組編成員</t>
    <rPh sb="0" eb="1">
      <t>バン</t>
    </rPh>
    <rPh sb="1" eb="2">
      <t>クミ</t>
    </rPh>
    <rPh sb="2" eb="3">
      <t>ヘン</t>
    </rPh>
    <rPh sb="3" eb="4">
      <t>シゲル</t>
    </rPh>
    <rPh sb="4" eb="5">
      <t>イン</t>
    </rPh>
    <phoneticPr fontId="2"/>
  </si>
  <si>
    <t>風力計測員</t>
    <rPh sb="0" eb="1">
      <t>カゼ</t>
    </rPh>
    <rPh sb="1" eb="2">
      <t>チカラ</t>
    </rPh>
    <rPh sb="2" eb="3">
      <t>ケイ</t>
    </rPh>
    <rPh sb="3" eb="4">
      <t>ハカリ</t>
    </rPh>
    <rPh sb="4" eb="5">
      <t>イン</t>
    </rPh>
    <phoneticPr fontId="2"/>
  </si>
  <si>
    <t>用器具係</t>
    <rPh sb="0" eb="1">
      <t>ヨウ</t>
    </rPh>
    <rPh sb="1" eb="2">
      <t>ウツワ</t>
    </rPh>
    <rPh sb="2" eb="3">
      <t>グ</t>
    </rPh>
    <rPh sb="3" eb="4">
      <t>カカリ</t>
    </rPh>
    <phoneticPr fontId="2"/>
  </si>
  <si>
    <t>写真判定員</t>
    <rPh sb="0" eb="1">
      <t>シャ</t>
    </rPh>
    <rPh sb="1" eb="2">
      <t>マコト</t>
    </rPh>
    <rPh sb="2" eb="3">
      <t>ハン</t>
    </rPh>
    <rPh sb="3" eb="4">
      <t>サダム</t>
    </rPh>
    <rPh sb="4" eb="5">
      <t>イン</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</si>
  <si>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</si>
  <si>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</si>
  <si>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周回記録員</t>
    <rPh sb="0" eb="1">
      <t>シュウ</t>
    </rPh>
    <rPh sb="1" eb="2">
      <t>カイ</t>
    </rPh>
    <rPh sb="2" eb="3">
      <t>キ</t>
    </rPh>
    <rPh sb="3" eb="4">
      <t>ロク</t>
    </rPh>
    <rPh sb="4" eb="5">
      <t>イン</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</si>
  <si>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</si>
  <si>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</si>
  <si>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</si>
  <si>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</si>
  <si>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</si>
  <si>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</si>
  <si>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</si>
  <si>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</si>
  <si>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</si>
  <si>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</si>
  <si>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</si>
  <si>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</si>
  <si>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</si>
  <si>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登録番号</t>
    <rPh sb="0" eb="2">
      <t>トウロク</t>
    </rPh>
    <rPh sb="2" eb="4">
      <t>バンゴウ</t>
    </rPh>
    <phoneticPr fontId="2"/>
  </si>
  <si>
    <t>生年</t>
    <rPh sb="0" eb="2">
      <t>セイネンネン</t>
    </rPh>
    <phoneticPr fontId="2"/>
  </si>
  <si>
    <t>大会名</t>
    <rPh sb="0" eb="2">
      <t>タイカイ</t>
    </rPh>
    <rPh sb="2" eb="3">
      <t>メイ</t>
    </rPh>
    <phoneticPr fontId="2"/>
  </si>
  <si>
    <t>オホーツク陸協　記録会第１戦</t>
    <rPh sb="5" eb="7">
      <t>リクキョウ</t>
    </rPh>
    <rPh sb="8" eb="10">
      <t>キロク</t>
    </rPh>
    <rPh sb="10" eb="11">
      <t>カイ</t>
    </rPh>
    <rPh sb="11" eb="12">
      <t>ダイ</t>
    </rPh>
    <rPh sb="13" eb="14">
      <t>セン</t>
    </rPh>
    <phoneticPr fontId="2"/>
  </si>
  <si>
    <t>オホーツク陸協　記録会第２戦</t>
    <rPh sb="5" eb="7">
      <t>リクキョウ</t>
    </rPh>
    <rPh sb="8" eb="10">
      <t>キロク</t>
    </rPh>
    <rPh sb="10" eb="11">
      <t>カイ</t>
    </rPh>
    <rPh sb="11" eb="12">
      <t>ダイ</t>
    </rPh>
    <rPh sb="13" eb="14">
      <t>セン</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</si>
  <si>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</si>
  <si>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</si>
  <si>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オホーツク陸協　記録会第５戦</t>
    <rPh sb="5" eb="7">
      <t>リクキョウ</t>
    </rPh>
    <rPh sb="8" eb="10">
      <t>キロク</t>
    </rPh>
    <rPh sb="10" eb="11">
      <t>カイ</t>
    </rPh>
    <rPh sb="11" eb="12">
      <t>ダイ</t>
    </rPh>
    <rPh sb="13" eb="14">
      <t>セン</t>
    </rPh>
    <phoneticPr fontId="2"/>
  </si>
  <si>
    <t>オホーツク秋季陸上競技大会</t>
    <rPh sb="5" eb="7">
      <t>シュウキ</t>
    </rPh>
    <rPh sb="7" eb="9">
      <t>リクジョウ</t>
    </rPh>
    <rPh sb="9" eb="11">
      <t>キョウギ</t>
    </rPh>
    <rPh sb="11" eb="13">
      <t>タイカイ</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</si>
  <si>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</si>
  <si>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</si>
  <si>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</si>
  <si>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住　所</t>
    <rPh sb="0" eb="1">
      <t>ジュウ</t>
    </rPh>
    <rPh sb="2" eb="3">
      <t>ショ</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</si>
  <si>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</si>
  <si>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</si>
  <si>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</si>
  <si>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</si>
  <si>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</si>
  <si>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</si>
  <si>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</si>
  <si>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</si>
  <si>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</si>
  <si>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</si>
  <si>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年</t>
    <rPh sb="0" eb="1">
      <t>ネン</t>
    </rPh>
    <phoneticPr fontId="2"/>
  </si>
  <si>
    <t>数</t>
    <rPh sb="0" eb="1">
      <t>カズ</t>
    </rPh>
    <phoneticPr fontId="2"/>
  </si>
  <si>
    <t>幼児</t>
    <rPh sb="0" eb="2">
      <t>ヨウジ</t>
    </rPh>
    <phoneticPr fontId="2"/>
  </si>
  <si>
    <t>小学</t>
    <rPh sb="0" eb="2">
      <t>ショウガク</t>
    </rPh>
    <phoneticPr fontId="2"/>
  </si>
  <si>
    <t>中学</t>
    <rPh sb="0" eb="2">
      <t>チュウガク</t>
    </rPh>
    <phoneticPr fontId="2"/>
  </si>
  <si>
    <t>高校</t>
    <rPh sb="0" eb="1">
      <t>コウ</t>
    </rPh>
    <rPh sb="1" eb="2">
      <t>コウ</t>
    </rPh>
    <phoneticPr fontId="2"/>
  </si>
  <si>
    <t>一般</t>
    <rPh sb="0" eb="2">
      <t>イッパン</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</si>
  <si>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</si>
  <si>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</si>
  <si>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</si>
  <si>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</si>
  <si>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</si>
  <si>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団体種別</t>
    <rPh sb="0" eb="2">
      <t>ダンタイ</t>
    </rPh>
    <rPh sb="2" eb="4">
      <t>シュベツ</t>
    </rPh>
    <phoneticPr fontId="2"/>
  </si>
  <si>
    <t>郵便番号</t>
    <rPh sb="0" eb="4">
      <t>ユウビンバンゴウ</t>
    </rPh>
    <phoneticPr fontId="2"/>
  </si>
  <si>
    <t>参加料</t>
    <rPh sb="0" eb="3">
      <t>サンカリョウ</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</si>
  <si>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</si>
  <si>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</si>
  <si>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</si>
  <si>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</si>
  <si>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受付番号</t>
    <rPh sb="0" eb="2">
      <t>ウケツケ</t>
    </rPh>
    <rPh sb="2" eb="4">
      <t>バンゴウ</t>
    </rPh>
    <phoneticPr fontId="2"/>
  </si>
  <si>
    <t>*事務局で記入</t>
    <rPh sb="1" eb="4">
      <t>ジムキョク</t>
    </rPh>
    <rPh sb="5" eb="7">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</si>
  <si>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</si>
  <si>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</si>
  <si>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</si>
  <si>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</si>
  <si>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</si>
  <si>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</si>
  <si>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中学1</t>
    <rPh sb="0" eb="2">
      <t>チュウガク</t>
    </rPh>
    <phoneticPr fontId="2"/>
  </si>
  <si>
    <t>中学2</t>
    <rPh sb="0" eb="2">
      <t>チュウガク</t>
    </rPh>
    <phoneticPr fontId="2"/>
  </si>
  <si>
    <t>高校1</t>
    <rPh sb="0" eb="2">
      <t>コウコウ</t>
    </rPh>
    <phoneticPr fontId="2"/>
  </si>
  <si>
    <t>高校2</t>
    <rPh sb="0" eb="2">
      <t>コウコウ</t>
    </rPh>
    <phoneticPr fontId="2"/>
  </si>
  <si>
    <t>一般1</t>
    <rPh sb="0" eb="2">
      <t>イッパン</t>
    </rPh>
    <phoneticPr fontId="2"/>
  </si>
  <si>
    <t>一般2</t>
    <rPh sb="0" eb="2">
      <t>イッパン</t>
    </rPh>
    <phoneticPr fontId="2"/>
  </si>
  <si>
    <t>中学リレー</t>
    <rPh sb="0" eb="2">
      <t>チュウガク</t>
    </rPh>
    <phoneticPr fontId="2"/>
  </si>
  <si>
    <t>高校リレー</t>
    <rPh sb="0" eb="2">
      <t>コウコウ</t>
    </rPh>
    <phoneticPr fontId="2"/>
  </si>
  <si>
    <t>一般リレー</t>
    <rPh sb="0" eb="2">
      <t>イッパン</t>
    </rPh>
    <phoneticPr fontId="2"/>
  </si>
  <si>
    <t>中学男子</t>
    <rPh sb="0" eb="2">
      <t>チュウガク</t>
    </rPh>
    <rPh sb="2" eb="4">
      <t>ダンシ</t>
    </rPh>
    <phoneticPr fontId="2"/>
  </si>
  <si>
    <t>中学女子</t>
    <rPh sb="0" eb="2">
      <t>チュウガク</t>
    </rPh>
    <rPh sb="2" eb="4">
      <t>ジョシ</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</si>
  <si>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</si>
  <si>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</si>
  <si>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</si>
  <si>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</si>
  <si>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</si>
  <si>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</si>
  <si>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</si>
  <si>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</si>
  <si>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小学1</t>
    <rPh sb="0" eb="2">
      <t>ショウガク</t>
    </rPh>
    <phoneticPr fontId="2"/>
  </si>
  <si>
    <t>小学2</t>
    <rPh sb="0" eb="2">
      <t>ショウガク</t>
    </rPh>
    <phoneticPr fontId="2"/>
  </si>
  <si>
    <t>小学リレー</t>
    <rPh sb="0" eb="2">
      <t>ショウガク</t>
    </rPh>
    <phoneticPr fontId="2"/>
  </si>
  <si>
    <t>400mR</t>
    <phoneticPr fontId="2"/>
  </si>
  <si>
    <t>1600mR</t>
    <phoneticPr fontId="2"/>
  </si>
  <si>
    <t>ﾅﾝﾊﾞｰ</t>
    <phoneticPr fontId="2"/>
  </si>
  <si>
    <t>小学男子</t>
    <rPh sb="0" eb="2">
      <t>ショウガク</t>
    </rPh>
    <rPh sb="2" eb="4">
      <t>ダンシ</t>
    </rPh>
    <phoneticPr fontId="2"/>
  </si>
  <si>
    <t>小学女子</t>
    <rPh sb="0" eb="2">
      <t>ショウガク</t>
    </rPh>
    <rPh sb="2" eb="4">
      <t>ジョシ</t>
    </rPh>
    <phoneticPr fontId="2"/>
  </si>
  <si>
    <t>小学女</t>
    <rPh sb="0" eb="2">
      <t>ショウガク</t>
    </rPh>
    <rPh sb="2" eb="3">
      <t>オンナ</t>
    </rPh>
    <phoneticPr fontId="2"/>
  </si>
  <si>
    <t>小学男</t>
    <rPh sb="0" eb="2">
      <t>ショウガク</t>
    </rPh>
    <rPh sb="2" eb="3">
      <t>オトコ</t>
    </rPh>
    <phoneticPr fontId="2"/>
  </si>
  <si>
    <t>中学男</t>
    <rPh sb="0" eb="2">
      <t>チュウガク</t>
    </rPh>
    <rPh sb="2" eb="3">
      <t>オトコ</t>
    </rPh>
    <phoneticPr fontId="2"/>
  </si>
  <si>
    <t>中学女</t>
    <rPh sb="0" eb="2">
      <t>チュウガク</t>
    </rPh>
    <rPh sb="2" eb="3">
      <t>オンナ</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</si>
  <si>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</si>
  <si>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</si>
  <si>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</si>
  <si>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</si>
  <si>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OACｼﾞｭﾆｱ</t>
  </si>
  <si>
    <t>遠軽陸上ｸﾗﾌﾞ</t>
  </si>
  <si>
    <t>北光幼稚園こどもOB</t>
  </si>
  <si>
    <t>QP-JSRC</t>
  </si>
  <si>
    <t>ｵﾎｰﾂｸAC</t>
  </si>
  <si>
    <t>のうみそJrRC</t>
  </si>
  <si>
    <t>美幌RC</t>
  </si>
  <si>
    <t>ｵﾎｰﾂｸSS</t>
  </si>
  <si>
    <t>ｵﾎｰﾂｸACｼﾞｭﾆｱ</t>
  </si>
  <si>
    <t>くるみ幼稚園</t>
  </si>
  <si>
    <t>北見ﾏﾘｱ幼稚園</t>
  </si>
  <si>
    <t>訓子府小</t>
  </si>
  <si>
    <t>常呂小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</si>
  <si>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</si>
  <si>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</si>
  <si>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</si>
  <si>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</si>
  <si>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</si>
  <si>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</si>
  <si>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</si>
  <si>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</si>
  <si>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</si>
  <si>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</si>
  <si>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</si>
  <si>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</si>
  <si>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</si>
  <si>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</si>
  <si>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</si>
  <si>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</si>
  <si>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</si>
  <si>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</si>
  <si>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</si>
  <si>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美幌陸上少年団</t>
  </si>
  <si>
    <t>網走陸上少年団</t>
  </si>
  <si>
    <t>紋別潮見中</t>
  </si>
  <si>
    <t>紋別中</t>
  </si>
  <si>
    <t>紋別上渚滑中</t>
  </si>
  <si>
    <t>小清水中</t>
  </si>
  <si>
    <t>斜里ｳﾄﾛ中</t>
  </si>
  <si>
    <t>北見藤女子高</t>
  </si>
  <si>
    <t>北海道教育大</t>
  </si>
  <si>
    <t>弘前大</t>
  </si>
  <si>
    <t>山口大</t>
  </si>
  <si>
    <t>明治大</t>
  </si>
  <si>
    <t>ｵﾎｰﾂｸ陸協</t>
  </si>
  <si>
    <t>釧路地方陸協</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</si>
  <si>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</si>
  <si>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</si>
  <si>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</si>
  <si>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</si>
  <si>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</si>
  <si>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</si>
  <si>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</si>
  <si>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</si>
  <si>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</si>
  <si>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</si>
  <si>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</si>
  <si>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</si>
  <si>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</si>
  <si>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</si>
  <si>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投擲審判員</t>
    <rPh sb="0" eb="2">
      <t>トウテキ</t>
    </rPh>
    <rPh sb="2" eb="5">
      <t>シンパンイン</t>
    </rPh>
    <phoneticPr fontId="2"/>
  </si>
  <si>
    <t>オホーツク</t>
  </si>
  <si>
    <t>種目３</t>
    <rPh sb="0" eb="2">
      <t>シュモク</t>
    </rPh>
    <phoneticPr fontId="2"/>
  </si>
  <si>
    <t>幼児男</t>
    <rPh sb="0" eb="2">
      <t>ヨウジ</t>
    </rPh>
    <rPh sb="2" eb="3">
      <t>オトコ</t>
    </rPh>
    <phoneticPr fontId="2"/>
  </si>
  <si>
    <t>幼児女</t>
    <rPh sb="0" eb="2">
      <t>ヨウジ</t>
    </rPh>
    <rPh sb="2" eb="3">
      <t>オンナ</t>
    </rPh>
    <phoneticPr fontId="2"/>
  </si>
  <si>
    <t>小学女1年60m</t>
  </si>
  <si>
    <t>中学女2・3年100m</t>
  </si>
  <si>
    <t>女100m</t>
  </si>
  <si>
    <t>小学女2年60m</t>
  </si>
  <si>
    <t>中学女1年100m</t>
  </si>
  <si>
    <t>女200m</t>
  </si>
  <si>
    <t>小学女2年100m</t>
  </si>
  <si>
    <t>中学女2年100m</t>
  </si>
  <si>
    <t>女400m</t>
  </si>
  <si>
    <t>小学女3年100m</t>
  </si>
  <si>
    <t>中学女3年100m</t>
  </si>
  <si>
    <t>女800m</t>
  </si>
  <si>
    <t>小学女4年100m</t>
  </si>
  <si>
    <t>中学女共通100m</t>
  </si>
  <si>
    <t>女1000m</t>
  </si>
  <si>
    <t>小学女5年100m</t>
  </si>
  <si>
    <t>中学女200m</t>
  </si>
  <si>
    <t>女1500m</t>
  </si>
  <si>
    <t>小学女6年100m</t>
  </si>
  <si>
    <t>中学女400m</t>
  </si>
  <si>
    <t>女3000m</t>
  </si>
  <si>
    <t>小学女共通100m</t>
  </si>
  <si>
    <t>中学女800m</t>
  </si>
  <si>
    <t>小学女2年800m</t>
  </si>
  <si>
    <t>中学女1500m</t>
  </si>
  <si>
    <t>女100mH(0.838m)</t>
  </si>
  <si>
    <t>小学女3年800m</t>
  </si>
  <si>
    <t>女400mH(0.762m)</t>
  </si>
  <si>
    <t>小学女4年800m</t>
  </si>
  <si>
    <t>中学女3000m</t>
  </si>
  <si>
    <t>女5000mW</t>
  </si>
  <si>
    <t>小学女5年800m</t>
  </si>
  <si>
    <t>中学女1年80mH</t>
  </si>
  <si>
    <t>女走高跳</t>
  </si>
  <si>
    <t>小学女6年800m</t>
  </si>
  <si>
    <t>中学女100mH(0.762m)</t>
  </si>
  <si>
    <t>女棒高跳</t>
  </si>
  <si>
    <t>小学女共通800m</t>
  </si>
  <si>
    <t>中学女走高跳</t>
  </si>
  <si>
    <t>女走幅跳</t>
  </si>
  <si>
    <t>小学女4年80mH</t>
  </si>
  <si>
    <t>中学女走幅跳</t>
  </si>
  <si>
    <t>女三段跳</t>
  </si>
  <si>
    <t>小学女5･6年80mH</t>
  </si>
  <si>
    <t>中学女砲丸投(2.721kg)</t>
  </si>
  <si>
    <t>女砲丸投(4.000kg)</t>
  </si>
  <si>
    <t>小学女5年80mH</t>
  </si>
  <si>
    <t>中学女円盤投(1.000kg)</t>
  </si>
  <si>
    <t>女円盤投(1.000kg)</t>
  </si>
  <si>
    <t>小学女6年80mH</t>
  </si>
  <si>
    <t>中学女四種競技</t>
  </si>
  <si>
    <t>女ﾊﾝﾏｰ投(4.000kg)</t>
  </si>
  <si>
    <t>小学女共通80mH</t>
  </si>
  <si>
    <t>中学女ｼﾞｬﾍﾞﾘｯｸｽﾛｰ</t>
  </si>
  <si>
    <t>女やり投(600kg)</t>
  </si>
  <si>
    <t>小学女4年走高跳</t>
  </si>
  <si>
    <t>女七種競技</t>
  </si>
  <si>
    <t>小学女5年走高跳</t>
  </si>
  <si>
    <t>女300m</t>
  </si>
  <si>
    <t>小学女6年走高跳</t>
  </si>
  <si>
    <t>女100mYH</t>
  </si>
  <si>
    <t>小学女走高跳</t>
  </si>
  <si>
    <t>小学女3年走幅跳</t>
  </si>
  <si>
    <t>小学女4年走幅跳</t>
  </si>
  <si>
    <t>小学女5年走幅跳</t>
  </si>
  <si>
    <t>小学女6年走幅跳</t>
  </si>
  <si>
    <t>小学女走幅跳</t>
  </si>
  <si>
    <t>小学女5年砲丸投(2.721kg)</t>
  </si>
  <si>
    <t>小学女6年砲丸投(2.721kg)</t>
  </si>
  <si>
    <t>小学女砲丸投(2.721kg)</t>
  </si>
  <si>
    <t>小学女ｿﾌﾄﾎﾞｰﾙ投</t>
  </si>
  <si>
    <t>小学男1年60m</t>
  </si>
  <si>
    <t>中学男2・3年100m</t>
  </si>
  <si>
    <t>男100m</t>
  </si>
  <si>
    <t>小学男2年60m</t>
  </si>
  <si>
    <t>中学男1年100m</t>
  </si>
  <si>
    <t>男200m</t>
  </si>
  <si>
    <t>小学男2年100m</t>
  </si>
  <si>
    <t>中学男2年100m</t>
  </si>
  <si>
    <t>男400m</t>
  </si>
  <si>
    <t>小学男3年100m</t>
  </si>
  <si>
    <t>中学男3年100m</t>
  </si>
  <si>
    <t>男800m</t>
  </si>
  <si>
    <t>小学男4年100m</t>
  </si>
  <si>
    <t>中学男共通100m</t>
  </si>
  <si>
    <t>男1000m</t>
  </si>
  <si>
    <t>小学男5年100m</t>
  </si>
  <si>
    <t>中学男200m</t>
  </si>
  <si>
    <t>男1500m</t>
  </si>
  <si>
    <t>小学男6年100m</t>
  </si>
  <si>
    <t>中学男400m</t>
  </si>
  <si>
    <t>男3000m</t>
  </si>
  <si>
    <t>小学男共通100m</t>
  </si>
  <si>
    <t>中学男800m</t>
  </si>
  <si>
    <t>小学男2年800m</t>
  </si>
  <si>
    <t>中学男1年1500m</t>
  </si>
  <si>
    <t>男5000m</t>
  </si>
  <si>
    <t>小学男3年800m</t>
  </si>
  <si>
    <t>中学男2・3年1500m</t>
  </si>
  <si>
    <t>男110mH(1.067m)</t>
  </si>
  <si>
    <t>小学男4年800m</t>
  </si>
  <si>
    <t>中学男2年1500m</t>
  </si>
  <si>
    <t>男400mH(0.914m)</t>
  </si>
  <si>
    <t>小学男共通800m</t>
  </si>
  <si>
    <t>男3000mSC</t>
  </si>
  <si>
    <t>小学男4年1500m</t>
  </si>
  <si>
    <t>中学男3000m</t>
  </si>
  <si>
    <t>男5000mW</t>
  </si>
  <si>
    <t>小学男5･6年1500m</t>
  </si>
  <si>
    <t>男走高跳</t>
  </si>
  <si>
    <t>小学男5年1500m</t>
  </si>
  <si>
    <t>中学男1年100mH(0.762m)</t>
  </si>
  <si>
    <t>男棒高跳</t>
  </si>
  <si>
    <t>小学男6年1500m</t>
  </si>
  <si>
    <t>中学男110mH(0.914m)</t>
  </si>
  <si>
    <t>男走幅跳</t>
  </si>
  <si>
    <t>小学男共通1500m</t>
  </si>
  <si>
    <t>中学男走高跳</t>
  </si>
  <si>
    <t>男三段跳</t>
  </si>
  <si>
    <t>小学男4年80mH</t>
  </si>
  <si>
    <t>中学男棒高跳</t>
  </si>
  <si>
    <t>男砲丸投(7.260kg)</t>
  </si>
  <si>
    <t>小学男5･6年80mH</t>
  </si>
  <si>
    <t>中学男走幅跳</t>
  </si>
  <si>
    <t>男円盤投(2.000kg)</t>
  </si>
  <si>
    <t>小学男5年80mH</t>
  </si>
  <si>
    <t>中学男1年砲丸投(4.000kg)</t>
  </si>
  <si>
    <t>男ﾊﾝﾏｰ投(7.260kg)</t>
  </si>
  <si>
    <t>小学男6年80mH</t>
  </si>
  <si>
    <t>中学男砲丸投(5.000kg)</t>
  </si>
  <si>
    <t>男やり投(800kg)</t>
  </si>
  <si>
    <t>小学男共通80mH</t>
  </si>
  <si>
    <t>中学男円盤投(1.500kg)</t>
  </si>
  <si>
    <t>男十種競技</t>
  </si>
  <si>
    <t>小学男4年走高跳</t>
  </si>
  <si>
    <t>中学男四種競技</t>
  </si>
  <si>
    <t>男300m</t>
  </si>
  <si>
    <t>小学男5年走高跳</t>
  </si>
  <si>
    <t>中学男ｼﾞｬﾍﾞﾘｯｸｽﾛｰ</t>
  </si>
  <si>
    <t>男110mJH</t>
  </si>
  <si>
    <t>小学男6年走高跳</t>
  </si>
  <si>
    <t>小学男走高跳</t>
  </si>
  <si>
    <t>小学男3年走幅跳</t>
  </si>
  <si>
    <t>小学男4年走幅跳</t>
  </si>
  <si>
    <t>小学男5年走幅跳</t>
  </si>
  <si>
    <t>小学男6年走幅跳</t>
  </si>
  <si>
    <t>高校男砲丸投(6.000kg)</t>
  </si>
  <si>
    <t>小学男走幅跳</t>
  </si>
  <si>
    <t>高校男円盤投(1.750kg)</t>
  </si>
  <si>
    <t>小学男5年砲丸投(2.721kg)</t>
  </si>
  <si>
    <t>ｼﾞｭﾆｱ男円盤投(1.750kg)</t>
  </si>
  <si>
    <t>小学男6年砲丸投(2.721kg)</t>
  </si>
  <si>
    <t>高校男ﾊﾝﾏｰ投(6.000kg)</t>
  </si>
  <si>
    <t>小学男砲丸投(2.721kg)</t>
  </si>
  <si>
    <t>高校男八種競技</t>
  </si>
  <si>
    <t>小学男ｿﾌﾄﾎﾞｰﾙ投</t>
  </si>
  <si>
    <t>高校男子</t>
    <rPh sb="0" eb="2">
      <t>コウコウ</t>
    </rPh>
    <rPh sb="2" eb="4">
      <t>ダンシ</t>
    </rPh>
    <phoneticPr fontId="2"/>
  </si>
  <si>
    <t>一般男子</t>
    <rPh sb="0" eb="2">
      <t>イッパン</t>
    </rPh>
    <rPh sb="2" eb="4">
      <t>ダンシ</t>
    </rPh>
    <phoneticPr fontId="2"/>
  </si>
  <si>
    <t>高校女子</t>
    <rPh sb="0" eb="2">
      <t>コウコウ</t>
    </rPh>
    <rPh sb="2" eb="4">
      <t>ジョシ</t>
    </rPh>
    <phoneticPr fontId="2"/>
  </si>
  <si>
    <t>一般女子</t>
    <rPh sb="0" eb="2">
      <t>イッパン</t>
    </rPh>
    <rPh sb="2" eb="4">
      <t>ジョシ</t>
    </rPh>
    <phoneticPr fontId="2"/>
  </si>
  <si>
    <t>幼児女子</t>
    <phoneticPr fontId="2"/>
  </si>
  <si>
    <t>幼児男子</t>
    <phoneticPr fontId="2"/>
  </si>
  <si>
    <t>3種目</t>
    <rPh sb="1" eb="3">
      <t>シュモク</t>
    </rPh>
    <phoneticPr fontId="2"/>
  </si>
  <si>
    <t>中学男混合3000m</t>
    <rPh sb="0" eb="2">
      <t>チュウガク</t>
    </rPh>
    <rPh sb="2" eb="3">
      <t>オトコ</t>
    </rPh>
    <phoneticPr fontId="2"/>
  </si>
  <si>
    <t>中学女混合3000m</t>
    <rPh sb="0" eb="2">
      <t>チュウガク</t>
    </rPh>
    <rPh sb="2" eb="3">
      <t>オンナ</t>
    </rPh>
    <phoneticPr fontId="2"/>
  </si>
  <si>
    <t>高校男混合3000m</t>
    <rPh sb="0" eb="2">
      <t>コウコウ</t>
    </rPh>
    <rPh sb="2" eb="3">
      <t>オトコ</t>
    </rPh>
    <phoneticPr fontId="2"/>
  </si>
  <si>
    <t>高校女混合3000m</t>
    <rPh sb="0" eb="2">
      <t>コウコウ</t>
    </rPh>
    <rPh sb="2" eb="3">
      <t>オンナ</t>
    </rPh>
    <phoneticPr fontId="2"/>
  </si>
  <si>
    <t>一般男混合3000m</t>
    <rPh sb="0" eb="2">
      <t>イッパン</t>
    </rPh>
    <rPh sb="2" eb="3">
      <t>オトコ</t>
    </rPh>
    <phoneticPr fontId="2"/>
  </si>
  <si>
    <t>一般女混合3000m</t>
    <rPh sb="0" eb="2">
      <t>イッパン</t>
    </rPh>
    <rPh sb="2" eb="3">
      <t>オンナ</t>
    </rPh>
    <phoneticPr fontId="2"/>
  </si>
  <si>
    <t>400R</t>
    <phoneticPr fontId="2"/>
  </si>
  <si>
    <t>所属</t>
    <rPh sb="0" eb="2">
      <t>ショゾク</t>
    </rPh>
    <phoneticPr fontId="2"/>
  </si>
  <si>
    <t>一般3</t>
    <rPh sb="0" eb="2">
      <t>イッパン</t>
    </rPh>
    <phoneticPr fontId="2"/>
  </si>
  <si>
    <t>高校3</t>
    <rPh sb="0" eb="2">
      <t>コウコウ</t>
    </rPh>
    <phoneticPr fontId="2"/>
  </si>
  <si>
    <t>中学3</t>
    <rPh sb="0" eb="2">
      <t>チュウガク</t>
    </rPh>
    <phoneticPr fontId="2"/>
  </si>
  <si>
    <t>小学3</t>
    <rPh sb="0" eb="2">
      <t>ショウガク</t>
    </rPh>
    <phoneticPr fontId="2"/>
  </si>
  <si>
    <t>幼児1</t>
    <rPh sb="0" eb="2">
      <t>ヨウジ</t>
    </rPh>
    <phoneticPr fontId="2"/>
  </si>
  <si>
    <t>幼児2</t>
    <rPh sb="0" eb="2">
      <t>ヨウジ</t>
    </rPh>
    <phoneticPr fontId="2"/>
  </si>
  <si>
    <t>幼児3</t>
    <rPh sb="0" eb="2">
      <t>ヨウジ</t>
    </rPh>
    <phoneticPr fontId="2"/>
  </si>
  <si>
    <t>幼児</t>
    <rPh sb="0" eb="2">
      <t>ヨウジ</t>
    </rPh>
    <phoneticPr fontId="2"/>
  </si>
  <si>
    <t>緊急連絡先</t>
    <rPh sb="0" eb="2">
      <t>キンキュウ</t>
    </rPh>
    <rPh sb="2" eb="5">
      <t>レンラクサキ</t>
    </rPh>
    <phoneticPr fontId="2"/>
  </si>
  <si>
    <t>00</t>
    <phoneticPr fontId="2"/>
  </si>
  <si>
    <t>1600R</t>
    <phoneticPr fontId="3"/>
  </si>
  <si>
    <t>５年生</t>
  </si>
  <si>
    <t>６年生</t>
  </si>
  <si>
    <t>１年生</t>
    <rPh sb="1" eb="3">
      <t>ネンセイ</t>
    </rPh>
    <phoneticPr fontId="2"/>
  </si>
  <si>
    <t>２年生</t>
    <rPh sb="1" eb="3">
      <t>ネンセイ</t>
    </rPh>
    <phoneticPr fontId="2"/>
  </si>
  <si>
    <t>１人</t>
    <rPh sb="1" eb="2">
      <t>ニン</t>
    </rPh>
    <phoneticPr fontId="2"/>
  </si>
  <si>
    <t>０人</t>
    <rPh sb="1" eb="2">
      <t>ニン</t>
    </rPh>
    <phoneticPr fontId="2"/>
  </si>
  <si>
    <t>小学生陸上競技大会オホーツク予選会</t>
    <rPh sb="0" eb="3">
      <t>ショウガクセイ</t>
    </rPh>
    <rPh sb="3" eb="5">
      <t>リクジョウ</t>
    </rPh>
    <rPh sb="5" eb="7">
      <t>キョウギ</t>
    </rPh>
    <rPh sb="7" eb="9">
      <t>タイカイ</t>
    </rPh>
    <rPh sb="14" eb="16">
      <t>ヨセン</t>
    </rPh>
    <rPh sb="16" eb="17">
      <t>カイ</t>
    </rPh>
    <phoneticPr fontId="2"/>
  </si>
  <si>
    <t>リレー</t>
    <phoneticPr fontId="2"/>
  </si>
  <si>
    <t>名</t>
    <rPh sb="0" eb="1">
      <t>メイ</t>
    </rPh>
    <phoneticPr fontId="2"/>
  </si>
  <si>
    <t>選手数を入力すると参加料が自動計算されます。</t>
    <rPh sb="0" eb="2">
      <t>センシュ</t>
    </rPh>
    <rPh sb="2" eb="3">
      <t>スウ</t>
    </rPh>
    <rPh sb="4" eb="6">
      <t>ニュウリョク</t>
    </rPh>
    <rPh sb="9" eb="12">
      <t>サンカリョウ</t>
    </rPh>
    <rPh sb="13" eb="15">
      <t>ジドウ</t>
    </rPh>
    <rPh sb="15" eb="17">
      <t>ケイサン</t>
    </rPh>
    <phoneticPr fontId="2"/>
  </si>
  <si>
    <t>平素より当協会の事業運営につきまして格別のご尽力を賜り厚くお礼申しあげます。</t>
    <rPh sb="0" eb="2">
      <t>ヘイソ</t>
    </rPh>
    <rPh sb="4" eb="5">
      <t>トウ</t>
    </rPh>
    <rPh sb="5" eb="7">
      <t>キョウカイ</t>
    </rPh>
    <rPh sb="8" eb="10">
      <t>ジギョウ</t>
    </rPh>
    <rPh sb="10" eb="12">
      <t>ウンエイ</t>
    </rPh>
    <rPh sb="18" eb="20">
      <t>カクベツ</t>
    </rPh>
    <rPh sb="22" eb="24">
      <t>ジンリョク</t>
    </rPh>
    <rPh sb="25" eb="26">
      <t>タマワ</t>
    </rPh>
    <rPh sb="27" eb="28">
      <t>アツ</t>
    </rPh>
    <rPh sb="30" eb="31">
      <t>レイ</t>
    </rPh>
    <rPh sb="31" eb="32">
      <t>モウ</t>
    </rPh>
    <phoneticPr fontId="2"/>
  </si>
  <si>
    <t>さて、標記大会を下記の要領で開催いたしますので、各関係の皆様に周知方と併せて、多数参加くださいますようご案内申し上げます。</t>
  </si>
  <si>
    <t>オホーツク陸上競技協会　会長　柿本　弘之（公印省略）</t>
    <rPh sb="5" eb="7">
      <t>リクジョウ</t>
    </rPh>
    <rPh sb="7" eb="9">
      <t>キョウギ</t>
    </rPh>
    <rPh sb="9" eb="11">
      <t>キョウカイ</t>
    </rPh>
    <rPh sb="12" eb="14">
      <t>カイチョウ</t>
    </rPh>
    <rPh sb="15" eb="17">
      <t>カキモト</t>
    </rPh>
    <rPh sb="18" eb="20">
      <t>ヒロユキ</t>
    </rPh>
    <rPh sb="21" eb="23">
      <t>コウイン</t>
    </rPh>
    <rPh sb="23" eb="25">
      <t>ショウリャク</t>
    </rPh>
    <phoneticPr fontId="2"/>
  </si>
  <si>
    <t xml:space="preserve"> 1.主　　催</t>
  </si>
  <si>
    <t xml:space="preserve"> 2.共　　催</t>
    <rPh sb="3" eb="4">
      <t>トモ</t>
    </rPh>
    <rPh sb="6" eb="7">
      <t>モヨオ</t>
    </rPh>
    <phoneticPr fontId="2"/>
  </si>
  <si>
    <t xml:space="preserve"> 3.期　　日</t>
  </si>
  <si>
    <t>　開　　　　場　　７時００分</t>
    <rPh sb="1" eb="2">
      <t>カイ</t>
    </rPh>
    <rPh sb="6" eb="7">
      <t>ジョウ</t>
    </rPh>
    <rPh sb="10" eb="11">
      <t>ジ</t>
    </rPh>
    <rPh sb="13" eb="14">
      <t>フン</t>
    </rPh>
    <phoneticPr fontId="2"/>
  </si>
  <si>
    <t>　　※参加人数によっては、競技終了・閉会式の時刻が変更になります。</t>
    <rPh sb="3" eb="5">
      <t>サンカ</t>
    </rPh>
    <rPh sb="5" eb="7">
      <t>ニンズウ</t>
    </rPh>
    <rPh sb="13" eb="15">
      <t>キョウギ</t>
    </rPh>
    <rPh sb="15" eb="17">
      <t>シュウリョウ</t>
    </rPh>
    <rPh sb="18" eb="21">
      <t>ヘイカイシキ</t>
    </rPh>
    <rPh sb="22" eb="24">
      <t>ジコク</t>
    </rPh>
    <rPh sb="25" eb="27">
      <t>ヘンコウ</t>
    </rPh>
    <phoneticPr fontId="2"/>
  </si>
  <si>
    <t xml:space="preserve"> 4.会　　場</t>
  </si>
  <si>
    <t xml:space="preserve">  北見市東陵公園陸上競技場（第３種公認）</t>
    <rPh sb="2" eb="4">
      <t>キタミ</t>
    </rPh>
    <rPh sb="5" eb="7">
      <t>トウリョウ</t>
    </rPh>
    <phoneticPr fontId="2"/>
  </si>
  <si>
    <t xml:space="preserve"> 5.競技種目</t>
  </si>
  <si>
    <t>種　別</t>
    <rPh sb="0" eb="1">
      <t>タネ</t>
    </rPh>
    <rPh sb="2" eb="3">
      <t>ベツ</t>
    </rPh>
    <phoneticPr fontId="2"/>
  </si>
  <si>
    <t>学　年</t>
    <rPh sb="0" eb="1">
      <t>ガク</t>
    </rPh>
    <rPh sb="2" eb="3">
      <t>トシ</t>
    </rPh>
    <phoneticPr fontId="2"/>
  </si>
  <si>
    <t>種　　　　　　　　　　目</t>
    <rPh sb="0" eb="1">
      <t>タネ</t>
    </rPh>
    <rPh sb="11" eb="12">
      <t>メ</t>
    </rPh>
    <phoneticPr fontId="2"/>
  </si>
  <si>
    <t>数</t>
    <rPh sb="0" eb="1">
      <t>スウ</t>
    </rPh>
    <phoneticPr fontId="2"/>
  </si>
  <si>
    <t>男　子</t>
    <rPh sb="0" eb="1">
      <t>オトコ</t>
    </rPh>
    <rPh sb="2" eb="3">
      <t>コ</t>
    </rPh>
    <phoneticPr fontId="2"/>
  </si>
  <si>
    <t xml:space="preserve">  60m</t>
  </si>
  <si>
    <t xml:space="preserve"> 100m， 800m</t>
  </si>
  <si>
    <t>３年生</t>
    <rPh sb="1" eb="3">
      <t>ネンセイ</t>
    </rPh>
    <phoneticPr fontId="2"/>
  </si>
  <si>
    <t>４年生</t>
    <rPh sb="1" eb="3">
      <t>ネンセイ</t>
    </rPh>
    <phoneticPr fontId="2"/>
  </si>
  <si>
    <t>女　子</t>
    <rPh sb="0" eb="1">
      <t>オンナ</t>
    </rPh>
    <rPh sb="2" eb="3">
      <t>コ</t>
    </rPh>
    <phoneticPr fontId="2"/>
  </si>
  <si>
    <t>　　　　　　　                                ＊参加人数が少ない種目については、共通種目として行います。</t>
    <rPh sb="40" eb="42">
      <t>サンカ</t>
    </rPh>
    <rPh sb="42" eb="43">
      <t>ニン</t>
    </rPh>
    <rPh sb="43" eb="44">
      <t>スウ</t>
    </rPh>
    <rPh sb="45" eb="46">
      <t>スク</t>
    </rPh>
    <rPh sb="48" eb="50">
      <t>シュモク</t>
    </rPh>
    <rPh sb="56" eb="58">
      <t>キョウツウ</t>
    </rPh>
    <rPh sb="58" eb="60">
      <t>シュモク</t>
    </rPh>
    <rPh sb="63" eb="64">
      <t>オコナ</t>
    </rPh>
    <phoneticPr fontId="2"/>
  </si>
  <si>
    <t xml:space="preserve"> 6.参加資格</t>
  </si>
  <si>
    <t xml:space="preserve"> ※個人情報について、本大会の参加者は、大会運営上必要なプログラム、記録表、掲示板、</t>
    <rPh sb="2" eb="4">
      <t>コジン</t>
    </rPh>
    <rPh sb="4" eb="6">
      <t>ジョウホウ</t>
    </rPh>
    <rPh sb="11" eb="14">
      <t>ホンタイカイ</t>
    </rPh>
    <rPh sb="15" eb="17">
      <t>サンカ</t>
    </rPh>
    <rPh sb="17" eb="18">
      <t>シャ</t>
    </rPh>
    <rPh sb="20" eb="22">
      <t>タイカイ</t>
    </rPh>
    <rPh sb="22" eb="24">
      <t>ウンエイ</t>
    </rPh>
    <rPh sb="24" eb="25">
      <t>ウエ</t>
    </rPh>
    <rPh sb="25" eb="27">
      <t>ヒツヨウ</t>
    </rPh>
    <rPh sb="34" eb="36">
      <t>キロク</t>
    </rPh>
    <rPh sb="36" eb="37">
      <t>ヒョウ</t>
    </rPh>
    <rPh sb="38" eb="41">
      <t>ケイジバン</t>
    </rPh>
    <phoneticPr fontId="2"/>
  </si>
  <si>
    <t>　 ホームページ等へ氏名、所属、学年の記載について了承するものとする。</t>
    <rPh sb="8" eb="9">
      <t>ナド</t>
    </rPh>
    <rPh sb="10" eb="12">
      <t>シメイ</t>
    </rPh>
    <rPh sb="13" eb="15">
      <t>ショゾク</t>
    </rPh>
    <rPh sb="16" eb="18">
      <t>ガクネン</t>
    </rPh>
    <rPh sb="19" eb="21">
      <t>キサイ</t>
    </rPh>
    <rPh sb="25" eb="27">
      <t>リョウショウ</t>
    </rPh>
    <phoneticPr fontId="2"/>
  </si>
  <si>
    <t xml:space="preserve"> 7.出場制限</t>
    <rPh sb="3" eb="5">
      <t>シュツジョウ</t>
    </rPh>
    <rPh sb="5" eb="7">
      <t>セイゲン</t>
    </rPh>
    <phoneticPr fontId="2"/>
  </si>
  <si>
    <t>①個人種目は１人２種目までとする。ただしリレーは除く。</t>
    <rPh sb="1" eb="3">
      <t>コジン</t>
    </rPh>
    <rPh sb="3" eb="5">
      <t>シュモク</t>
    </rPh>
    <rPh sb="6" eb="8">
      <t>ヒトリ</t>
    </rPh>
    <rPh sb="24" eb="25">
      <t>ノゾ</t>
    </rPh>
    <phoneticPr fontId="2"/>
  </si>
  <si>
    <t>③リレーチーム編成において、人数が足りない時は、上の学年の種目に下の学年の選手が出場して</t>
    <rPh sb="17" eb="18">
      <t>タ</t>
    </rPh>
    <rPh sb="21" eb="22">
      <t>トキ</t>
    </rPh>
    <rPh sb="32" eb="33">
      <t>シタ</t>
    </rPh>
    <rPh sb="34" eb="36">
      <t>ガクネン</t>
    </rPh>
    <rPh sb="37" eb="39">
      <t>センシュ</t>
    </rPh>
    <phoneticPr fontId="2"/>
  </si>
  <si>
    <t>　もよいが、１人が２つのチームへ入ることはできない。</t>
  </si>
  <si>
    <t>　３年単独編成も可能。</t>
    <rPh sb="5" eb="7">
      <t>ヘンセイ</t>
    </rPh>
    <rPh sb="8" eb="10">
      <t>カノウ</t>
    </rPh>
    <phoneticPr fontId="2"/>
  </si>
  <si>
    <t>　例）６年での参加＝６年のみ、６・５年、６・５・４年、６・５・４・３年、６・４・３年　など</t>
    <rPh sb="1" eb="2">
      <t>レイ</t>
    </rPh>
    <rPh sb="4" eb="5">
      <t>ネン</t>
    </rPh>
    <rPh sb="7" eb="9">
      <t>サンカ</t>
    </rPh>
    <rPh sb="11" eb="12">
      <t>ネン</t>
    </rPh>
    <rPh sb="18" eb="19">
      <t>ネン</t>
    </rPh>
    <rPh sb="25" eb="26">
      <t>ネン</t>
    </rPh>
    <rPh sb="34" eb="35">
      <t>ネン</t>
    </rPh>
    <rPh sb="41" eb="42">
      <t>ネン</t>
    </rPh>
    <phoneticPr fontId="2"/>
  </si>
  <si>
    <t xml:space="preserve"> 8.表　　彰</t>
    <rPh sb="3" eb="4">
      <t>オモテ</t>
    </rPh>
    <rPh sb="6" eb="7">
      <t>アキラ</t>
    </rPh>
    <phoneticPr fontId="2"/>
  </si>
  <si>
    <t>①全員へ記録証を発行します。</t>
    <rPh sb="1" eb="3">
      <t>ゼンイン</t>
    </rPh>
    <rPh sb="4" eb="6">
      <t>キロク</t>
    </rPh>
    <rPh sb="6" eb="7">
      <t>アカシ</t>
    </rPh>
    <rPh sb="8" eb="10">
      <t>ハッコウ</t>
    </rPh>
    <phoneticPr fontId="2"/>
  </si>
  <si>
    <t xml:space="preserve"> 9.参 加 料</t>
    <rPh sb="3" eb="8">
      <t>サンカリョウ</t>
    </rPh>
    <phoneticPr fontId="2"/>
  </si>
  <si>
    <t>１種目８００円（幼児・1年生は３００円）　２種目１０００円　リレー1チーム１０００円</t>
    <rPh sb="1" eb="3">
      <t>シュモク</t>
    </rPh>
    <rPh sb="6" eb="7">
      <t>エン</t>
    </rPh>
    <rPh sb="8" eb="10">
      <t>ヨウジ</t>
    </rPh>
    <rPh sb="12" eb="14">
      <t>ネンセイ</t>
    </rPh>
    <rPh sb="18" eb="19">
      <t>エン</t>
    </rPh>
    <rPh sb="22" eb="24">
      <t>シュモク</t>
    </rPh>
    <rPh sb="28" eb="29">
      <t>エン</t>
    </rPh>
    <rPh sb="41" eb="42">
      <t>エン</t>
    </rPh>
    <phoneticPr fontId="2"/>
  </si>
  <si>
    <t>10.申込方法</t>
  </si>
  <si>
    <t>オホーツク陸協ホームページより大会申込書をダウンロードして以下の書類を作成し、E-mailにて</t>
    <rPh sb="5" eb="7">
      <t>リッキョウ</t>
    </rPh>
    <rPh sb="15" eb="17">
      <t>タイカイ</t>
    </rPh>
    <rPh sb="17" eb="20">
      <t>モウシコミショ</t>
    </rPh>
    <rPh sb="29" eb="31">
      <t>イカ</t>
    </rPh>
    <rPh sb="32" eb="34">
      <t>ショルイ</t>
    </rPh>
    <rPh sb="35" eb="37">
      <t>サクセイ</t>
    </rPh>
    <phoneticPr fontId="2"/>
  </si>
  <si>
    <t>送信してください。</t>
    <rPh sb="0" eb="2">
      <t>ソウシン</t>
    </rPh>
    <phoneticPr fontId="2"/>
  </si>
  <si>
    <t xml:space="preserve">    ※ﾎｰﾑﾍﾟｰｼﾞｱﾄﾞﾚｽ</t>
  </si>
  <si>
    <t>http://www.h-ork.jp/</t>
  </si>
  <si>
    <t>(1) 申込書…………所属団体ごとに申込書を作成すること。</t>
    <rPh sb="4" eb="7">
      <t>モウシコミショ</t>
    </rPh>
    <rPh sb="6" eb="7">
      <t>ショ</t>
    </rPh>
    <rPh sb="18" eb="21">
      <t>モウシコミショ</t>
    </rPh>
    <phoneticPr fontId="2"/>
  </si>
  <si>
    <t>　　　　　※団体登録している場合は、ナンバーカード番号を必ず記入すること。</t>
    <rPh sb="6" eb="8">
      <t>ダンタイ</t>
    </rPh>
    <rPh sb="8" eb="10">
      <t>トウロク</t>
    </rPh>
    <rPh sb="14" eb="16">
      <t>バアイ</t>
    </rPh>
    <rPh sb="25" eb="27">
      <t>バンゴウ</t>
    </rPh>
    <rPh sb="28" eb="29">
      <t>カナラ</t>
    </rPh>
    <rPh sb="30" eb="32">
      <t>キニュウ</t>
    </rPh>
    <phoneticPr fontId="2"/>
  </si>
  <si>
    <t xml:space="preserve">　　　　　※団体に所属していない場合は、個人ごとに作成し、ナンバーカード番号は未記入にすること。　　　　　　　　　　　 </t>
    <rPh sb="36" eb="38">
      <t>バンゴウ</t>
    </rPh>
    <rPh sb="39" eb="42">
      <t>ミキニュウ</t>
    </rPh>
    <phoneticPr fontId="2"/>
  </si>
  <si>
    <t>　　　　　※性別から順番に記入していくと、学年区分に応じた種目を選択できるように設定してあります。</t>
  </si>
  <si>
    <t>　　　　　※記録については、組み分け、試技順に必要ですので、必ず記入すること。(参考記録可)</t>
  </si>
  <si>
    <t>(2) 申込先…………オホーツク陸協記録委員会にメール送信すること。</t>
    <rPh sb="4" eb="6">
      <t>モウシコミ</t>
    </rPh>
    <rPh sb="6" eb="7">
      <t>サキ</t>
    </rPh>
    <rPh sb="16" eb="18">
      <t>リクキョウ</t>
    </rPh>
    <rPh sb="18" eb="20">
      <t>キロク</t>
    </rPh>
    <rPh sb="20" eb="23">
      <t>イインカイ</t>
    </rPh>
    <rPh sb="27" eb="29">
      <t>ソウシン</t>
    </rPh>
    <phoneticPr fontId="2"/>
  </si>
  <si>
    <t>orkkiroku@gmail.com</t>
  </si>
  <si>
    <t>さらにプリントしたものを下記に郵送またはＦＡＸしてください。</t>
    <rPh sb="12" eb="14">
      <t>カキ</t>
    </rPh>
    <rPh sb="15" eb="17">
      <t>ユウソウ</t>
    </rPh>
    <phoneticPr fontId="2"/>
  </si>
  <si>
    <t>(3) 参加料…………大会当日、受付時に納入すること。</t>
    <rPh sb="4" eb="7">
      <t>サンカリョウ</t>
    </rPh>
    <rPh sb="11" eb="13">
      <t>タイカイ</t>
    </rPh>
    <rPh sb="13" eb="15">
      <t>トウジツ</t>
    </rPh>
    <rPh sb="16" eb="18">
      <t>ウケツケ</t>
    </rPh>
    <rPh sb="18" eb="19">
      <t>ジ</t>
    </rPh>
    <rPh sb="20" eb="22">
      <t>ノウニュウ</t>
    </rPh>
    <phoneticPr fontId="2"/>
  </si>
  <si>
    <t>事前に現金封筒等で送付していただいても構いません。</t>
    <rPh sb="0" eb="2">
      <t>ジゼン</t>
    </rPh>
    <rPh sb="3" eb="5">
      <t>ゲンキン</t>
    </rPh>
    <rPh sb="5" eb="7">
      <t>フウトウ</t>
    </rPh>
    <rPh sb="7" eb="8">
      <t>トウ</t>
    </rPh>
    <rPh sb="9" eb="11">
      <t>ソウフ</t>
    </rPh>
    <rPh sb="19" eb="20">
      <t>カマ</t>
    </rPh>
    <phoneticPr fontId="2"/>
  </si>
  <si>
    <t>11,申込期限</t>
    <rPh sb="3" eb="5">
      <t>モウシコミ</t>
    </rPh>
    <rPh sb="5" eb="7">
      <t>キゲン</t>
    </rPh>
    <phoneticPr fontId="2"/>
  </si>
  <si>
    <t>※期日・時刻に遅れたもの、電話、ＦＡＸ、郵送、競技会当日による申し込みは一切受付いたしません。</t>
    <rPh sb="1" eb="3">
      <t>キジツ</t>
    </rPh>
    <rPh sb="4" eb="6">
      <t>ジコク</t>
    </rPh>
    <rPh sb="7" eb="8">
      <t>オク</t>
    </rPh>
    <rPh sb="13" eb="15">
      <t>デンワ</t>
    </rPh>
    <rPh sb="20" eb="22">
      <t>ユウソウ</t>
    </rPh>
    <rPh sb="23" eb="26">
      <t>キョウギカイ</t>
    </rPh>
    <rPh sb="26" eb="28">
      <t>トウジツ</t>
    </rPh>
    <rPh sb="31" eb="32">
      <t>モウ</t>
    </rPh>
    <rPh sb="33" eb="34">
      <t>コ</t>
    </rPh>
    <rPh sb="36" eb="38">
      <t>イッサイ</t>
    </rPh>
    <rPh sb="38" eb="40">
      <t>ウケツケ</t>
    </rPh>
    <phoneticPr fontId="2"/>
  </si>
  <si>
    <t>　必ず電子データーとしてメールで送信してください。</t>
    <rPh sb="1" eb="2">
      <t>カナラ</t>
    </rPh>
    <rPh sb="3" eb="5">
      <t>デンシ</t>
    </rPh>
    <rPh sb="16" eb="18">
      <t>ソウシン</t>
    </rPh>
    <phoneticPr fontId="2"/>
  </si>
  <si>
    <t>　問い合わせ先まで連絡してください。期日を過ぎた場合は、受理しませんので必ずご確認ください。</t>
    <rPh sb="1" eb="2">
      <t>ト</t>
    </rPh>
    <rPh sb="3" eb="4">
      <t>ア</t>
    </rPh>
    <rPh sb="6" eb="7">
      <t>サキ</t>
    </rPh>
    <phoneticPr fontId="2"/>
  </si>
  <si>
    <t>，</t>
    <phoneticPr fontId="2"/>
  </si>
  <si>
    <t>12, 問合せ先</t>
    <rPh sb="4" eb="6">
      <t>トイアワ</t>
    </rPh>
    <rPh sb="7" eb="8">
      <t>サキ</t>
    </rPh>
    <phoneticPr fontId="2"/>
  </si>
  <si>
    <t>オホーツク陸協普及委員長　宍戸　政彦　　　　　携帯電話０９０－９０８７－２７０６</t>
    <rPh sb="5" eb="7">
      <t>リクキョウ</t>
    </rPh>
    <rPh sb="7" eb="9">
      <t>フキュウ</t>
    </rPh>
    <rPh sb="9" eb="12">
      <t>イインチョウ</t>
    </rPh>
    <rPh sb="13" eb="15">
      <t>シシド</t>
    </rPh>
    <rPh sb="16" eb="18">
      <t>マサヒコ</t>
    </rPh>
    <phoneticPr fontId="2"/>
  </si>
  <si>
    <t>13, ﾅﾝﾊﾞｰｶｰﾄﾞ</t>
  </si>
  <si>
    <t>14.競技方法</t>
    <rPh sb="3" eb="5">
      <t>キョウギ</t>
    </rPh>
    <phoneticPr fontId="2"/>
  </si>
  <si>
    <t>①トラック競技はタイムレースとする。</t>
    <rPh sb="5" eb="7">
      <t>キョウギ</t>
    </rPh>
    <phoneticPr fontId="2"/>
  </si>
  <si>
    <t xml:space="preserve"> ※不正スタートについては、同じ競技者が２回の不正スタートをしたとき、その競技者は失格となる。</t>
    <rPh sb="37" eb="40">
      <t>キョウギシャ</t>
    </rPh>
    <rPh sb="41" eb="43">
      <t>シッカク</t>
    </rPh>
    <phoneticPr fontId="2"/>
  </si>
  <si>
    <t>②ハードルは、スタートから第１ハードルまで１３ｍ、インターバル７ｍ、台数９台、最終ハードルから</t>
    <rPh sb="13" eb="14">
      <t>ダイ</t>
    </rPh>
    <rPh sb="34" eb="36">
      <t>ダイスウ</t>
    </rPh>
    <rPh sb="37" eb="38">
      <t>ダイ</t>
    </rPh>
    <rPh sb="39" eb="41">
      <t>サイシュウ</t>
    </rPh>
    <phoneticPr fontId="2"/>
  </si>
  <si>
    <t>　フィニッシュまで１１ｍとする。</t>
  </si>
  <si>
    <t>　※砲丸（男女）２．７２１ｋｇ</t>
    <rPh sb="2" eb="4">
      <t>ホウガン</t>
    </rPh>
    <rPh sb="5" eb="7">
      <t>ダンジョ</t>
    </rPh>
    <phoneticPr fontId="2"/>
  </si>
  <si>
    <t>④リレーにおいては、バトンゾーンのブルーライン使用を認める。</t>
    <rPh sb="23" eb="25">
      <t>シヨウ</t>
    </rPh>
    <rPh sb="26" eb="27">
      <t>ミト</t>
    </rPh>
    <phoneticPr fontId="2"/>
  </si>
  <si>
    <t>⑤走高跳（はさみ跳び）でのマットへの着地は、必ず足裏からとし、背・腰からの着地は、</t>
  </si>
  <si>
    <t>　無効試技とする。バーの高さは、出場者の記録を見てから決める。</t>
    <rPh sb="12" eb="13">
      <t>タカ</t>
    </rPh>
    <rPh sb="16" eb="19">
      <t>シュツジョウシャ</t>
    </rPh>
    <rPh sb="20" eb="22">
      <t>キロク</t>
    </rPh>
    <rPh sb="23" eb="24">
      <t>ミ</t>
    </rPh>
    <rPh sb="27" eb="28">
      <t>キ</t>
    </rPh>
    <phoneticPr fontId="2"/>
  </si>
  <si>
    <t>⑥スパイクの使用は自由ですが、怪我のないよう指導してください。</t>
    <rPh sb="6" eb="8">
      <t>シヨウ</t>
    </rPh>
    <rPh sb="9" eb="11">
      <t>ジユウ</t>
    </rPh>
    <rPh sb="15" eb="17">
      <t>ケガ</t>
    </rPh>
    <rPh sb="22" eb="24">
      <t>シドウ</t>
    </rPh>
    <phoneticPr fontId="2"/>
  </si>
  <si>
    <t>　競技場はトラック、フィルドとも全天候型ウレタン舗装のため、スパイクピンは全天候用で、</t>
    <rPh sb="1" eb="4">
      <t>キョウギジョウ</t>
    </rPh>
    <rPh sb="16" eb="17">
      <t>ゼン</t>
    </rPh>
    <rPh sb="17" eb="19">
      <t>テンコウ</t>
    </rPh>
    <rPh sb="19" eb="20">
      <t>ガタ</t>
    </rPh>
    <rPh sb="24" eb="26">
      <t>ホソウ</t>
    </rPh>
    <rPh sb="37" eb="38">
      <t>ゼン</t>
    </rPh>
    <rPh sb="38" eb="40">
      <t>テンコウ</t>
    </rPh>
    <rPh sb="40" eb="41">
      <t>ヨウ</t>
    </rPh>
    <phoneticPr fontId="2"/>
  </si>
  <si>
    <t>　長さは９ｍｍ以下を使用してください。</t>
    <rPh sb="1" eb="2">
      <t>ナガ</t>
    </rPh>
    <rPh sb="7" eb="9">
      <t>イカ</t>
    </rPh>
    <rPh sb="10" eb="12">
      <t>シヨウ</t>
    </rPh>
    <phoneticPr fontId="2"/>
  </si>
  <si>
    <t>⑦スタートは、クラウチングスタートを原則とするが、幼児・１～２年はスタンディングでもよい。</t>
    <rPh sb="18" eb="20">
      <t>ゲンソク</t>
    </rPh>
    <rPh sb="25" eb="27">
      <t>ヨウジ</t>
    </rPh>
    <rPh sb="31" eb="32">
      <t>ネン</t>
    </rPh>
    <phoneticPr fontId="2"/>
  </si>
  <si>
    <t>⑧スターティングブロックの使用は３年生以上とします。使用しない場合は、係の者に伝えてください。</t>
    <rPh sb="13" eb="15">
      <t>シヨウ</t>
    </rPh>
    <rPh sb="17" eb="19">
      <t>ネンセイ</t>
    </rPh>
    <rPh sb="19" eb="21">
      <t>イジョウ</t>
    </rPh>
    <rPh sb="26" eb="28">
      <t>シヨウ</t>
    </rPh>
    <rPh sb="31" eb="33">
      <t>バアイ</t>
    </rPh>
    <rPh sb="35" eb="36">
      <t>カカリ</t>
    </rPh>
    <rPh sb="37" eb="38">
      <t>モノ</t>
    </rPh>
    <rPh sb="39" eb="40">
      <t>ツタ</t>
    </rPh>
    <phoneticPr fontId="2"/>
  </si>
  <si>
    <t>⑨競技に対する抗議等については、各団体の監督、および個人申込の責任者が行うものとし、該当競技</t>
    <rPh sb="1" eb="3">
      <t>キョウギ</t>
    </rPh>
    <rPh sb="4" eb="5">
      <t>タイ</t>
    </rPh>
    <rPh sb="7" eb="9">
      <t>コウギ</t>
    </rPh>
    <rPh sb="9" eb="10">
      <t>トウ</t>
    </rPh>
    <rPh sb="16" eb="19">
      <t>カクダンタイ</t>
    </rPh>
    <rPh sb="20" eb="22">
      <t>カントク</t>
    </rPh>
    <rPh sb="26" eb="28">
      <t>コジン</t>
    </rPh>
    <rPh sb="28" eb="30">
      <t>モウシコミ</t>
    </rPh>
    <rPh sb="31" eb="34">
      <t>セキニンシャ</t>
    </rPh>
    <rPh sb="35" eb="36">
      <t>オコナ</t>
    </rPh>
    <rPh sb="42" eb="44">
      <t>ガイトウ</t>
    </rPh>
    <rPh sb="44" eb="46">
      <t>キョウギ</t>
    </rPh>
    <phoneticPr fontId="2"/>
  </si>
  <si>
    <t>　終了後３０分以内に申し出た場合のみ受け付ける。</t>
  </si>
  <si>
    <t>15.その他</t>
    <rPh sb="5" eb="6">
      <t>タ</t>
    </rPh>
    <phoneticPr fontId="2"/>
  </si>
  <si>
    <t>①本記録会に参加の選手に万一事故が起こった場合、応急処置までの用意はありますが、</t>
    <rPh sb="1" eb="2">
      <t>ホン</t>
    </rPh>
    <rPh sb="2" eb="4">
      <t>キロク</t>
    </rPh>
    <rPh sb="4" eb="5">
      <t>カイ</t>
    </rPh>
    <rPh sb="6" eb="8">
      <t>サンカ</t>
    </rPh>
    <rPh sb="9" eb="11">
      <t>センシュ</t>
    </rPh>
    <rPh sb="12" eb="14">
      <t>マンイチ</t>
    </rPh>
    <rPh sb="14" eb="16">
      <t>ジコ</t>
    </rPh>
    <rPh sb="17" eb="18">
      <t>オ</t>
    </rPh>
    <rPh sb="21" eb="23">
      <t>バアイ</t>
    </rPh>
    <rPh sb="24" eb="26">
      <t>オウキュウ</t>
    </rPh>
    <rPh sb="26" eb="28">
      <t>ショチ</t>
    </rPh>
    <rPh sb="31" eb="33">
      <t>ヨウイ</t>
    </rPh>
    <phoneticPr fontId="2"/>
  </si>
  <si>
    <t>　それ以上の場合は本人の負担で処置願います。</t>
    <rPh sb="3" eb="5">
      <t>イジョウ</t>
    </rPh>
    <rPh sb="6" eb="8">
      <t>バアイ</t>
    </rPh>
    <rPh sb="9" eb="11">
      <t>ホンニン</t>
    </rPh>
    <rPh sb="12" eb="14">
      <t>フタン</t>
    </rPh>
    <rPh sb="15" eb="17">
      <t>ショチ</t>
    </rPh>
    <rPh sb="17" eb="18">
      <t>ネガ</t>
    </rPh>
    <phoneticPr fontId="2"/>
  </si>
  <si>
    <t>②小雨でも競技を行いますので、その準備をしてください。万が一、競技会を中止する場合は、</t>
    <rPh sb="1" eb="3">
      <t>コサメ</t>
    </rPh>
    <rPh sb="5" eb="7">
      <t>キョウギ</t>
    </rPh>
    <rPh sb="8" eb="9">
      <t>オコナ</t>
    </rPh>
    <rPh sb="17" eb="19">
      <t>ジュンビ</t>
    </rPh>
    <rPh sb="27" eb="28">
      <t>マン</t>
    </rPh>
    <rPh sb="29" eb="30">
      <t>イチ</t>
    </rPh>
    <rPh sb="31" eb="34">
      <t>キョウギカイ</t>
    </rPh>
    <rPh sb="35" eb="37">
      <t>チュウシ</t>
    </rPh>
    <rPh sb="39" eb="41">
      <t>バアイ</t>
    </rPh>
    <phoneticPr fontId="2"/>
  </si>
  <si>
    <t>　７時頃から、各団体および個人申込の代表者に電話連絡いたします。</t>
    <rPh sb="2" eb="3">
      <t>ジ</t>
    </rPh>
    <rPh sb="3" eb="4">
      <t>コロ</t>
    </rPh>
    <rPh sb="7" eb="10">
      <t>カクダンタイ</t>
    </rPh>
    <rPh sb="13" eb="15">
      <t>コジン</t>
    </rPh>
    <rPh sb="15" eb="17">
      <t>モウシコミ</t>
    </rPh>
    <rPh sb="18" eb="21">
      <t>ダイヒョウシャ</t>
    </rPh>
    <rPh sb="22" eb="24">
      <t>デンワ</t>
    </rPh>
    <rPh sb="24" eb="26">
      <t>レンラク</t>
    </rPh>
    <phoneticPr fontId="2"/>
  </si>
  <si>
    <t>③本大会では開会式・閉会式を行いますので、全員参加してください。</t>
    <rPh sb="1" eb="4">
      <t>ホンタイカイ</t>
    </rPh>
    <rPh sb="6" eb="8">
      <t>カイカイ</t>
    </rPh>
    <rPh sb="8" eb="9">
      <t>シキ</t>
    </rPh>
    <rPh sb="10" eb="13">
      <t>ヘイカイシキ</t>
    </rPh>
    <rPh sb="14" eb="15">
      <t>オコナ</t>
    </rPh>
    <rPh sb="21" eb="23">
      <t>ゼンイン</t>
    </rPh>
    <rPh sb="23" eb="25">
      <t>サンカ</t>
    </rPh>
    <phoneticPr fontId="2"/>
  </si>
  <si>
    <t>　しますのでご確認ください。</t>
    <rPh sb="7" eb="9">
      <t>カクニン</t>
    </rPh>
    <phoneticPr fontId="2"/>
  </si>
  <si>
    <t>16.競技役員お手伝いについて（団体、チームのみ）</t>
    <rPh sb="3" eb="5">
      <t>キョウギ</t>
    </rPh>
    <rPh sb="5" eb="7">
      <t>ヤクイン</t>
    </rPh>
    <rPh sb="8" eb="10">
      <t>テツダ</t>
    </rPh>
    <rPh sb="16" eb="18">
      <t>ダンタイ</t>
    </rPh>
    <phoneticPr fontId="2"/>
  </si>
  <si>
    <t>各団体の出場選手人数によって、審判補助員人数を決めさせていただいておりますのでご協力ください。</t>
    <rPh sb="0" eb="1">
      <t>カク</t>
    </rPh>
    <rPh sb="1" eb="3">
      <t>ダンタイ</t>
    </rPh>
    <rPh sb="4" eb="6">
      <t>シュツジョウ</t>
    </rPh>
    <rPh sb="6" eb="8">
      <t>センシュ</t>
    </rPh>
    <rPh sb="8" eb="10">
      <t>ニンズウ</t>
    </rPh>
    <rPh sb="15" eb="17">
      <t>シンパン</t>
    </rPh>
    <rPh sb="17" eb="20">
      <t>ホジョイン</t>
    </rPh>
    <rPh sb="19" eb="20">
      <t>イン</t>
    </rPh>
    <rPh sb="20" eb="22">
      <t>ニンズウ</t>
    </rPh>
    <rPh sb="23" eb="24">
      <t>キ</t>
    </rPh>
    <rPh sb="40" eb="42">
      <t>キョウリョク</t>
    </rPh>
    <phoneticPr fontId="2"/>
  </si>
  <si>
    <t>参加申込書に氏名と希望審判名をご記入ください。（ご希望に添えない場合もあります。）</t>
    <rPh sb="0" eb="2">
      <t>サンカ</t>
    </rPh>
    <rPh sb="2" eb="4">
      <t>モウシコミ</t>
    </rPh>
    <rPh sb="4" eb="5">
      <t>ショ</t>
    </rPh>
    <rPh sb="6" eb="8">
      <t>シメイ</t>
    </rPh>
    <rPh sb="9" eb="11">
      <t>キボウ</t>
    </rPh>
    <rPh sb="11" eb="13">
      <t>シンパン</t>
    </rPh>
    <rPh sb="13" eb="14">
      <t>メイ</t>
    </rPh>
    <rPh sb="16" eb="18">
      <t>キニュウ</t>
    </rPh>
    <rPh sb="25" eb="27">
      <t>キボウ</t>
    </rPh>
    <rPh sb="28" eb="29">
      <t>ソ</t>
    </rPh>
    <rPh sb="32" eb="34">
      <t>バアイ</t>
    </rPh>
    <phoneticPr fontId="2"/>
  </si>
  <si>
    <t>各団体出場選手数</t>
    <rPh sb="0" eb="3">
      <t>カクダンタイ</t>
    </rPh>
    <rPh sb="3" eb="5">
      <t>シュツジョウ</t>
    </rPh>
    <rPh sb="5" eb="7">
      <t>センシュ</t>
    </rPh>
    <rPh sb="7" eb="8">
      <t>スウ</t>
    </rPh>
    <phoneticPr fontId="2"/>
  </si>
  <si>
    <t>審判員・審判補助員協力人数</t>
    <rPh sb="0" eb="3">
      <t>シンパンイン</t>
    </rPh>
    <rPh sb="4" eb="6">
      <t>シンパン</t>
    </rPh>
    <rPh sb="6" eb="9">
      <t>ホジョイン</t>
    </rPh>
    <rPh sb="9" eb="11">
      <t>キョウリョク</t>
    </rPh>
    <rPh sb="11" eb="13">
      <t>ニンズウ</t>
    </rPh>
    <phoneticPr fontId="2"/>
  </si>
  <si>
    <t>２人</t>
    <rPh sb="1" eb="2">
      <t>ニン</t>
    </rPh>
    <phoneticPr fontId="2"/>
  </si>
  <si>
    <t>オホーツク陸協小学生記録会　兼　北見市小学生記録会</t>
    <rPh sb="5" eb="7">
      <t>リクキョウ</t>
    </rPh>
    <rPh sb="7" eb="10">
      <t>ショウガクセイ</t>
    </rPh>
    <rPh sb="10" eb="12">
      <t>キロク</t>
    </rPh>
    <rPh sb="12" eb="13">
      <t>カイ</t>
    </rPh>
    <rPh sb="14" eb="15">
      <t>ケン</t>
    </rPh>
    <rPh sb="16" eb="19">
      <t>キタミシ</t>
    </rPh>
    <rPh sb="19" eb="22">
      <t>ショウガクセイ</t>
    </rPh>
    <rPh sb="22" eb="24">
      <t>キロク</t>
    </rPh>
    <rPh sb="24" eb="25">
      <t>カイ</t>
    </rPh>
    <phoneticPr fontId="2"/>
  </si>
  <si>
    <t>小１・幼児　１種目</t>
    <rPh sb="0" eb="1">
      <t>ショウ</t>
    </rPh>
    <rPh sb="3" eb="5">
      <t>ヨウジ</t>
    </rPh>
    <rPh sb="7" eb="9">
      <t>シュモク</t>
    </rPh>
    <phoneticPr fontId="2"/>
  </si>
  <si>
    <t>小２～６年　１種目</t>
    <rPh sb="0" eb="1">
      <t>ショウ</t>
    </rPh>
    <rPh sb="4" eb="5">
      <t>ネン</t>
    </rPh>
    <rPh sb="7" eb="9">
      <t>シュモク</t>
    </rPh>
    <phoneticPr fontId="2"/>
  </si>
  <si>
    <t>小２～６年　２種目</t>
    <rPh sb="0" eb="1">
      <t>ショウ</t>
    </rPh>
    <rPh sb="4" eb="5">
      <t>ネン</t>
    </rPh>
    <rPh sb="7" eb="9">
      <t>シュモク</t>
    </rPh>
    <phoneticPr fontId="2"/>
  </si>
  <si>
    <t>小学男3年ﾎﾞｰﾃｯｸｽｽﾛｰ投</t>
  </si>
  <si>
    <t>小学男4年ﾎﾞｰﾃｯｸｽｽﾛｰ投</t>
  </si>
  <si>
    <t>小学男5年ﾎﾞｰﾃｯｸｽｽﾛｰ投</t>
  </si>
  <si>
    <t>小学男6年ﾎﾞｰﾃｯｸｽｽﾛｰ投</t>
  </si>
  <si>
    <t>小学女3年ﾎﾞｰﾃｯｸｽｽﾛｰ投</t>
  </si>
  <si>
    <t>小学女4年ﾎﾞｰﾃｯｸｽｽﾛｰ投</t>
  </si>
  <si>
    <t>小学女5年ﾎﾞｰﾃｯｸｽｽﾛｰ投</t>
  </si>
  <si>
    <t>小学女6年ﾎﾞｰﾃｯｸｽｽﾛｰ投</t>
  </si>
  <si>
    <t>　オホーツク陸上競技協会</t>
    <rPh sb="6" eb="8">
      <t>リクジョウ</t>
    </rPh>
    <rPh sb="8" eb="10">
      <t>キョウギ</t>
    </rPh>
    <rPh sb="10" eb="12">
      <t>キョウカイ</t>
    </rPh>
    <phoneticPr fontId="2"/>
  </si>
  <si>
    <t xml:space="preserve"> 100m,  800m, 80mH, 4×100mR, 走幅跳, 走高跳, ｼﾞｬﾍﾞﾘｯｸﾎﾞｰﾙ投</t>
    <rPh sb="34" eb="37">
      <t>ハシリタカトビ</t>
    </rPh>
    <phoneticPr fontId="2"/>
  </si>
  <si>
    <r>
      <t xml:space="preserve"> 100m,　800m,　4×100mR，走幅跳</t>
    </r>
    <r>
      <rPr>
        <sz val="9"/>
        <color indexed="10"/>
        <rFont val="ＭＳ 明朝"/>
        <family val="1"/>
        <charset val="128"/>
      </rPr>
      <t>，</t>
    </r>
    <r>
      <rPr>
        <sz val="9"/>
        <rFont val="ＭＳ 明朝"/>
        <family val="1"/>
        <charset val="128"/>
      </rPr>
      <t>ｼﾞｬﾍﾞﾘｯｸﾎﾞｰﾙ投</t>
    </r>
    <rPh sb="21" eb="22">
      <t>ハシ</t>
    </rPh>
    <rPh sb="22" eb="24">
      <t>ハバト</t>
    </rPh>
    <rPh sb="37" eb="38">
      <t>ナ</t>
    </rPh>
    <phoneticPr fontId="2"/>
  </si>
  <si>
    <t xml:space="preserve"> 100m, 1500m, 80mH, 4×100mR, 走幅跳, 走高跳, ｼﾞｬﾍﾞﾘｯｸﾎﾞｰﾙ投, 砲丸投</t>
    <rPh sb="34" eb="37">
      <t>ハシリタカトビ</t>
    </rPh>
    <rPh sb="51" eb="52">
      <t>ナ</t>
    </rPh>
    <rPh sb="54" eb="57">
      <t>ホウガンナ</t>
    </rPh>
    <phoneticPr fontId="2"/>
  </si>
  <si>
    <t xml:space="preserve"> 100m,  800m, 80mH, 4×100mR, 走幅跳, 走高跳,ｼﾞｬﾍﾞﾘｯｸﾎﾞｰﾙ投</t>
    <rPh sb="34" eb="37">
      <t>ハシリタカトビ</t>
    </rPh>
    <rPh sb="50" eb="51">
      <t>ナ</t>
    </rPh>
    <phoneticPr fontId="2"/>
  </si>
  <si>
    <t xml:space="preserve"> 100m,  800m, 80mH, 4×100mR, 走幅跳, 走高跳, ｼﾞｬﾍﾞﾘｯｸﾎﾞｰﾙ投, 砲丸投</t>
    <rPh sb="34" eb="37">
      <t>ハシリタカトビ</t>
    </rPh>
    <rPh sb="51" eb="52">
      <t>ナ</t>
    </rPh>
    <rPh sb="54" eb="57">
      <t>ホウガンナ</t>
    </rPh>
    <phoneticPr fontId="2"/>
  </si>
  <si>
    <r>
      <t xml:space="preserve"> 100m,  800m, 80mH, 4×100mR, 走幅跳, 走高跳,</t>
    </r>
    <r>
      <rPr>
        <sz val="9"/>
        <color indexed="10"/>
        <rFont val="ＭＳ 明朝"/>
        <family val="1"/>
        <charset val="128"/>
      </rPr>
      <t xml:space="preserve"> </t>
    </r>
    <r>
      <rPr>
        <sz val="9"/>
        <rFont val="ＭＳ 明朝"/>
        <family val="1"/>
        <charset val="128"/>
      </rPr>
      <t>ｼﾞｬﾍﾞﾘｯｸﾎﾞｰﾙ投, 砲丸投</t>
    </r>
    <rPh sb="34" eb="37">
      <t>ハシリタカトビ</t>
    </rPh>
    <rPh sb="51" eb="52">
      <t>ナ</t>
    </rPh>
    <rPh sb="54" eb="57">
      <t>ホウガンナ</t>
    </rPh>
    <phoneticPr fontId="2"/>
  </si>
  <si>
    <t>③走幅跳、ジャベリックボール投、砲丸投の試技は３回とする。</t>
    <rPh sb="1" eb="4">
      <t>ハシリハバトビ</t>
    </rPh>
    <rPh sb="14" eb="15">
      <t>ナ</t>
    </rPh>
    <rPh sb="16" eb="19">
      <t>ホウガンナ</t>
    </rPh>
    <rPh sb="20" eb="22">
      <t>シギ</t>
    </rPh>
    <rPh sb="24" eb="25">
      <t>カイ</t>
    </rPh>
    <phoneticPr fontId="2"/>
  </si>
  <si>
    <t>　※ジャベリックボール投は、助走距離15m以内。</t>
    <rPh sb="11" eb="12">
      <t>ナ</t>
    </rPh>
    <phoneticPr fontId="2"/>
  </si>
  <si>
    <t>幼児種目、小学生種目ともにオホーツク管内に在籍する幼児、小学生とする。</t>
    <rPh sb="0" eb="2">
      <t>ヨウジ</t>
    </rPh>
    <rPh sb="2" eb="4">
      <t>シュモク</t>
    </rPh>
    <rPh sb="5" eb="8">
      <t>ショウガクセイ</t>
    </rPh>
    <rPh sb="8" eb="10">
      <t>シュモク</t>
    </rPh>
    <rPh sb="18" eb="20">
      <t>カンナイ</t>
    </rPh>
    <rPh sb="21" eb="23">
      <t>ザイセキ</t>
    </rPh>
    <rPh sb="25" eb="27">
      <t>ヨウジ</t>
    </rPh>
    <rPh sb="28" eb="31">
      <t>ショウガクセイ</t>
    </rPh>
    <phoneticPr fontId="2"/>
  </si>
  <si>
    <t>②小学生を対象とした最優秀選手と優秀選手には賞を授与する。</t>
    <rPh sb="1" eb="4">
      <t>ショウガクセイ</t>
    </rPh>
    <rPh sb="5" eb="7">
      <t>タイショウ</t>
    </rPh>
    <rPh sb="10" eb="13">
      <t>サイユウシュウ</t>
    </rPh>
    <rPh sb="13" eb="15">
      <t>センシュ</t>
    </rPh>
    <rPh sb="16" eb="18">
      <t>ユウシュウ</t>
    </rPh>
    <rPh sb="18" eb="20">
      <t>センシュ</t>
    </rPh>
    <rPh sb="22" eb="23">
      <t>ショウ</t>
    </rPh>
    <rPh sb="24" eb="26">
      <t>ジュヨ</t>
    </rPh>
    <phoneticPr fontId="2"/>
  </si>
  <si>
    <t>　受　　　　付　　７時３０分～８時２０分　　　　競技開始予定　９時００分</t>
    <rPh sb="1" eb="2">
      <t>ウケ</t>
    </rPh>
    <rPh sb="6" eb="7">
      <t>ヅケ</t>
    </rPh>
    <rPh sb="10" eb="11">
      <t>ジ</t>
    </rPh>
    <rPh sb="13" eb="14">
      <t>フン</t>
    </rPh>
    <rPh sb="16" eb="17">
      <t>ジ</t>
    </rPh>
    <rPh sb="19" eb="20">
      <t>フン</t>
    </rPh>
    <rPh sb="24" eb="26">
      <t>キョウギ</t>
    </rPh>
    <rPh sb="26" eb="28">
      <t>カイシ</t>
    </rPh>
    <rPh sb="28" eb="30">
      <t>ヨテイ</t>
    </rPh>
    <rPh sb="32" eb="33">
      <t>ジ</t>
    </rPh>
    <rPh sb="35" eb="36">
      <t>フン</t>
    </rPh>
    <phoneticPr fontId="2"/>
  </si>
  <si>
    <t>　２０１７年９月３０日（土）　　※雨天決行</t>
    <rPh sb="12" eb="13">
      <t>ド</t>
    </rPh>
    <rPh sb="17" eb="19">
      <t>ウテン</t>
    </rPh>
    <rPh sb="19" eb="21">
      <t>ケッコウ</t>
    </rPh>
    <phoneticPr fontId="2"/>
  </si>
  <si>
    <t>第３回 オホーツク陸協小学生陸上記録会　　　　　　　　　　　　　　兼 第４４回　北見市小学生陸上競技記録会　開催要項</t>
    <rPh sb="0" eb="1">
      <t>ダイ</t>
    </rPh>
    <rPh sb="2" eb="3">
      <t>カイ</t>
    </rPh>
    <rPh sb="9" eb="10">
      <t>リク</t>
    </rPh>
    <rPh sb="10" eb="11">
      <t>キョウ</t>
    </rPh>
    <rPh sb="11" eb="14">
      <t>ショウガクセイ</t>
    </rPh>
    <rPh sb="14" eb="16">
      <t>リクジョウ</t>
    </rPh>
    <rPh sb="16" eb="18">
      <t>キロク</t>
    </rPh>
    <rPh sb="18" eb="19">
      <t>カイ</t>
    </rPh>
    <rPh sb="33" eb="34">
      <t>ケン</t>
    </rPh>
    <rPh sb="40" eb="43">
      <t>キタミシ</t>
    </rPh>
    <rPh sb="43" eb="46">
      <t>ショウガクセイ</t>
    </rPh>
    <rPh sb="50" eb="52">
      <t>キロク</t>
    </rPh>
    <rPh sb="52" eb="53">
      <t>カイ</t>
    </rPh>
    <rPh sb="54" eb="56">
      <t>カイサイ</t>
    </rPh>
    <rPh sb="56" eb="58">
      <t>ヨウコウ</t>
    </rPh>
    <phoneticPr fontId="2"/>
  </si>
  <si>
    <t>平成２９年９月１１日（月）　１８：００　期日・時刻厳守</t>
    <rPh sb="0" eb="2">
      <t>ヘイセイ</t>
    </rPh>
    <rPh sb="4" eb="5">
      <t>ネン</t>
    </rPh>
    <rPh sb="6" eb="7">
      <t>ガツ</t>
    </rPh>
    <rPh sb="9" eb="10">
      <t>ニチ</t>
    </rPh>
    <rPh sb="11" eb="12">
      <t>ゲツ</t>
    </rPh>
    <rPh sb="20" eb="22">
      <t>キジツ</t>
    </rPh>
    <rPh sb="23" eb="25">
      <t>ジコク</t>
    </rPh>
    <rPh sb="25" eb="27">
      <t>ゲンシュ</t>
    </rPh>
    <phoneticPr fontId="2"/>
  </si>
  <si>
    <t>※申込締切後、申込一覧表を９月１３日（水）に、オホーツク陸協ホームページに記載しますので、
　</t>
    <rPh sb="14" eb="15">
      <t>ガツ</t>
    </rPh>
    <rPh sb="17" eb="18">
      <t>ニチ</t>
    </rPh>
    <rPh sb="19" eb="20">
      <t>スイ</t>
    </rPh>
    <phoneticPr fontId="2"/>
  </si>
  <si>
    <t>　ご確認ください。申込漏れや種目の間違いがある場合は、９月１６日（土）１８：００までに下記の</t>
    <rPh sb="33" eb="34">
      <t>ド</t>
    </rPh>
    <rPh sb="43" eb="45">
      <t>カキ</t>
    </rPh>
    <phoneticPr fontId="2"/>
  </si>
  <si>
    <t>メールアドレス:</t>
    <phoneticPr fontId="2"/>
  </si>
  <si>
    <t>m.ssd5338@gmail.com</t>
  </si>
  <si>
    <t>④競技日程、競技注意事項は、プログラム編成後、９月２０日（水）頃にホームページに掲載</t>
    <rPh sb="1" eb="3">
      <t>キョウギ</t>
    </rPh>
    <rPh sb="3" eb="5">
      <t>ニッテイ</t>
    </rPh>
    <rPh sb="6" eb="8">
      <t>キョウギ</t>
    </rPh>
    <rPh sb="8" eb="10">
      <t>チュウイ</t>
    </rPh>
    <rPh sb="10" eb="12">
      <t>ジコウ</t>
    </rPh>
    <rPh sb="19" eb="21">
      <t>ヘンセイ</t>
    </rPh>
    <rPh sb="21" eb="22">
      <t>ゴ</t>
    </rPh>
    <rPh sb="24" eb="25">
      <t>ガツ</t>
    </rPh>
    <rPh sb="27" eb="28">
      <t>カ</t>
    </rPh>
    <rPh sb="29" eb="30">
      <t>スイ</t>
    </rPh>
    <rPh sb="31" eb="32">
      <t>ゴロ</t>
    </rPh>
    <rPh sb="40" eb="42">
      <t>ケイサイ</t>
    </rPh>
    <phoneticPr fontId="2"/>
  </si>
  <si>
    <t>９人～１２人</t>
    <rPh sb="1" eb="2">
      <t>ニン</t>
    </rPh>
    <rPh sb="5" eb="6">
      <t>ニン</t>
    </rPh>
    <phoneticPr fontId="2"/>
  </si>
  <si>
    <t>１３人～１６人</t>
    <rPh sb="2" eb="3">
      <t>ニン</t>
    </rPh>
    <rPh sb="6" eb="7">
      <t>ニン</t>
    </rPh>
    <phoneticPr fontId="2"/>
  </si>
  <si>
    <t>３人（公認審判１名以上）</t>
    <rPh sb="1" eb="2">
      <t>ニン</t>
    </rPh>
    <rPh sb="3" eb="5">
      <t>コウニン</t>
    </rPh>
    <rPh sb="5" eb="7">
      <t>シンパン</t>
    </rPh>
    <rPh sb="8" eb="11">
      <t>メイイジョウ</t>
    </rPh>
    <phoneticPr fontId="2"/>
  </si>
  <si>
    <t>４人（公認審判１名以上）</t>
    <rPh sb="1" eb="2">
      <t>ニン</t>
    </rPh>
    <rPh sb="3" eb="5">
      <t>コウニン</t>
    </rPh>
    <rPh sb="5" eb="7">
      <t>シンパン</t>
    </rPh>
    <rPh sb="8" eb="11">
      <t>メイイジョウ</t>
    </rPh>
    <phoneticPr fontId="2"/>
  </si>
  <si>
    <t>　　 １７人以上</t>
    <rPh sb="5" eb="6">
      <t>ニン</t>
    </rPh>
    <rPh sb="6" eb="8">
      <t>イジョウ</t>
    </rPh>
    <phoneticPr fontId="2"/>
  </si>
  <si>
    <t>　競技終了予定　１３時１５分　　　　　　　閉会式開始予定　１３時３０分</t>
    <rPh sb="1" eb="3">
      <t>キョウギ</t>
    </rPh>
    <rPh sb="3" eb="5">
      <t>シュウリョウ</t>
    </rPh>
    <rPh sb="5" eb="7">
      <t>ヨテイ</t>
    </rPh>
    <rPh sb="10" eb="11">
      <t>ジ</t>
    </rPh>
    <rPh sb="13" eb="14">
      <t>フン</t>
    </rPh>
    <rPh sb="21" eb="24">
      <t>ヘイカイシキ</t>
    </rPh>
    <rPh sb="24" eb="26">
      <t>カイシ</t>
    </rPh>
    <rPh sb="26" eb="28">
      <t>ヨテイ</t>
    </rPh>
    <rPh sb="31" eb="32">
      <t>ジ</t>
    </rPh>
    <rPh sb="34" eb="35">
      <t>フン</t>
    </rPh>
    <phoneticPr fontId="2"/>
  </si>
  <si>
    <t>〒099－1431　常呂郡訓子府町東町３６０番地　</t>
    <rPh sb="10" eb="13">
      <t>トコログン</t>
    </rPh>
    <rPh sb="13" eb="17">
      <t>クンネップチョウ</t>
    </rPh>
    <rPh sb="18" eb="19">
      <t>マチ</t>
    </rPh>
    <rPh sb="22" eb="24">
      <t>バンチ</t>
    </rPh>
    <phoneticPr fontId="2"/>
  </si>
  <si>
    <t>宍戸政彦　宛て　ＦＡＸ　０１５７－４７－４６４４（職場：訓子府消防）</t>
    <rPh sb="25" eb="27">
      <t>ショクバ</t>
    </rPh>
    <rPh sb="28" eb="31">
      <t>クンネップ</t>
    </rPh>
    <rPh sb="31" eb="33">
      <t>ショウボウ</t>
    </rPh>
    <phoneticPr fontId="2"/>
  </si>
  <si>
    <t>・団体登録している場合は、必ず持参すること。</t>
    <rPh sb="1" eb="3">
      <t>ダンタイ</t>
    </rPh>
    <rPh sb="3" eb="5">
      <t>トウロク</t>
    </rPh>
    <rPh sb="9" eb="11">
      <t>バアイ</t>
    </rPh>
    <rPh sb="13" eb="14">
      <t>カナラ</t>
    </rPh>
    <rPh sb="15" eb="17">
      <t>ジサン</t>
    </rPh>
    <phoneticPr fontId="74"/>
  </si>
  <si>
    <t>・個人申込の場合は、ナンバーカードなしとしてください。</t>
    <rPh sb="1" eb="3">
      <t>コジン</t>
    </rPh>
    <rPh sb="3" eb="5">
      <t>モウシコミ</t>
    </rPh>
    <rPh sb="6" eb="8">
      <t>バアイ</t>
    </rPh>
    <phoneticPr fontId="2"/>
  </si>
  <si>
    <t>１人～４人</t>
    <rPh sb="1" eb="2">
      <t>ニン</t>
    </rPh>
    <rPh sb="4" eb="5">
      <t>ニン</t>
    </rPh>
    <phoneticPr fontId="2"/>
  </si>
  <si>
    <t>５人～８人</t>
    <rPh sb="1" eb="2">
      <t>ニン</t>
    </rPh>
    <rPh sb="4" eb="5">
      <t>ニン</t>
    </rPh>
    <phoneticPr fontId="2"/>
  </si>
  <si>
    <t xml:space="preserve">　北見市教育委員会　（公財）北見市体育協会 </t>
    <rPh sb="1" eb="4">
      <t>キタミシ</t>
    </rPh>
    <rPh sb="4" eb="6">
      <t>キョウイク</t>
    </rPh>
    <rPh sb="6" eb="9">
      <t>イインカイ</t>
    </rPh>
    <rPh sb="11" eb="12">
      <t>コウ</t>
    </rPh>
    <rPh sb="12" eb="13">
      <t>ザイ</t>
    </rPh>
    <rPh sb="14" eb="17">
      <t>キタミシ</t>
    </rPh>
    <rPh sb="17" eb="19">
      <t>タイイク</t>
    </rPh>
    <rPh sb="19" eb="21">
      <t>キョウカイ</t>
    </rPh>
    <phoneticPr fontId="2"/>
  </si>
  <si>
    <t>②リレーの申し込みは、各学年に３チームまでのエントリーとする。</t>
    <rPh sb="5" eb="6">
      <t>モウ</t>
    </rPh>
    <rPh sb="7" eb="8">
      <t>コ</t>
    </rPh>
    <rPh sb="11" eb="14">
      <t>カクガクネン</t>
    </rPh>
    <phoneticPr fontId="2"/>
  </si>
  <si>
    <t>小3男A</t>
    <rPh sb="0" eb="1">
      <t>ショウ</t>
    </rPh>
    <rPh sb="2" eb="3">
      <t>オトコ</t>
    </rPh>
    <phoneticPr fontId="2"/>
  </si>
  <si>
    <t>小3男B</t>
    <rPh sb="0" eb="1">
      <t>ショウ</t>
    </rPh>
    <rPh sb="2" eb="3">
      <t>オトコ</t>
    </rPh>
    <phoneticPr fontId="2"/>
  </si>
  <si>
    <t>小3男C</t>
    <rPh sb="0" eb="1">
      <t>ショウ</t>
    </rPh>
    <rPh sb="2" eb="3">
      <t>オトコ</t>
    </rPh>
    <phoneticPr fontId="2"/>
  </si>
  <si>
    <t>小4男A</t>
    <rPh sb="0" eb="1">
      <t>ショウ</t>
    </rPh>
    <rPh sb="2" eb="3">
      <t>オトコ</t>
    </rPh>
    <phoneticPr fontId="2"/>
  </si>
  <si>
    <t>小4男B</t>
    <rPh sb="0" eb="1">
      <t>ショウ</t>
    </rPh>
    <rPh sb="2" eb="3">
      <t>オトコ</t>
    </rPh>
    <phoneticPr fontId="2"/>
  </si>
  <si>
    <t>小4男C</t>
    <rPh sb="0" eb="1">
      <t>ショウ</t>
    </rPh>
    <rPh sb="2" eb="3">
      <t>オトコ</t>
    </rPh>
    <phoneticPr fontId="2"/>
  </si>
  <si>
    <t>小5男A</t>
    <rPh sb="0" eb="1">
      <t>ショウ</t>
    </rPh>
    <rPh sb="2" eb="3">
      <t>オトコ</t>
    </rPh>
    <phoneticPr fontId="2"/>
  </si>
  <si>
    <t>小5男B</t>
    <rPh sb="0" eb="1">
      <t>ショウ</t>
    </rPh>
    <rPh sb="2" eb="3">
      <t>オトコ</t>
    </rPh>
    <phoneticPr fontId="2"/>
  </si>
  <si>
    <t>小5男C</t>
    <rPh sb="0" eb="1">
      <t>ショウ</t>
    </rPh>
    <rPh sb="2" eb="3">
      <t>オトコ</t>
    </rPh>
    <phoneticPr fontId="2"/>
  </si>
  <si>
    <t>小6男A</t>
    <rPh sb="0" eb="1">
      <t>ショウ</t>
    </rPh>
    <rPh sb="2" eb="3">
      <t>オトコ</t>
    </rPh>
    <phoneticPr fontId="2"/>
  </si>
  <si>
    <t>小6男B</t>
    <rPh sb="0" eb="1">
      <t>ショウ</t>
    </rPh>
    <rPh sb="2" eb="3">
      <t>オトコ</t>
    </rPh>
    <phoneticPr fontId="2"/>
  </si>
  <si>
    <t>小6男C</t>
    <rPh sb="0" eb="1">
      <t>ショウ</t>
    </rPh>
    <rPh sb="2" eb="3">
      <t>オトコ</t>
    </rPh>
    <phoneticPr fontId="2"/>
  </si>
  <si>
    <t>小3女A</t>
    <rPh sb="0" eb="1">
      <t>ショウ</t>
    </rPh>
    <phoneticPr fontId="2"/>
  </si>
  <si>
    <t>小3女B</t>
    <rPh sb="0" eb="1">
      <t>ショウ</t>
    </rPh>
    <phoneticPr fontId="2"/>
  </si>
  <si>
    <t>小3女C</t>
    <rPh sb="0" eb="1">
      <t>ショウ</t>
    </rPh>
    <phoneticPr fontId="2"/>
  </si>
  <si>
    <t>小4女A</t>
    <rPh sb="0" eb="1">
      <t>ショウ</t>
    </rPh>
    <phoneticPr fontId="2"/>
  </si>
  <si>
    <t>小4女B</t>
    <rPh sb="0" eb="1">
      <t>ショウ</t>
    </rPh>
    <phoneticPr fontId="2"/>
  </si>
  <si>
    <t>小4女C</t>
    <rPh sb="0" eb="1">
      <t>ショウ</t>
    </rPh>
    <phoneticPr fontId="2"/>
  </si>
  <si>
    <t>小5女A</t>
    <rPh sb="0" eb="1">
      <t>ショウ</t>
    </rPh>
    <phoneticPr fontId="2"/>
  </si>
  <si>
    <t>小5女B</t>
    <rPh sb="0" eb="1">
      <t>ショウ</t>
    </rPh>
    <phoneticPr fontId="2"/>
  </si>
  <si>
    <t>小5女C</t>
    <rPh sb="0" eb="1">
      <t>ショウ</t>
    </rPh>
    <phoneticPr fontId="2"/>
  </si>
  <si>
    <t>小6女A</t>
    <rPh sb="0" eb="1">
      <t>ショウ</t>
    </rPh>
    <phoneticPr fontId="2"/>
  </si>
  <si>
    <t>小6女B</t>
    <rPh sb="0" eb="1">
      <t>ショウ</t>
    </rPh>
    <phoneticPr fontId="2"/>
  </si>
  <si>
    <t>小6女C</t>
    <rPh sb="0" eb="1">
      <t>ショウ</t>
    </rPh>
    <phoneticPr fontId="2"/>
  </si>
  <si>
    <t>ベスト記録については、別シートの入力表に入力して下さい。</t>
    <rPh sb="3" eb="5">
      <t>キロク</t>
    </rPh>
    <rPh sb="11" eb="12">
      <t>ベツ</t>
    </rPh>
    <rPh sb="16" eb="18">
      <t>ニュウリョク</t>
    </rPh>
    <rPh sb="18" eb="19">
      <t>ヒョウ</t>
    </rPh>
    <rPh sb="20" eb="22">
      <t>ニュウリョク</t>
    </rPh>
    <rPh sb="24" eb="25">
      <t>クダ</t>
    </rPh>
    <phoneticPr fontId="2"/>
  </si>
  <si>
    <t>月</t>
    <rPh sb="0" eb="1">
      <t>ゲツ</t>
    </rPh>
    <phoneticPr fontId="2"/>
  </si>
  <si>
    <t>リレーベスト記録入力表</t>
    <rPh sb="6" eb="8">
      <t>キロク</t>
    </rPh>
    <rPh sb="8" eb="10">
      <t>ニュウリョク</t>
    </rPh>
    <rPh sb="10" eb="11">
      <t>ヒョウ</t>
    </rPh>
    <phoneticPr fontId="2"/>
  </si>
  <si>
    <t>例</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</si>
</sst>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quot;種目&quot;"/>
    <numFmt numFmtId="177" formatCode="_-&quot;¥&quot;* #,##0.00_-;\-&quot;¥&quot;* #,##0.00_-;_-&quot;¥&quot;* &quot;-&quot;??_-;_-@_-"/>
  </numFmts>
  <fonts count="8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22"/>
      <name val="ＭＳ Ｐゴシック"/>
      <family val="3"/>
      <charset val="128"/>
    </font>
    <font>
      <b/>
      <sz val="10"/>
      <color indexed="10"/>
      <name val="ＭＳ Ｐゴシック"/>
      <family val="3"/>
      <charset val="128"/>
    </font>
    <font>
      <b/>
      <sz val="9"/>
      <color indexed="10"/>
      <name val="ＭＳ Ｐゴシック"/>
      <family val="3"/>
      <charset val="128"/>
    </font>
    <font>
      <b/>
      <sz val="10.5"/>
      <color indexed="10"/>
      <name val="ＭＳ Ｐゴシック"/>
      <family val="3"/>
      <charset val="128"/>
    </font>
    <font>
      <sz val="10.5"/>
      <color theme="0"/>
      <name val="ＭＳ Ｐゴシック"/>
      <family val="3"/>
      <charset val="128"/>
    </font>
    <font>
      <b/>
      <sz val="10.5"/>
      <color theme="3"/>
      <name val="ＭＳ Ｐゴシック"/>
      <family val="3"/>
      <charset val="128"/>
    </font>
    <font>
      <b/>
      <sz val="10"/>
      <color theme="3"/>
      <name val="ＭＳ Ｐゴシック"/>
      <family val="3"/>
      <charset val="128"/>
    </font>
    <font>
      <b/>
      <u/>
      <sz val="10.5"/>
      <color theme="3"/>
      <name val="ＭＳ Ｐゴシック"/>
      <family val="3"/>
      <charset val="128"/>
    </font>
    <font>
      <b/>
      <u/>
      <sz val="10"/>
      <color theme="3"/>
      <name val="ＭＳ Ｐゴシック"/>
      <family val="3"/>
      <charset val="128"/>
    </font>
    <font>
      <b/>
      <sz val="10"/>
      <color theme="0"/>
      <name val="ＭＳ Ｐゴシック"/>
      <family val="3"/>
      <charset val="128"/>
    </font>
    <font>
      <b/>
      <u/>
      <sz val="10"/>
      <color rgb="FFFF0000"/>
      <name val="ＭＳ Ｐゴシック"/>
      <family val="3"/>
      <charset val="128"/>
    </font>
    <font>
      <sz val="12"/>
      <color theme="0"/>
      <name val="ＭＳ Ｐゴシック"/>
      <family val="3"/>
      <charset val="128"/>
    </font>
    <font>
      <sz val="24"/>
      <color theme="0"/>
      <name val="HG創英角ｺﾞｼｯｸUB"/>
      <family val="3"/>
      <charset val="128"/>
    </font>
    <font>
      <sz val="24"/>
      <name val="HG創英角ｺﾞｼｯｸUB"/>
      <family val="3"/>
      <charset val="128"/>
    </font>
    <font>
      <b/>
      <sz val="10"/>
      <name val="ＭＳ Ｐゴシック"/>
      <family val="3"/>
      <charset val="128"/>
    </font>
    <font>
      <sz val="18"/>
      <name val="HGP創英角ｺﾞｼｯｸUB"/>
      <family val="3"/>
      <charset val="128"/>
    </font>
    <font>
      <sz val="18"/>
      <color theme="0"/>
      <name val="HGP創英角ｺﾞｼｯｸUB"/>
      <family val="3"/>
      <charset val="128"/>
    </font>
    <font>
      <sz val="11"/>
      <color theme="0"/>
      <name val="ＭＳ Ｐゴシック"/>
      <family val="3"/>
      <charset val="128"/>
    </font>
    <font>
      <b/>
      <sz val="10.5"/>
      <color theme="0"/>
      <name val="ＭＳ Ｐゴシック"/>
      <family val="3"/>
      <charset val="128"/>
    </font>
    <font>
      <b/>
      <sz val="11"/>
      <name val="ＭＳ Ｐゴシック"/>
      <family val="3"/>
      <charset val="128"/>
    </font>
    <font>
      <sz val="10.5"/>
      <color theme="1"/>
      <name val="ＭＳ Ｐ明朝"/>
      <family val="1"/>
      <charset val="128"/>
    </font>
    <font>
      <b/>
      <sz val="10.5"/>
      <color theme="1"/>
      <name val="ＭＳ Ｐゴシック"/>
      <family val="3"/>
      <charset val="128"/>
    </font>
    <font>
      <sz val="11"/>
      <name val="ＭＳ Ｐ明朝"/>
      <family val="1"/>
      <charset val="128"/>
    </font>
    <font>
      <sz val="11"/>
      <color indexed="26"/>
      <name val="ＭＳ Ｐゴシック"/>
      <family val="3"/>
      <charset val="128"/>
    </font>
    <font>
      <b/>
      <sz val="9"/>
      <color indexed="81"/>
      <name val="ＭＳ Ｐゴシック"/>
      <family val="3"/>
      <charset val="128"/>
    </font>
    <font>
      <b/>
      <sz val="24"/>
      <name val="ＭＳ Ｐゴシック"/>
      <family val="3"/>
      <charset val="128"/>
    </font>
    <font>
      <sz val="10"/>
      <name val="ＭＳ Ｐ明朝"/>
      <family val="1"/>
      <charset val="128"/>
    </font>
    <font>
      <sz val="10.5"/>
      <color theme="0"/>
      <name val="ＭＳ Ｐ明朝"/>
      <family val="1"/>
      <charset val="128"/>
    </font>
    <font>
      <sz val="16"/>
      <name val="HGS創英角ｺﾞｼｯｸUB"/>
      <family val="3"/>
      <charset val="128"/>
    </font>
    <font>
      <b/>
      <sz val="10"/>
      <color rgb="FFFF0000"/>
      <name val="ＭＳ Ｐゴシック"/>
      <family val="3"/>
      <charset val="128"/>
    </font>
    <font>
      <b/>
      <sz val="24"/>
      <color theme="0"/>
      <name val="HG創英角ｺﾞｼｯｸUB"/>
      <family val="3"/>
      <charset val="128"/>
    </font>
    <font>
      <b/>
      <u/>
      <sz val="10.5"/>
      <color indexed="10"/>
      <name val="HGS創英角ｺﾞｼｯｸUB"/>
      <family val="3"/>
      <charset val="128"/>
    </font>
    <font>
      <b/>
      <sz val="10.5"/>
      <name val="HGS創英角ｺﾞｼｯｸUB"/>
      <family val="3"/>
      <charset val="128"/>
    </font>
    <font>
      <b/>
      <sz val="10"/>
      <color theme="0"/>
      <name val="HGS創英角ｺﾞｼｯｸUB"/>
      <family val="3"/>
      <charset val="128"/>
    </font>
    <font>
      <sz val="22"/>
      <name val="HGS創英角ｺﾞｼｯｸUB"/>
      <family val="3"/>
      <charset val="128"/>
    </font>
    <font>
      <b/>
      <sz val="8"/>
      <name val="ＭＳ Ｐゴシック"/>
      <family val="3"/>
      <charset val="128"/>
    </font>
    <font>
      <sz val="10.5"/>
      <color theme="1"/>
      <name val="ＭＳ Ｐゴシック"/>
      <family val="3"/>
      <charset val="128"/>
    </font>
    <font>
      <sz val="10"/>
      <color theme="1"/>
      <name val="ＭＳ Ｐゴシック"/>
      <family val="3"/>
      <charset val="128"/>
    </font>
    <font>
      <sz val="18"/>
      <name val="ＭＳ Ｐゴシック"/>
      <family val="3"/>
      <charset val="128"/>
    </font>
    <font>
      <sz val="10"/>
      <color theme="1"/>
      <name val="ＭＳ Ｐ明朝"/>
      <family val="1"/>
      <charset val="128"/>
    </font>
    <font>
      <sz val="10"/>
      <color indexed="8"/>
      <name val="ＭＳ Ｐゴシック"/>
      <family val="3"/>
      <charset val="128"/>
    </font>
    <font>
      <b/>
      <sz val="11"/>
      <color theme="0"/>
      <name val="ＭＳ Ｐゴシック"/>
      <family val="3"/>
      <charset val="128"/>
      <scheme val="minor"/>
    </font>
    <font>
      <b/>
      <sz val="18"/>
      <color theme="0"/>
      <name val="ＭＳ Ｐゴシック"/>
      <family val="3"/>
      <charset val="128"/>
      <scheme val="minor"/>
    </font>
    <font>
      <sz val="18"/>
      <color theme="0"/>
      <name val="ＭＳ Ｐゴシック"/>
      <family val="3"/>
      <charset val="128"/>
    </font>
    <font>
      <sz val="11"/>
      <color rgb="FF000000"/>
      <name val="ＭＳ Ｐゴシック"/>
      <family val="3"/>
      <charset val="128"/>
    </font>
    <font>
      <sz val="11"/>
      <color theme="1"/>
      <name val="ＭＳ Ｐゴシック"/>
      <family val="3"/>
      <charset val="128"/>
      <scheme val="minor"/>
    </font>
    <font>
      <sz val="9"/>
      <name val="ＭＳ 明朝"/>
      <family val="1"/>
      <charset val="128"/>
    </font>
    <font>
      <sz val="12"/>
      <color indexed="32"/>
      <name val="ＨＧ丸ゴシックM"/>
      <family val="3"/>
      <charset val="128"/>
    </font>
    <font>
      <sz val="10"/>
      <name val="ＨＧ丸ゴシックM"/>
      <family val="3"/>
      <charset val="128"/>
    </font>
    <font>
      <sz val="10"/>
      <color indexed="32"/>
      <name val="ＨＧ丸ゴシックM"/>
      <family val="3"/>
      <charset val="128"/>
    </font>
    <font>
      <sz val="9"/>
      <color indexed="32"/>
      <name val="ＭＳ 明朝"/>
      <family val="1"/>
      <charset val="128"/>
    </font>
    <font>
      <sz val="9"/>
      <color rgb="FFFF0000"/>
      <name val="ＭＳ 明朝"/>
      <family val="1"/>
      <charset val="128"/>
    </font>
    <font>
      <sz val="9"/>
      <color indexed="8"/>
      <name val="ＭＳ 明朝"/>
      <family val="1"/>
      <charset val="128"/>
    </font>
    <font>
      <sz val="11"/>
      <name val="ＭＳ 明朝"/>
      <family val="1"/>
      <charset val="128"/>
    </font>
    <font>
      <b/>
      <sz val="18"/>
      <name val="ＭＳ 明朝"/>
      <family val="1"/>
      <charset val="128"/>
    </font>
    <font>
      <sz val="9"/>
      <color indexed="10"/>
      <name val="ＭＳ 明朝"/>
      <family val="1"/>
      <charset val="128"/>
    </font>
    <font>
      <b/>
      <sz val="9"/>
      <name val="ＭＳ 明朝"/>
      <family val="1"/>
      <charset val="128"/>
    </font>
    <font>
      <sz val="9"/>
      <name val="ＨＧ丸ゴシックM"/>
      <family val="3"/>
      <charset val="128"/>
    </font>
    <font>
      <sz val="10"/>
      <color indexed="32"/>
      <name val="ＭＳ 明朝"/>
      <family val="1"/>
      <charset val="128"/>
    </font>
    <font>
      <sz val="10"/>
      <name val="ＭＳ 明朝"/>
      <family val="1"/>
      <charset val="128"/>
    </font>
    <font>
      <u/>
      <sz val="12"/>
      <color indexed="12"/>
      <name val="ＭＳ ゴシック"/>
      <family val="3"/>
      <charset val="128"/>
    </font>
    <font>
      <u/>
      <sz val="12"/>
      <color indexed="12"/>
      <name val="ＭＳ Ｐゴシック"/>
      <family val="3"/>
      <charset val="128"/>
    </font>
    <font>
      <b/>
      <sz val="9"/>
      <color rgb="FFFF0000"/>
      <name val="ＭＳ 明朝"/>
      <family val="1"/>
      <charset val="128"/>
    </font>
    <font>
      <u/>
      <sz val="14"/>
      <color indexed="12"/>
      <name val="ＭＳ Ｐゴシック"/>
      <family val="3"/>
      <charset val="128"/>
    </font>
    <font>
      <sz val="6"/>
      <name val="ＨＧ丸ゴシックM"/>
      <family val="3"/>
      <charset val="128"/>
    </font>
    <font>
      <sz val="11"/>
      <color indexed="32"/>
      <name val="ＨＧ丸ゴシックM"/>
      <family val="3"/>
      <charset val="128"/>
    </font>
    <font>
      <sz val="14"/>
      <color indexed="32"/>
      <name val="ＨＧ丸ゴシックM"/>
      <family val="3"/>
      <charset val="128"/>
    </font>
    <font>
      <b/>
      <sz val="11"/>
      <color theme="0"/>
      <name val="ＭＳ Ｐゴシック"/>
      <family val="3"/>
      <charset val="128"/>
    </font>
    <font>
      <u/>
      <sz val="9"/>
      <name val="ＭＳ 明朝"/>
      <family val="1"/>
      <charset val="128"/>
    </font>
    <font>
      <sz val="16"/>
      <name val="ＭＳ Ｐゴシック"/>
      <family val="3"/>
      <charset val="128"/>
    </font>
    <font>
      <sz val="16"/>
      <color rgb="FFFF0000"/>
      <name val="ＭＳ Ｐゴシック"/>
      <family val="3"/>
      <charset val="128"/>
    </font>
    <font>
      <sz val="16"/>
      <color rgb="FFFF0000"/>
      <name val="ＭＳ Ｐ明朝"/>
      <family val="1"/>
      <charset val="128"/>
    </font>
    <font>
      <sz val="36"/>
      <name val="ＭＳ Ｐゴシック"/>
      <family val="3"/>
      <charset val="128"/>
    </font>
    <font>
      <sz val="16"/>
      <color theme="1"/>
      <name val="ＭＳ Ｐゴシック"/>
      <family val="3"/>
      <charset val="128"/>
    </font>
    <font>
      <sz val="16"/>
      <color theme="1"/>
      <name val="ＭＳ Ｐ明朝"/>
      <family val="1"/>
      <charset val="128"/>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2060"/>
        <bgColor indexed="64"/>
      </patternFill>
    </fill>
    <fill>
      <patternFill patternType="solid">
        <fgColor rgb="FFFFFF6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0" tint="-4.9989318521683403E-2"/>
      </top>
      <bottom style="thin">
        <color theme="0" tint="-4.9989318521683403E-2"/>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0" tint="-4.9989318521683403E-2"/>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indexed="64"/>
      </right>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medium">
        <color indexed="64"/>
      </left>
      <right/>
      <top/>
      <bottom/>
      <diagonal/>
    </border>
    <border>
      <left/>
      <right style="medium">
        <color indexed="64"/>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theme="0"/>
      </left>
      <right/>
      <top style="medium">
        <color indexed="64"/>
      </top>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theme="0" tint="-4.9989318521683403E-2"/>
      </top>
      <bottom style="thin">
        <color theme="0" tint="-4.9989318521683403E-2"/>
      </bottom>
      <diagonal/>
    </border>
    <border>
      <left style="medium">
        <color indexed="64"/>
      </left>
      <right style="thin">
        <color indexed="64"/>
      </right>
      <top style="thin">
        <color theme="0" tint="-4.9989318521683403E-2"/>
      </top>
      <bottom style="thin">
        <color theme="0"/>
      </bottom>
      <diagonal/>
    </border>
    <border>
      <left style="medium">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hair">
        <color theme="0" tint="-0.499984740745262"/>
      </diagonal>
    </border>
    <border diagonalDown="1">
      <left style="thin">
        <color indexed="64"/>
      </left>
      <right style="thin">
        <color indexed="64"/>
      </right>
      <top style="hair">
        <color indexed="64"/>
      </top>
      <bottom style="hair">
        <color indexed="64"/>
      </bottom>
      <diagonal style="hair">
        <color theme="0" tint="-0.499984740745262"/>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medium">
        <color indexed="64"/>
      </right>
      <top style="thin">
        <color indexed="64"/>
      </top>
      <bottom/>
      <diagonal style="hair">
        <color theme="0" tint="-0.499984740745262"/>
      </diagonal>
    </border>
    <border diagonalDown="1">
      <left style="thin">
        <color indexed="64"/>
      </left>
      <right style="medium">
        <color indexed="64"/>
      </right>
      <top style="hair">
        <color indexed="64"/>
      </top>
      <bottom style="hair">
        <color indexed="64"/>
      </bottom>
      <diagonal style="hair">
        <color theme="0" tint="-0.499984740745262"/>
      </diagonal>
    </border>
    <border diagonalDown="1">
      <left style="thin">
        <color indexed="64"/>
      </left>
      <right/>
      <top style="thin">
        <color indexed="64"/>
      </top>
      <bottom/>
      <diagonal style="hair">
        <color theme="0" tint="-0.499984740745262"/>
      </diagonal>
    </border>
    <border diagonalDown="1">
      <left style="hair">
        <color indexed="64"/>
      </left>
      <right style="hair">
        <color indexed="64"/>
      </right>
      <top style="thin">
        <color indexed="64"/>
      </top>
      <bottom/>
      <diagonal style="hair">
        <color theme="0" tint="-0.499984740745262"/>
      </diagonal>
    </border>
    <border diagonalDown="1">
      <left/>
      <right style="thin">
        <color indexed="64"/>
      </right>
      <top style="thin">
        <color indexed="64"/>
      </top>
      <bottom/>
      <diagonal style="hair">
        <color theme="0" tint="-0.499984740745262"/>
      </diagonal>
    </border>
    <border diagonalDown="1">
      <left style="thin">
        <color indexed="64"/>
      </left>
      <right/>
      <top style="hair">
        <color indexed="64"/>
      </top>
      <bottom style="hair">
        <color indexed="64"/>
      </bottom>
      <diagonal style="hair">
        <color theme="0" tint="-0.499984740745262"/>
      </diagonal>
    </border>
    <border diagonalDown="1">
      <left style="hair">
        <color indexed="64"/>
      </left>
      <right style="hair">
        <color indexed="64"/>
      </right>
      <top style="hair">
        <color indexed="64"/>
      </top>
      <bottom style="hair">
        <color indexed="64"/>
      </bottom>
      <diagonal style="hair">
        <color theme="0" tint="-0.499984740745262"/>
      </diagonal>
    </border>
    <border diagonalDown="1">
      <left/>
      <right style="thin">
        <color indexed="64"/>
      </right>
      <top style="hair">
        <color indexed="64"/>
      </top>
      <bottom style="hair">
        <color indexed="64"/>
      </bottom>
      <diagonal style="hair">
        <color theme="0" tint="-0.499984740745262"/>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diagonalDown="1">
      <left style="thin">
        <color indexed="64"/>
      </left>
      <right style="thin">
        <color indexed="64"/>
      </right>
      <top style="hair">
        <color indexed="64"/>
      </top>
      <bottom style="medium">
        <color indexed="64"/>
      </bottom>
      <diagonal style="hair">
        <color theme="0" tint="-0.499984740745262"/>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diagonalDown="1">
      <left style="thin">
        <color indexed="64"/>
      </left>
      <right/>
      <top style="hair">
        <color indexed="64"/>
      </top>
      <bottom style="medium">
        <color indexed="64"/>
      </bottom>
      <diagonal style="hair">
        <color theme="0" tint="-0.499984740745262"/>
      </diagonal>
    </border>
    <border diagonalDown="1">
      <left style="hair">
        <color indexed="64"/>
      </left>
      <right style="hair">
        <color indexed="64"/>
      </right>
      <top style="hair">
        <color indexed="64"/>
      </top>
      <bottom style="medium">
        <color indexed="64"/>
      </bottom>
      <diagonal style="hair">
        <color theme="0" tint="-0.499984740745262"/>
      </diagonal>
    </border>
    <border diagonalDown="1">
      <left/>
      <right style="thin">
        <color indexed="64"/>
      </right>
      <top style="hair">
        <color indexed="64"/>
      </top>
      <bottom style="medium">
        <color indexed="64"/>
      </bottom>
      <diagonal style="hair">
        <color theme="0" tint="-0.499984740745262"/>
      </diagonal>
    </border>
    <border diagonalDown="1">
      <left style="thin">
        <color indexed="64"/>
      </left>
      <right style="medium">
        <color indexed="64"/>
      </right>
      <top style="hair">
        <color indexed="64"/>
      </top>
      <bottom style="medium">
        <color indexed="64"/>
      </bottom>
      <diagonal style="hair">
        <color theme="0" tint="-0.499984740745262"/>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style="hair">
        <color indexed="64"/>
      </top>
      <bottom style="medium">
        <color indexed="64"/>
      </bottom>
      <diagonal/>
    </border>
    <border>
      <left style="thin">
        <color theme="0"/>
      </left>
      <right style="thin">
        <color theme="0"/>
      </right>
      <top/>
      <bottom style="hair">
        <color indexed="64"/>
      </bottom>
      <diagonal/>
    </border>
  </borders>
  <cellStyleXfs count="14">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xf numFmtId="0" fontId="1" fillId="0" borderId="0">
      <alignment vertical="center"/>
    </xf>
    <xf numFmtId="0" fontId="55" fillId="0" borderId="0">
      <alignment vertical="center"/>
    </xf>
    <xf numFmtId="0" fontId="1" fillId="0" borderId="0">
      <alignment vertical="center"/>
    </xf>
    <xf numFmtId="0" fontId="63" fillId="0" borderId="0"/>
    <xf numFmtId="0" fontId="5" fillId="0" borderId="0"/>
    <xf numFmtId="0" fontId="5" fillId="0" borderId="0"/>
    <xf numFmtId="0" fontId="3" fillId="0" borderId="0" applyNumberFormat="0" applyFill="0" applyBorder="0" applyAlignment="0" applyProtection="0">
      <alignment vertical="top"/>
      <protection locked="0"/>
    </xf>
    <xf numFmtId="38" fontId="1" fillId="0" borderId="0">
      <alignment vertical="center"/>
    </xf>
    <xf numFmtId="177" fontId="1" fillId="0" borderId="0" applyFont="0" applyFill="0" applyBorder="0" applyAlignment="0" applyProtection="0">
      <alignment vertical="center"/>
    </xf>
  </cellStyleXfs>
  <cellXfs count="449">
    <xf numFmtId="0" fontId="0" fillId="0" borderId="0" xfId="0">
      <alignment vertical="center"/>
    </xf>
    <xf numFmtId="0" fontId="7" fillId="2" borderId="0" xfId="0" applyFont="1" applyFill="1" applyAlignment="1" applyProtection="1">
      <alignment vertical="center" shrinkToFit="1"/>
    </xf>
    <xf numFmtId="0" fontId="7" fillId="2" borderId="0" xfId="0" applyFont="1" applyFill="1" applyAlignment="1" applyProtection="1">
      <alignment horizontal="center" vertical="center" shrinkToFit="1"/>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0" fontId="8" fillId="0" borderId="0" xfId="0" applyFont="1" applyFill="1" applyBorder="1" applyAlignment="1" applyProtection="1">
      <alignmen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0" applyFont="1" applyFill="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6" fillId="6" borderId="12"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shrinkToFit="1"/>
    </xf>
    <xf numFmtId="2" fontId="7" fillId="0" borderId="0" xfId="0" applyNumberFormat="1"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30" fillId="0" borderId="0" xfId="0" applyFont="1" applyFill="1" applyBorder="1" applyAlignment="1" applyProtection="1">
      <alignment vertical="center" shrinkToFit="1"/>
    </xf>
    <xf numFmtId="0" fontId="31" fillId="0" borderId="0" xfId="0" applyFont="1" applyFill="1" applyBorder="1" applyAlignment="1" applyProtection="1">
      <alignment horizontal="center" shrinkToFit="1"/>
    </xf>
    <xf numFmtId="2" fontId="7" fillId="0" borderId="0" xfId="0" applyNumberFormat="1" applyFont="1" applyFill="1" applyBorder="1" applyAlignment="1" applyProtection="1">
      <alignment horizontal="center" vertical="center" shrinkToFit="1"/>
    </xf>
    <xf numFmtId="2" fontId="8" fillId="0" borderId="0"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1" fontId="11" fillId="0" borderId="0" xfId="0" applyNumberFormat="1" applyFont="1" applyFill="1" applyBorder="1" applyAlignment="1" applyProtection="1">
      <alignment horizontal="center" vertical="center" shrinkToFit="1"/>
    </xf>
    <xf numFmtId="38" fontId="4" fillId="0" borderId="0" xfId="2" applyFont="1" applyFill="1" applyBorder="1" applyAlignment="1" applyProtection="1">
      <alignment horizontal="center" vertical="center" shrinkToFit="1"/>
    </xf>
    <xf numFmtId="38" fontId="16" fillId="0" borderId="0" xfId="2" applyFont="1" applyFill="1" applyBorder="1" applyAlignment="1" applyProtection="1">
      <alignment horizontal="center" vertical="top" textRotation="255" shrinkToFit="1"/>
    </xf>
    <xf numFmtId="0" fontId="15"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38" fontId="4" fillId="0" borderId="0" xfId="2" applyFont="1" applyFill="1" applyBorder="1" applyAlignment="1" applyProtection="1">
      <alignment horizontal="center" vertical="top" textRotation="255" shrinkToFit="1"/>
    </xf>
    <xf numFmtId="6" fontId="8" fillId="0" borderId="0" xfId="3" applyFont="1" applyFill="1" applyBorder="1" applyAlignment="1" applyProtection="1">
      <alignment vertical="center" shrinkToFit="1"/>
    </xf>
    <xf numFmtId="2" fontId="8" fillId="0" borderId="0" xfId="0" applyNumberFormat="1"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38" fontId="18" fillId="0" borderId="0" xfId="2" applyFont="1" applyFill="1" applyBorder="1" applyAlignment="1" applyProtection="1">
      <alignment vertical="center" shrinkToFit="1"/>
    </xf>
    <xf numFmtId="38" fontId="20" fillId="0" borderId="0" xfId="2" applyFont="1" applyFill="1" applyBorder="1" applyAlignment="1" applyProtection="1">
      <alignment vertical="center" shrinkToFit="1"/>
    </xf>
    <xf numFmtId="0" fontId="9" fillId="0" borderId="0" xfId="5" applyFont="1" applyFill="1" applyBorder="1" applyAlignment="1" applyProtection="1">
      <alignment vertical="center" shrinkToFit="1"/>
    </xf>
    <xf numFmtId="38" fontId="4" fillId="0" borderId="0" xfId="2" applyFont="1" applyFill="1" applyBorder="1" applyAlignment="1" applyProtection="1">
      <alignment vertical="top" textRotation="255" shrinkToFit="1"/>
    </xf>
    <xf numFmtId="38" fontId="4" fillId="0" borderId="0" xfId="2" applyFont="1" applyFill="1" applyBorder="1" applyAlignment="1" applyProtection="1">
      <alignment vertical="center" shrinkToFit="1"/>
    </xf>
    <xf numFmtId="176" fontId="4" fillId="0" borderId="0" xfId="2" applyNumberFormat="1" applyFont="1" applyFill="1" applyBorder="1" applyAlignment="1" applyProtection="1">
      <alignment vertical="center" shrinkToFit="1"/>
    </xf>
    <xf numFmtId="38" fontId="8" fillId="0" borderId="0" xfId="2" applyFont="1" applyFill="1" applyBorder="1" applyAlignment="1" applyProtection="1">
      <alignment vertical="center" shrinkToFit="1"/>
    </xf>
    <xf numFmtId="6" fontId="10" fillId="0" borderId="0" xfId="2" applyNumberFormat="1"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32"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33" fillId="0" borderId="0" xfId="0" applyFont="1" applyFill="1" applyBorder="1" applyAlignment="1" applyProtection="1">
      <alignment vertical="center" shrinkToFit="1"/>
    </xf>
    <xf numFmtId="1" fontId="12" fillId="0" borderId="0" xfId="0" applyNumberFormat="1" applyFont="1" applyFill="1" applyBorder="1" applyAlignment="1" applyProtection="1">
      <alignment vertical="center" shrinkToFit="1"/>
    </xf>
    <xf numFmtId="1" fontId="12" fillId="0" borderId="0" xfId="0" applyNumberFormat="1" applyFont="1" applyFill="1" applyBorder="1" applyAlignment="1" applyProtection="1">
      <alignment horizontal="center" vertical="center" shrinkToFit="1"/>
    </xf>
    <xf numFmtId="38" fontId="18" fillId="0" borderId="0" xfId="2" applyFont="1" applyFill="1" applyBorder="1" applyAlignment="1" applyProtection="1">
      <alignment vertical="top" shrinkToFit="1"/>
    </xf>
    <xf numFmtId="0" fontId="27" fillId="6" borderId="19"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0" fillId="0" borderId="0" xfId="0" applyFont="1" applyFill="1" applyAlignment="1" applyProtection="1">
      <alignment horizontal="center" vertical="center" shrinkToFit="1"/>
    </xf>
    <xf numFmtId="0" fontId="37" fillId="0" borderId="0" xfId="0" applyFont="1" applyFill="1" applyAlignment="1" applyProtection="1">
      <alignment horizontal="center" vertical="center" shrinkToFit="1"/>
    </xf>
    <xf numFmtId="0" fontId="37" fillId="0" borderId="0" xfId="0" applyFont="1" applyFill="1" applyAlignment="1" applyProtection="1">
      <alignment vertical="center" shrinkToFit="1"/>
    </xf>
    <xf numFmtId="0" fontId="27" fillId="0" borderId="0" xfId="0" applyFont="1" applyFill="1" applyAlignment="1" applyProtection="1">
      <alignment vertical="center" shrinkToFit="1"/>
    </xf>
    <xf numFmtId="0" fontId="29" fillId="0" borderId="0"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36" fillId="0" borderId="0" xfId="0" applyFont="1" applyFill="1" applyBorder="1" applyAlignment="1" applyProtection="1">
      <alignment vertical="center" shrinkToFit="1"/>
    </xf>
    <xf numFmtId="0" fontId="36"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2" fillId="0" borderId="0" xfId="0" applyFont="1" applyFill="1" applyAlignment="1" applyProtection="1">
      <alignment vertical="center" shrinkToFit="1"/>
    </xf>
    <xf numFmtId="0" fontId="43" fillId="0" borderId="0" xfId="0" applyFont="1" applyFill="1" applyBorder="1" applyAlignment="1" applyProtection="1">
      <alignment horizontal="center" shrinkToFit="1"/>
    </xf>
    <xf numFmtId="2" fontId="37" fillId="0" borderId="0" xfId="0" applyNumberFormat="1" applyFont="1" applyFill="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7" fillId="0" borderId="1" xfId="0" applyFont="1" applyFill="1" applyBorder="1" applyAlignment="1" applyProtection="1">
      <alignment vertical="center" shrinkToFit="1"/>
    </xf>
    <xf numFmtId="1" fontId="4" fillId="0" borderId="8" xfId="0" applyNumberFormat="1" applyFont="1" applyFill="1" applyBorder="1" applyAlignment="1" applyProtection="1">
      <alignment vertical="center" shrinkToFit="1"/>
    </xf>
    <xf numFmtId="1" fontId="4" fillId="0" borderId="10" xfId="0" applyNumberFormat="1" applyFont="1" applyFill="1" applyBorder="1" applyAlignment="1" applyProtection="1">
      <alignment vertical="center" shrinkToFit="1"/>
    </xf>
    <xf numFmtId="1" fontId="8" fillId="0" borderId="10" xfId="0" applyNumberFormat="1" applyFont="1" applyFill="1" applyBorder="1" applyAlignment="1" applyProtection="1">
      <alignment vertical="center" shrinkToFit="1"/>
    </xf>
    <xf numFmtId="1" fontId="8" fillId="0" borderId="11" xfId="0" applyNumberFormat="1"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0" borderId="11" xfId="0" applyFont="1" applyFill="1" applyBorder="1" applyAlignment="1" applyProtection="1">
      <alignment vertical="center" shrinkToFit="1"/>
    </xf>
    <xf numFmtId="1" fontId="4" fillId="0" borderId="9" xfId="0" applyNumberFormat="1" applyFont="1" applyFill="1" applyBorder="1" applyAlignment="1" applyProtection="1">
      <alignment vertical="center" shrinkToFit="1"/>
    </xf>
    <xf numFmtId="1" fontId="4" fillId="0" borderId="0" xfId="0" applyNumberFormat="1" applyFont="1" applyFill="1" applyBorder="1" applyAlignment="1" applyProtection="1">
      <alignment vertical="center" shrinkToFit="1"/>
    </xf>
    <xf numFmtId="1" fontId="8" fillId="0" borderId="0" xfId="0" applyNumberFormat="1" applyFont="1" applyFill="1" applyBorder="1" applyAlignment="1" applyProtection="1">
      <alignment vertical="center" shrinkToFit="1"/>
    </xf>
    <xf numFmtId="1" fontId="8" fillId="0" borderId="32" xfId="0" applyNumberFormat="1" applyFont="1" applyFill="1" applyBorder="1" applyAlignment="1" applyProtection="1">
      <alignment vertical="center" shrinkToFit="1"/>
    </xf>
    <xf numFmtId="0" fontId="8" fillId="0" borderId="32" xfId="0" applyFont="1" applyFill="1" applyBorder="1" applyAlignment="1" applyProtection="1">
      <alignment vertical="center" shrinkToFit="1"/>
    </xf>
    <xf numFmtId="0" fontId="8" fillId="0" borderId="32" xfId="0" applyFont="1" applyFill="1" applyBorder="1" applyAlignment="1" applyProtection="1">
      <alignment horizontal="center" vertical="center" shrinkToFit="1"/>
    </xf>
    <xf numFmtId="0" fontId="36" fillId="0" borderId="1" xfId="0" applyFont="1" applyFill="1" applyBorder="1" applyAlignment="1" applyProtection="1">
      <alignment vertical="center" shrinkToFit="1"/>
    </xf>
    <xf numFmtId="0" fontId="0" fillId="5" borderId="1" xfId="0" applyFont="1" applyFill="1" applyBorder="1" applyAlignment="1" applyProtection="1">
      <alignment vertical="center" shrinkToFit="1"/>
    </xf>
    <xf numFmtId="0" fontId="0" fillId="5" borderId="1" xfId="0" applyFill="1" applyBorder="1" applyAlignment="1" applyProtection="1">
      <alignment vertical="center" shrinkToFit="1"/>
    </xf>
    <xf numFmtId="0" fontId="0" fillId="7" borderId="1" xfId="0" applyFont="1" applyFill="1" applyBorder="1" applyAlignment="1" applyProtection="1">
      <alignment vertical="center" shrinkToFit="1"/>
    </xf>
    <xf numFmtId="0" fontId="0" fillId="7" borderId="1" xfId="0" applyFill="1" applyBorder="1" applyAlignment="1" applyProtection="1">
      <alignment vertical="center" shrinkToFit="1"/>
    </xf>
    <xf numFmtId="0" fontId="0" fillId="4" borderId="1" xfId="0" applyFont="1" applyFill="1" applyBorder="1" applyAlignment="1" applyProtection="1">
      <alignment vertical="center" shrinkToFit="1"/>
    </xf>
    <xf numFmtId="0" fontId="0" fillId="4" borderId="1" xfId="0" applyFill="1" applyBorder="1" applyAlignment="1" applyProtection="1">
      <alignment vertical="center" shrinkToFit="1"/>
    </xf>
    <xf numFmtId="0" fontId="9" fillId="5"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34"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0" xfId="0" applyFont="1" applyFill="1" applyBorder="1" applyAlignment="1">
      <alignment horizontal="center" vertical="center"/>
    </xf>
    <xf numFmtId="0" fontId="9" fillId="9" borderId="41"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1" xfId="0" applyFont="1" applyFill="1" applyBorder="1" applyAlignment="1">
      <alignment horizontal="center" vertical="center"/>
    </xf>
    <xf numFmtId="0" fontId="30" fillId="0" borderId="1" xfId="0" applyFont="1" applyFill="1" applyBorder="1" applyAlignment="1" applyProtection="1">
      <alignment vertical="center" shrinkToFit="1"/>
    </xf>
    <xf numFmtId="0" fontId="47" fillId="0" borderId="1" xfId="0" applyFont="1" applyFill="1" applyBorder="1" applyAlignment="1" applyProtection="1">
      <alignment horizontal="distributed" vertical="center" shrinkToFit="1"/>
    </xf>
    <xf numFmtId="0" fontId="30" fillId="4" borderId="1" xfId="0" applyFont="1" applyFill="1" applyBorder="1" applyAlignment="1" applyProtection="1">
      <alignment vertical="center" shrinkToFit="1"/>
    </xf>
    <xf numFmtId="0" fontId="7" fillId="5" borderId="1"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30"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0" fillId="0" borderId="2" xfId="0" applyFont="1" applyFill="1" applyBorder="1" applyAlignment="1" applyProtection="1">
      <alignment vertical="center" shrinkToFit="1"/>
    </xf>
    <xf numFmtId="0" fontId="49" fillId="2" borderId="1" xfId="0" applyFont="1" applyFill="1" applyBorder="1" applyAlignment="1" applyProtection="1">
      <alignment horizontal="left" vertical="center" shrinkToFit="1"/>
    </xf>
    <xf numFmtId="0" fontId="49" fillId="0" borderId="1" xfId="0" applyFont="1" applyFill="1" applyBorder="1" applyAlignment="1" applyProtection="1">
      <alignment horizontal="left" vertical="center" shrinkToFit="1"/>
    </xf>
    <xf numFmtId="0" fontId="36" fillId="2" borderId="1" xfId="0" applyFont="1" applyFill="1" applyBorder="1" applyAlignment="1" applyProtection="1">
      <alignment horizontal="left" vertical="center" shrinkToFit="1"/>
    </xf>
    <xf numFmtId="0" fontId="30" fillId="2" borderId="1" xfId="0" applyFont="1" applyFill="1" applyBorder="1" applyAlignment="1" applyProtection="1">
      <alignment vertical="center" shrinkToFit="1"/>
    </xf>
    <xf numFmtId="0" fontId="7" fillId="2" borderId="1" xfId="0" applyFont="1" applyFill="1" applyBorder="1" applyAlignment="1" applyProtection="1">
      <alignment vertical="center" shrinkToFit="1"/>
    </xf>
    <xf numFmtId="0" fontId="25" fillId="4" borderId="1" xfId="0" applyFont="1" applyFill="1" applyBorder="1" applyAlignment="1" applyProtection="1">
      <alignment horizontal="center" vertical="center"/>
    </xf>
    <xf numFmtId="0" fontId="25" fillId="4" borderId="1" xfId="0" applyFont="1" applyFill="1" applyBorder="1" applyAlignment="1" applyProtection="1">
      <alignment horizontal="left" vertical="center"/>
    </xf>
    <xf numFmtId="0" fontId="0" fillId="0" borderId="0" xfId="0" applyProtection="1">
      <alignment vertical="center"/>
    </xf>
    <xf numFmtId="0" fontId="48" fillId="0" borderId="0" xfId="0" applyFont="1" applyProtection="1">
      <alignment vertical="center"/>
    </xf>
    <xf numFmtId="0" fontId="0" fillId="0" borderId="0" xfId="0" applyAlignment="1" applyProtection="1">
      <alignment vertical="center"/>
    </xf>
    <xf numFmtId="0" fontId="0" fillId="0" borderId="0" xfId="0" applyBorder="1" applyProtection="1">
      <alignment vertical="center"/>
    </xf>
    <xf numFmtId="0" fontId="48" fillId="0" borderId="6" xfId="0" applyFont="1" applyBorder="1" applyAlignment="1" applyProtection="1">
      <alignment horizontal="center" vertical="center"/>
    </xf>
    <xf numFmtId="0" fontId="48" fillId="5"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shrinkToFit="1"/>
    </xf>
    <xf numFmtId="0" fontId="37" fillId="10" borderId="20" xfId="0"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25" fillId="4" borderId="1" xfId="0" applyFont="1" applyFill="1" applyBorder="1" applyAlignment="1" applyProtection="1">
      <alignment horizontal="center" vertical="center"/>
    </xf>
    <xf numFmtId="0" fontId="50" fillId="3" borderId="4"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1" fontId="4" fillId="3" borderId="8" xfId="0" applyNumberFormat="1" applyFont="1" applyFill="1" applyBorder="1" applyAlignment="1" applyProtection="1">
      <alignment horizontal="center" vertical="center" shrinkToFit="1"/>
      <protection locked="0"/>
    </xf>
    <xf numFmtId="1" fontId="4" fillId="3" borderId="49" xfId="0" applyNumberFormat="1" applyFont="1" applyFill="1" applyBorder="1" applyAlignment="1" applyProtection="1">
      <alignment horizontal="center" vertical="center" shrinkToFit="1"/>
      <protection locked="0"/>
    </xf>
    <xf numFmtId="1" fontId="4" fillId="3" borderId="49" xfId="0" applyNumberFormat="1" applyFont="1" applyFill="1" applyBorder="1" applyAlignment="1" applyProtection="1">
      <alignment horizontal="center" vertical="center" shrinkToFit="1"/>
    </xf>
    <xf numFmtId="1" fontId="4" fillId="3" borderId="11" xfId="0" applyNumberFormat="1" applyFont="1" applyFill="1" applyBorder="1" applyAlignment="1" applyProtection="1">
      <alignment horizontal="center" vertical="center" shrinkToFit="1"/>
      <protection locked="0"/>
    </xf>
    <xf numFmtId="0" fontId="50" fillId="11" borderId="17" xfId="0" applyFont="1" applyFill="1" applyBorder="1" applyAlignment="1" applyProtection="1">
      <alignment horizontal="center" vertical="center" shrinkToFit="1"/>
      <protection locked="0"/>
    </xf>
    <xf numFmtId="0" fontId="4" fillId="11" borderId="17" xfId="0" applyFont="1" applyFill="1" applyBorder="1" applyAlignment="1" applyProtection="1">
      <alignment horizontal="center" vertical="center" shrinkToFit="1"/>
      <protection locked="0"/>
    </xf>
    <xf numFmtId="49" fontId="4" fillId="11" borderId="17" xfId="0" applyNumberFormat="1" applyFont="1" applyFill="1" applyBorder="1" applyAlignment="1" applyProtection="1">
      <alignment horizontal="center" vertical="center" shrinkToFit="1"/>
      <protection locked="0"/>
    </xf>
    <xf numFmtId="1" fontId="4" fillId="11" borderId="50" xfId="0" applyNumberFormat="1" applyFont="1" applyFill="1" applyBorder="1" applyAlignment="1" applyProtection="1">
      <alignment horizontal="center" vertical="center" shrinkToFit="1"/>
      <protection locked="0"/>
    </xf>
    <xf numFmtId="1" fontId="4" fillId="11" borderId="51" xfId="0" applyNumberFormat="1" applyFont="1" applyFill="1" applyBorder="1" applyAlignment="1" applyProtection="1">
      <alignment horizontal="center" vertical="center" shrinkToFit="1"/>
      <protection locked="0"/>
    </xf>
    <xf numFmtId="1" fontId="4" fillId="11" borderId="51" xfId="0" applyNumberFormat="1" applyFont="1" applyFill="1" applyBorder="1" applyAlignment="1" applyProtection="1">
      <alignment horizontal="center" vertical="center" shrinkToFit="1"/>
    </xf>
    <xf numFmtId="1" fontId="4" fillId="11" borderId="52" xfId="0" applyNumberFormat="1" applyFont="1" applyFill="1" applyBorder="1" applyAlignment="1" applyProtection="1">
      <alignment horizontal="center" vertical="center" shrinkToFit="1"/>
      <protection locked="0"/>
    </xf>
    <xf numFmtId="0" fontId="50" fillId="3" borderId="17"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49" fontId="4" fillId="3" borderId="17" xfId="0" applyNumberFormat="1" applyFont="1" applyFill="1" applyBorder="1" applyAlignment="1" applyProtection="1">
      <alignment horizontal="center" vertical="center" shrinkToFit="1"/>
      <protection locked="0"/>
    </xf>
    <xf numFmtId="1" fontId="4" fillId="3" borderId="50" xfId="0" applyNumberFormat="1" applyFont="1" applyFill="1" applyBorder="1" applyAlignment="1" applyProtection="1">
      <alignment horizontal="center" vertical="center" shrinkToFit="1"/>
      <protection locked="0"/>
    </xf>
    <xf numFmtId="1" fontId="4" fillId="3" borderId="51" xfId="0" applyNumberFormat="1" applyFont="1" applyFill="1" applyBorder="1" applyAlignment="1" applyProtection="1">
      <alignment horizontal="center" vertical="center" shrinkToFit="1"/>
      <protection locked="0"/>
    </xf>
    <xf numFmtId="1" fontId="4" fillId="3" borderId="51" xfId="0" applyNumberFormat="1" applyFont="1" applyFill="1" applyBorder="1" applyAlignment="1" applyProtection="1">
      <alignment horizontal="center" vertical="center" shrinkToFit="1"/>
    </xf>
    <xf numFmtId="1" fontId="4" fillId="3" borderId="52"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shrinkToFit="1"/>
    </xf>
    <xf numFmtId="0" fontId="0" fillId="12" borderId="1" xfId="0" applyFill="1" applyBorder="1" applyAlignment="1" applyProtection="1">
      <alignment horizontal="center" vertical="center" shrinkToFit="1"/>
    </xf>
    <xf numFmtId="0" fontId="0" fillId="13" borderId="1" xfId="0" applyFill="1" applyBorder="1" applyAlignment="1" applyProtection="1">
      <alignment horizontal="center" vertical="center" shrinkToFit="1"/>
    </xf>
    <xf numFmtId="0" fontId="0" fillId="0" borderId="0" xfId="0" applyFill="1" applyBorder="1" applyAlignment="1" applyProtection="1">
      <alignment vertical="center"/>
    </xf>
    <xf numFmtId="0" fontId="0" fillId="0" borderId="0" xfId="0" applyFill="1" applyBorder="1" applyProtection="1">
      <alignment vertical="center"/>
    </xf>
    <xf numFmtId="0" fontId="25" fillId="0" borderId="0" xfId="0" applyFont="1" applyFill="1" applyBorder="1" applyAlignment="1" applyProtection="1">
      <alignment vertical="center"/>
    </xf>
    <xf numFmtId="0" fontId="25" fillId="4" borderId="1" xfId="0" applyFont="1" applyFill="1" applyBorder="1" applyAlignment="1" applyProtection="1">
      <alignment vertical="center"/>
    </xf>
    <xf numFmtId="0" fontId="0" fillId="12" borderId="1" xfId="0" applyFont="1" applyFill="1" applyBorder="1" applyAlignment="1" applyProtection="1">
      <alignment vertical="center" shrinkToFit="1"/>
    </xf>
    <xf numFmtId="0" fontId="0" fillId="12" borderId="1" xfId="0" applyFill="1" applyBorder="1" applyAlignment="1" applyProtection="1">
      <alignment vertical="center" shrinkToFit="1"/>
    </xf>
    <xf numFmtId="0" fontId="0" fillId="13" borderId="1" xfId="0" applyFont="1" applyFill="1" applyBorder="1" applyAlignment="1" applyProtection="1">
      <alignment horizontal="center" vertical="center" shrinkToFit="1"/>
    </xf>
    <xf numFmtId="0" fontId="9" fillId="12" borderId="1" xfId="0" applyFont="1" applyFill="1" applyBorder="1" applyAlignment="1">
      <alignment horizontal="center" vertical="center"/>
    </xf>
    <xf numFmtId="0" fontId="25" fillId="4" borderId="1" xfId="0" applyFont="1" applyFill="1" applyBorder="1" applyAlignment="1" applyProtection="1">
      <alignment horizontal="center" vertical="center"/>
    </xf>
    <xf numFmtId="0" fontId="27" fillId="6" borderId="23" xfId="0" applyFont="1" applyFill="1" applyBorder="1" applyAlignment="1" applyProtection="1">
      <alignment horizontal="center" vertical="center" shrinkToFit="1"/>
    </xf>
    <xf numFmtId="0" fontId="29" fillId="0" borderId="70" xfId="0" applyFont="1" applyFill="1" applyBorder="1" applyAlignment="1" applyProtection="1">
      <alignment horizontal="center" vertical="center" shrinkToFit="1"/>
      <protection locked="0"/>
    </xf>
    <xf numFmtId="0" fontId="46" fillId="3" borderId="59" xfId="0" applyFont="1" applyFill="1" applyBorder="1" applyAlignment="1" applyProtection="1">
      <alignment horizontal="center" vertical="center" shrinkToFit="1"/>
    </xf>
    <xf numFmtId="0" fontId="46" fillId="11" borderId="84" xfId="0" applyFont="1" applyFill="1" applyBorder="1" applyAlignment="1" applyProtection="1">
      <alignment horizontal="center" vertical="center" shrinkToFit="1"/>
    </xf>
    <xf numFmtId="0" fontId="46" fillId="3" borderId="84" xfId="0" applyFont="1" applyFill="1" applyBorder="1" applyAlignment="1" applyProtection="1">
      <alignment horizontal="center" vertical="center" shrinkToFit="1"/>
    </xf>
    <xf numFmtId="0" fontId="27" fillId="6" borderId="46" xfId="0" applyFont="1" applyFill="1" applyBorder="1" applyAlignment="1" applyProtection="1">
      <alignment horizontal="center" vertical="center" shrinkToFit="1"/>
    </xf>
    <xf numFmtId="0" fontId="51" fillId="6" borderId="82" xfId="0" applyFont="1" applyFill="1" applyBorder="1" applyAlignment="1" applyProtection="1">
      <alignment horizontal="center" vertical="center" shrinkToFit="1"/>
    </xf>
    <xf numFmtId="0" fontId="51" fillId="6" borderId="69" xfId="0" applyFont="1" applyFill="1" applyBorder="1" applyAlignment="1" applyProtection="1">
      <alignment horizontal="center" vertical="center" shrinkToFit="1"/>
    </xf>
    <xf numFmtId="0" fontId="30" fillId="0" borderId="0" xfId="0" applyFont="1" applyFill="1" applyAlignment="1" applyProtection="1">
      <alignment horizontal="center" vertical="center" shrinkToFit="1"/>
    </xf>
    <xf numFmtId="0" fontId="0" fillId="0" borderId="1" xfId="0" applyFill="1" applyBorder="1" applyAlignment="1" applyProtection="1">
      <alignment vertical="center" shrinkToFit="1"/>
    </xf>
    <xf numFmtId="0" fontId="53" fillId="6" borderId="2" xfId="0" applyFont="1" applyFill="1" applyBorder="1" applyAlignment="1" applyProtection="1">
      <alignment horizontal="center" vertical="center" shrinkToFit="1"/>
    </xf>
    <xf numFmtId="0" fontId="21" fillId="6" borderId="15" xfId="0" applyFont="1" applyFill="1" applyBorder="1" applyAlignment="1" applyProtection="1">
      <alignment horizontal="center" vertical="center" shrinkToFit="1"/>
    </xf>
    <xf numFmtId="0" fontId="21" fillId="6" borderId="16" xfId="0" applyFont="1" applyFill="1" applyBorder="1" applyAlignment="1" applyProtection="1">
      <alignment horizontal="center" vertical="center" shrinkToFit="1"/>
    </xf>
    <xf numFmtId="2" fontId="21" fillId="6" borderId="16" xfId="0" applyNumberFormat="1" applyFont="1" applyFill="1" applyBorder="1" applyAlignment="1" applyProtection="1">
      <alignment horizontal="center" vertical="center" shrinkToFit="1"/>
    </xf>
    <xf numFmtId="49" fontId="48" fillId="5" borderId="1" xfId="0" applyNumberFormat="1" applyFont="1" applyFill="1" applyBorder="1" applyAlignment="1" applyProtection="1">
      <alignment horizontal="center" vertical="center"/>
      <protection locked="0"/>
    </xf>
    <xf numFmtId="0" fontId="51" fillId="6" borderId="83" xfId="0" applyFont="1" applyFill="1" applyBorder="1" applyAlignment="1" applyProtection="1">
      <alignment horizontal="center" vertical="center" shrinkToFit="1"/>
    </xf>
    <xf numFmtId="0" fontId="24" fillId="0" borderId="42" xfId="0" applyFont="1" applyFill="1" applyBorder="1" applyAlignment="1" applyProtection="1">
      <alignment vertical="center" shrinkToFit="1"/>
    </xf>
    <xf numFmtId="0" fontId="39" fillId="0" borderId="42" xfId="0" applyFont="1" applyFill="1" applyBorder="1" applyAlignment="1" applyProtection="1">
      <alignment vertical="center" shrinkToFit="1"/>
    </xf>
    <xf numFmtId="0" fontId="24" fillId="0" borderId="56" xfId="0" applyFont="1" applyFill="1" applyBorder="1" applyAlignment="1" applyProtection="1">
      <alignment vertical="center" shrinkToFit="1"/>
    </xf>
    <xf numFmtId="0" fontId="24" fillId="0" borderId="70" xfId="0" applyFont="1" applyFill="1" applyBorder="1" applyAlignment="1" applyProtection="1">
      <alignment vertical="center" shrinkToFit="1"/>
    </xf>
    <xf numFmtId="0" fontId="24" fillId="0" borderId="92" xfId="0" applyFont="1" applyFill="1" applyBorder="1" applyAlignment="1" applyProtection="1">
      <alignment vertical="center" shrinkToFit="1"/>
    </xf>
    <xf numFmtId="0" fontId="4" fillId="3" borderId="96" xfId="0" applyFont="1" applyFill="1" applyBorder="1" applyAlignment="1" applyProtection="1">
      <alignment horizontal="center" vertical="center" shrinkToFit="1"/>
    </xf>
    <xf numFmtId="0" fontId="4" fillId="11" borderId="97" xfId="0" applyFont="1" applyFill="1" applyBorder="1" applyAlignment="1" applyProtection="1">
      <alignment horizontal="center" vertical="center" shrinkToFit="1"/>
    </xf>
    <xf numFmtId="0" fontId="4" fillId="3" borderId="97" xfId="0" applyFont="1" applyFill="1" applyBorder="1" applyAlignment="1" applyProtection="1">
      <alignment horizontal="center" vertical="center" shrinkToFit="1"/>
    </xf>
    <xf numFmtId="0" fontId="4" fillId="3" borderId="90" xfId="0" applyFont="1" applyFill="1" applyBorder="1" applyAlignment="1" applyProtection="1">
      <alignment horizontal="center" vertical="center" shrinkToFit="1"/>
    </xf>
    <xf numFmtId="0" fontId="4" fillId="11" borderId="91" xfId="0" applyFont="1" applyFill="1" applyBorder="1" applyAlignment="1" applyProtection="1">
      <alignment horizontal="center" vertical="center" shrinkToFit="1"/>
    </xf>
    <xf numFmtId="0" fontId="4" fillId="3" borderId="91" xfId="0" applyFont="1" applyFill="1" applyBorder="1" applyAlignment="1" applyProtection="1">
      <alignment horizontal="center" vertical="center" shrinkToFit="1"/>
    </xf>
    <xf numFmtId="1" fontId="4" fillId="3" borderId="98" xfId="0" applyNumberFormat="1" applyFont="1" applyFill="1" applyBorder="1" applyAlignment="1" applyProtection="1">
      <alignment horizontal="center" vertical="center" shrinkToFit="1"/>
    </xf>
    <xf numFmtId="1" fontId="4" fillId="3" borderId="99" xfId="0" applyNumberFormat="1" applyFont="1" applyFill="1" applyBorder="1" applyAlignment="1" applyProtection="1">
      <alignment horizontal="center" vertical="center" shrinkToFit="1"/>
    </xf>
    <xf numFmtId="1" fontId="4" fillId="3" borderId="100" xfId="0" applyNumberFormat="1" applyFont="1" applyFill="1" applyBorder="1" applyAlignment="1" applyProtection="1">
      <alignment horizontal="center" vertical="center" shrinkToFit="1"/>
    </xf>
    <xf numFmtId="1" fontId="4" fillId="11" borderId="101" xfId="0" applyNumberFormat="1" applyFont="1" applyFill="1" applyBorder="1" applyAlignment="1" applyProtection="1">
      <alignment horizontal="center" vertical="center" shrinkToFit="1"/>
    </xf>
    <xf numFmtId="1" fontId="4" fillId="11" borderId="102" xfId="0" applyNumberFormat="1" applyFont="1" applyFill="1" applyBorder="1" applyAlignment="1" applyProtection="1">
      <alignment horizontal="center" vertical="center" shrinkToFit="1"/>
    </xf>
    <xf numFmtId="1" fontId="4" fillId="11" borderId="103" xfId="0" applyNumberFormat="1" applyFont="1" applyFill="1" applyBorder="1" applyAlignment="1" applyProtection="1">
      <alignment horizontal="center" vertical="center" shrinkToFit="1"/>
    </xf>
    <xf numFmtId="1" fontId="4" fillId="3" borderId="101" xfId="0" applyNumberFormat="1" applyFont="1" applyFill="1" applyBorder="1" applyAlignment="1" applyProtection="1">
      <alignment horizontal="center" vertical="center" shrinkToFit="1"/>
    </xf>
    <xf numFmtId="1" fontId="4" fillId="3" borderId="102" xfId="0" applyNumberFormat="1" applyFont="1" applyFill="1" applyBorder="1" applyAlignment="1" applyProtection="1">
      <alignment horizontal="center" vertical="center" shrinkToFit="1"/>
    </xf>
    <xf numFmtId="1" fontId="4" fillId="3" borderId="103" xfId="0" applyNumberFormat="1" applyFont="1" applyFill="1" applyBorder="1" applyAlignment="1" applyProtection="1">
      <alignment horizontal="center" vertical="center" shrinkToFit="1"/>
    </xf>
    <xf numFmtId="0" fontId="50" fillId="3" borderId="90" xfId="0" applyFont="1" applyFill="1" applyBorder="1" applyAlignment="1" applyProtection="1">
      <alignment horizontal="center" vertical="center" shrinkToFit="1"/>
    </xf>
    <xf numFmtId="0" fontId="50" fillId="11" borderId="91" xfId="0" applyFont="1" applyFill="1" applyBorder="1" applyAlignment="1" applyProtection="1">
      <alignment horizontal="center" vertical="center" shrinkToFit="1"/>
    </xf>
    <xf numFmtId="0" fontId="50" fillId="3" borderId="91" xfId="0" applyFont="1" applyFill="1" applyBorder="1" applyAlignment="1" applyProtection="1">
      <alignment horizontal="center" vertical="center" shrinkToFit="1"/>
    </xf>
    <xf numFmtId="0" fontId="56" fillId="0" borderId="0" xfId="7" applyFont="1" applyAlignment="1">
      <alignment horizontal="left" vertical="center"/>
    </xf>
    <xf numFmtId="0" fontId="57" fillId="0" borderId="0" xfId="7" applyFont="1" applyAlignment="1"/>
    <xf numFmtId="0" fontId="56" fillId="0" borderId="0" xfId="7" applyFont="1" applyAlignment="1">
      <alignment vertical="center"/>
    </xf>
    <xf numFmtId="0" fontId="58" fillId="0" borderId="0" xfId="7" applyFont="1" applyAlignment="1"/>
    <xf numFmtId="0" fontId="59" fillId="0" borderId="0" xfId="7" applyFont="1" applyAlignment="1"/>
    <xf numFmtId="0" fontId="60" fillId="0" borderId="0" xfId="7" applyFont="1" applyAlignment="1"/>
    <xf numFmtId="0" fontId="62" fillId="0" borderId="0" xfId="7" applyFont="1" applyAlignment="1"/>
    <xf numFmtId="0" fontId="64" fillId="0" borderId="0" xfId="8" applyFont="1" applyAlignment="1">
      <alignment horizontal="center" vertical="center"/>
    </xf>
    <xf numFmtId="0" fontId="56" fillId="0" borderId="0" xfId="7" quotePrefix="1" applyFont="1" applyAlignment="1">
      <alignment horizontal="left" vertical="center"/>
    </xf>
    <xf numFmtId="0" fontId="66" fillId="0" borderId="0" xfId="7" applyFont="1" applyAlignment="1">
      <alignment horizontal="left" vertical="center"/>
    </xf>
    <xf numFmtId="0" fontId="66" fillId="0" borderId="0" xfId="7" quotePrefix="1" applyFont="1" applyAlignment="1">
      <alignment horizontal="left" vertical="center"/>
    </xf>
    <xf numFmtId="0" fontId="60" fillId="0" borderId="0" xfId="9" applyFont="1" applyAlignment="1">
      <alignment vertical="center"/>
    </xf>
    <xf numFmtId="0" fontId="56" fillId="0" borderId="2" xfId="9" applyFont="1" applyBorder="1" applyAlignment="1">
      <alignment horizontal="center" vertical="center"/>
    </xf>
    <xf numFmtId="0" fontId="56" fillId="0" borderId="1" xfId="7" applyFont="1" applyBorder="1" applyAlignment="1">
      <alignment horizontal="center" vertical="center"/>
    </xf>
    <xf numFmtId="0" fontId="56" fillId="0" borderId="1" xfId="9" applyFont="1" applyBorder="1" applyAlignment="1">
      <alignment horizontal="center" vertical="center"/>
    </xf>
    <xf numFmtId="0" fontId="56" fillId="0" borderId="2" xfId="7" applyFont="1" applyBorder="1" applyAlignment="1">
      <alignment horizontal="left" vertical="center"/>
    </xf>
    <xf numFmtId="0" fontId="56" fillId="0" borderId="6" xfId="7" applyFont="1" applyBorder="1" applyAlignment="1">
      <alignment horizontal="center" vertical="center"/>
    </xf>
    <xf numFmtId="0" fontId="60" fillId="0" borderId="7" xfId="9" applyFont="1" applyBorder="1" applyAlignment="1">
      <alignment vertical="center"/>
    </xf>
    <xf numFmtId="0" fontId="56" fillId="0" borderId="6" xfId="7" applyFont="1" applyBorder="1" applyAlignment="1">
      <alignment horizontal="left" vertical="center"/>
    </xf>
    <xf numFmtId="0" fontId="56" fillId="0" borderId="1" xfId="7" quotePrefix="1" applyFont="1" applyBorder="1" applyAlignment="1">
      <alignment horizontal="center" vertical="center"/>
    </xf>
    <xf numFmtId="0" fontId="56" fillId="0" borderId="104" xfId="7" applyFont="1" applyBorder="1" applyAlignment="1">
      <alignment horizontal="center" vertical="center"/>
    </xf>
    <xf numFmtId="0" fontId="56" fillId="0" borderId="104" xfId="7" quotePrefix="1" applyFont="1" applyBorder="1" applyAlignment="1">
      <alignment horizontal="center" vertical="center"/>
    </xf>
    <xf numFmtId="0" fontId="60" fillId="0" borderId="32" xfId="9" applyFont="1" applyBorder="1" applyAlignment="1">
      <alignment vertical="center"/>
    </xf>
    <xf numFmtId="0" fontId="56" fillId="0" borderId="3" xfId="7" applyFont="1" applyBorder="1" applyAlignment="1">
      <alignment horizontal="left" vertical="center"/>
    </xf>
    <xf numFmtId="0" fontId="56" fillId="0" borderId="0" xfId="7" applyFont="1" applyBorder="1" applyAlignment="1">
      <alignment horizontal="left" vertical="center"/>
    </xf>
    <xf numFmtId="0" fontId="61" fillId="0" borderId="0" xfId="7" applyFont="1" applyAlignment="1">
      <alignment vertical="center"/>
    </xf>
    <xf numFmtId="0" fontId="67" fillId="0" borderId="0" xfId="7" applyFont="1" applyAlignment="1">
      <alignment vertical="center"/>
    </xf>
    <xf numFmtId="0" fontId="68" fillId="0" borderId="0" xfId="10" applyFont="1"/>
    <xf numFmtId="0" fontId="69" fillId="0" borderId="0" xfId="7" applyFont="1" applyAlignment="1">
      <alignment vertical="center"/>
    </xf>
    <xf numFmtId="0" fontId="57" fillId="0" borderId="0" xfId="7" applyFont="1" applyAlignment="1">
      <alignment vertical="center"/>
    </xf>
    <xf numFmtId="0" fontId="70" fillId="0" borderId="0" xfId="11" applyFont="1" applyAlignment="1" applyProtection="1">
      <alignment vertical="center"/>
    </xf>
    <xf numFmtId="0" fontId="71" fillId="0" borderId="0" xfId="11" applyFont="1" applyAlignment="1" applyProtection="1">
      <alignment vertical="center"/>
    </xf>
    <xf numFmtId="0" fontId="61" fillId="0" borderId="0" xfId="7" quotePrefix="1" applyFont="1" applyAlignment="1">
      <alignment horizontal="left" vertical="center"/>
    </xf>
    <xf numFmtId="0" fontId="72" fillId="0" borderId="0" xfId="7" quotePrefix="1" applyFont="1" applyAlignment="1">
      <alignment horizontal="left" vertical="center"/>
    </xf>
    <xf numFmtId="0" fontId="72" fillId="0" borderId="0" xfId="7" applyFont="1" applyAlignment="1">
      <alignment vertical="center"/>
    </xf>
    <xf numFmtId="0" fontId="56" fillId="0" borderId="0" xfId="11" applyFont="1" applyBorder="1" applyAlignment="1" applyProtection="1">
      <alignment horizontal="left" vertical="center"/>
    </xf>
    <xf numFmtId="0" fontId="73" fillId="0" borderId="0" xfId="11" applyFont="1" applyBorder="1" applyAlignment="1" applyProtection="1">
      <alignment vertical="center"/>
    </xf>
    <xf numFmtId="0" fontId="66" fillId="0" borderId="0" xfId="7" applyFont="1" applyBorder="1" applyAlignment="1">
      <alignment vertical="center"/>
    </xf>
    <xf numFmtId="0" fontId="66" fillId="0" borderId="0" xfId="7" applyFont="1" applyAlignment="1">
      <alignment vertical="center"/>
    </xf>
    <xf numFmtId="0" fontId="56" fillId="0" borderId="0" xfId="7" quotePrefix="1" applyFont="1" applyBorder="1" applyAlignment="1">
      <alignment horizontal="left" vertical="center"/>
    </xf>
    <xf numFmtId="0" fontId="56" fillId="0" borderId="0" xfId="7" applyFont="1" applyAlignment="1"/>
    <xf numFmtId="0" fontId="75" fillId="0" borderId="0" xfId="7" applyFont="1" applyAlignment="1"/>
    <xf numFmtId="0" fontId="56" fillId="0" borderId="2" xfId="7" applyFont="1" applyBorder="1" applyAlignment="1">
      <alignment vertical="center"/>
    </xf>
    <xf numFmtId="0" fontId="56" fillId="0" borderId="7" xfId="7" applyFont="1" applyBorder="1" applyAlignment="1">
      <alignment vertical="center"/>
    </xf>
    <xf numFmtId="0" fontId="76" fillId="0" borderId="0" xfId="7" applyFont="1" applyAlignment="1"/>
    <xf numFmtId="0" fontId="1" fillId="0" borderId="0" xfId="7" applyAlignment="1"/>
    <xf numFmtId="0" fontId="48" fillId="5" borderId="1" xfId="0" applyFont="1" applyFill="1" applyBorder="1" applyAlignment="1" applyProtection="1">
      <alignment vertical="center" shrinkToFit="1"/>
      <protection locked="0"/>
    </xf>
    <xf numFmtId="0" fontId="46" fillId="11" borderId="106" xfId="0" applyFont="1" applyFill="1" applyBorder="1" applyAlignment="1" applyProtection="1">
      <alignment horizontal="center" vertical="center" shrinkToFit="1"/>
    </xf>
    <xf numFmtId="0" fontId="50" fillId="11" borderId="107" xfId="0" applyFont="1" applyFill="1" applyBorder="1" applyAlignment="1" applyProtection="1">
      <alignment horizontal="center" vertical="center" shrinkToFit="1"/>
    </xf>
    <xf numFmtId="0" fontId="50" fillId="11" borderId="108" xfId="0" applyFont="1" applyFill="1" applyBorder="1" applyAlignment="1" applyProtection="1">
      <alignment horizontal="center" vertical="center" shrinkToFit="1"/>
      <protection locked="0"/>
    </xf>
    <xf numFmtId="0" fontId="4" fillId="11" borderId="108" xfId="0" applyFont="1" applyFill="1" applyBorder="1" applyAlignment="1" applyProtection="1">
      <alignment horizontal="center" vertical="center" shrinkToFit="1"/>
      <protection locked="0"/>
    </xf>
    <xf numFmtId="49" fontId="4" fillId="11" borderId="108" xfId="0" applyNumberFormat="1" applyFont="1" applyFill="1" applyBorder="1" applyAlignment="1" applyProtection="1">
      <alignment horizontal="center" vertical="center" shrinkToFit="1"/>
      <protection locked="0"/>
    </xf>
    <xf numFmtId="1" fontId="4" fillId="11" borderId="109" xfId="0" applyNumberFormat="1" applyFont="1" applyFill="1" applyBorder="1" applyAlignment="1" applyProtection="1">
      <alignment horizontal="center" vertical="center" shrinkToFit="1"/>
      <protection locked="0"/>
    </xf>
    <xf numFmtId="1" fontId="4" fillId="11" borderId="110" xfId="0" applyNumberFormat="1" applyFont="1" applyFill="1" applyBorder="1" applyAlignment="1" applyProtection="1">
      <alignment horizontal="center" vertical="center" shrinkToFit="1"/>
      <protection locked="0"/>
    </xf>
    <xf numFmtId="1" fontId="4" fillId="11" borderId="110" xfId="0" applyNumberFormat="1" applyFont="1" applyFill="1" applyBorder="1" applyAlignment="1" applyProtection="1">
      <alignment horizontal="center" vertical="center" shrinkToFit="1"/>
    </xf>
    <xf numFmtId="1" fontId="4" fillId="11" borderId="111" xfId="0" applyNumberFormat="1" applyFont="1" applyFill="1" applyBorder="1" applyAlignment="1" applyProtection="1">
      <alignment horizontal="center" vertical="center" shrinkToFit="1"/>
      <protection locked="0"/>
    </xf>
    <xf numFmtId="0" fontId="4" fillId="11" borderId="107" xfId="0" applyFont="1" applyFill="1" applyBorder="1" applyAlignment="1" applyProtection="1">
      <alignment horizontal="center" vertical="center" shrinkToFit="1"/>
    </xf>
    <xf numFmtId="1" fontId="4" fillId="11" borderId="112" xfId="0" applyNumberFormat="1" applyFont="1" applyFill="1" applyBorder="1" applyAlignment="1" applyProtection="1">
      <alignment horizontal="center" vertical="center" shrinkToFit="1"/>
    </xf>
    <xf numFmtId="1" fontId="4" fillId="11" borderId="113" xfId="0" applyNumberFormat="1" applyFont="1" applyFill="1" applyBorder="1" applyAlignment="1" applyProtection="1">
      <alignment horizontal="center" vertical="center" shrinkToFit="1"/>
    </xf>
    <xf numFmtId="1" fontId="4" fillId="11" borderId="114" xfId="0" applyNumberFormat="1" applyFont="1" applyFill="1" applyBorder="1" applyAlignment="1" applyProtection="1">
      <alignment horizontal="center" vertical="center" shrinkToFit="1"/>
    </xf>
    <xf numFmtId="0" fontId="4" fillId="11" borderId="115" xfId="0" applyFont="1" applyFill="1" applyBorder="1" applyAlignment="1" applyProtection="1">
      <alignment horizontal="center" vertical="center" shrinkToFit="1"/>
    </xf>
    <xf numFmtId="0" fontId="77" fillId="0" borderId="0" xfId="0" applyFont="1" applyFill="1" applyBorder="1" applyAlignment="1" applyProtection="1">
      <alignment horizontal="center" vertical="center" shrinkToFit="1"/>
    </xf>
    <xf numFmtId="0" fontId="69" fillId="0" borderId="0" xfId="7" applyFont="1" applyAlignment="1"/>
    <xf numFmtId="0" fontId="78" fillId="0" borderId="0" xfId="7" applyFont="1" applyAlignment="1">
      <alignment vertical="center"/>
    </xf>
    <xf numFmtId="0" fontId="83" fillId="14" borderId="4" xfId="0" applyFont="1" applyFill="1" applyBorder="1" applyAlignment="1" applyProtection="1">
      <alignment horizontal="center" vertical="center" shrinkToFit="1"/>
    </xf>
    <xf numFmtId="0" fontId="83" fillId="14" borderId="17" xfId="0" applyFont="1" applyFill="1" applyBorder="1" applyAlignment="1" applyProtection="1">
      <alignment horizontal="center" vertical="center" shrinkToFit="1"/>
    </xf>
    <xf numFmtId="0" fontId="83" fillId="14" borderId="108" xfId="0" applyFont="1" applyFill="1" applyBorder="1" applyAlignment="1" applyProtection="1">
      <alignment horizontal="center" vertical="center" shrinkToFit="1"/>
    </xf>
    <xf numFmtId="0" fontId="79" fillId="13" borderId="116" xfId="0" applyFont="1" applyFill="1" applyBorder="1" applyAlignment="1" applyProtection="1">
      <alignment horizontal="center" vertical="center" shrinkToFit="1"/>
    </xf>
    <xf numFmtId="0" fontId="79" fillId="13" borderId="17" xfId="0" applyFont="1" applyFill="1" applyBorder="1" applyAlignment="1" applyProtection="1">
      <alignment horizontal="center" vertical="center" shrinkToFit="1"/>
    </xf>
    <xf numFmtId="0" fontId="79" fillId="13" borderId="104" xfId="0" applyFont="1" applyFill="1" applyBorder="1" applyAlignment="1" applyProtection="1">
      <alignment horizontal="center" vertical="center" shrinkToFit="1"/>
    </xf>
    <xf numFmtId="0" fontId="83" fillId="14" borderId="8" xfId="0" applyFont="1" applyFill="1" applyBorder="1" applyAlignment="1" applyProtection="1">
      <alignment horizontal="center" vertical="center" shrinkToFit="1"/>
      <protection locked="0"/>
    </xf>
    <xf numFmtId="0" fontId="83" fillId="14" borderId="50" xfId="0" applyFont="1" applyFill="1" applyBorder="1" applyAlignment="1" applyProtection="1">
      <alignment horizontal="center" vertical="center" shrinkToFit="1"/>
      <protection locked="0"/>
    </xf>
    <xf numFmtId="0" fontId="83" fillId="14" borderId="109" xfId="0" applyFont="1" applyFill="1" applyBorder="1" applyAlignment="1" applyProtection="1">
      <alignment horizontal="center" vertical="center" shrinkToFit="1"/>
      <protection locked="0"/>
    </xf>
    <xf numFmtId="0" fontId="80" fillId="13" borderId="117" xfId="0" applyFont="1" applyFill="1" applyBorder="1" applyAlignment="1" applyProtection="1">
      <alignment horizontal="center" vertical="center" shrinkToFit="1"/>
      <protection locked="0"/>
    </xf>
    <xf numFmtId="0" fontId="80" fillId="13" borderId="50" xfId="0" applyFont="1" applyFill="1" applyBorder="1" applyAlignment="1" applyProtection="1">
      <alignment horizontal="center" vertical="center" shrinkToFit="1"/>
      <protection locked="0"/>
    </xf>
    <xf numFmtId="0" fontId="80" fillId="13" borderId="118" xfId="0" applyFont="1" applyFill="1" applyBorder="1" applyAlignment="1" applyProtection="1">
      <alignment horizontal="center" vertical="center" shrinkToFit="1"/>
      <protection locked="0"/>
    </xf>
    <xf numFmtId="0" fontId="83" fillId="14" borderId="11" xfId="0" applyFont="1" applyFill="1" applyBorder="1" applyAlignment="1" applyProtection="1">
      <alignment horizontal="center" vertical="center" shrinkToFit="1"/>
      <protection locked="0"/>
    </xf>
    <xf numFmtId="0" fontId="83" fillId="14" borderId="52" xfId="0" applyFont="1" applyFill="1" applyBorder="1" applyAlignment="1" applyProtection="1">
      <alignment horizontal="center" vertical="center" shrinkToFit="1"/>
      <protection locked="0"/>
    </xf>
    <xf numFmtId="0" fontId="83" fillId="14" borderId="111" xfId="0" applyFont="1" applyFill="1" applyBorder="1" applyAlignment="1" applyProtection="1">
      <alignment horizontal="center" vertical="center" shrinkToFit="1"/>
      <protection locked="0"/>
    </xf>
    <xf numFmtId="0" fontId="80" fillId="13" borderId="119" xfId="0" applyFont="1" applyFill="1" applyBorder="1" applyAlignment="1" applyProtection="1">
      <alignment horizontal="center" vertical="center" shrinkToFit="1"/>
      <protection locked="0"/>
    </xf>
    <xf numFmtId="0" fontId="80" fillId="13" borderId="52" xfId="0" applyFont="1" applyFill="1" applyBorder="1" applyAlignment="1" applyProtection="1">
      <alignment horizontal="center" vertical="center" shrinkToFit="1"/>
      <protection locked="0"/>
    </xf>
    <xf numFmtId="0" fontId="80" fillId="13" borderId="120" xfId="0" applyFont="1" applyFill="1" applyBorder="1" applyAlignment="1" applyProtection="1">
      <alignment horizontal="center" vertical="center" shrinkToFit="1"/>
      <protection locked="0"/>
    </xf>
    <xf numFmtId="0" fontId="83" fillId="14" borderId="47" xfId="0" applyFont="1" applyFill="1" applyBorder="1" applyAlignment="1" applyProtection="1">
      <alignment horizontal="center" vertical="center" shrinkToFit="1"/>
    </xf>
    <xf numFmtId="0" fontId="83" fillId="14" borderId="47" xfId="0" applyFont="1" applyFill="1" applyBorder="1" applyAlignment="1" applyProtection="1">
      <alignment horizontal="center" vertical="center" shrinkToFit="1"/>
      <protection locked="0"/>
    </xf>
    <xf numFmtId="0" fontId="84" fillId="14" borderId="47" xfId="0" applyFont="1" applyFill="1" applyBorder="1" applyAlignment="1" applyProtection="1">
      <alignment horizontal="center" vertical="center" shrinkToFit="1"/>
    </xf>
    <xf numFmtId="0" fontId="83" fillId="14" borderId="121" xfId="0" applyFont="1" applyFill="1" applyBorder="1" applyAlignment="1" applyProtection="1">
      <alignment horizontal="center" vertical="center" shrinkToFit="1"/>
    </xf>
    <xf numFmtId="0" fontId="83" fillId="14" borderId="121" xfId="0" applyFont="1" applyFill="1" applyBorder="1" applyAlignment="1" applyProtection="1">
      <alignment horizontal="center" vertical="center" shrinkToFit="1"/>
      <protection locked="0"/>
    </xf>
    <xf numFmtId="0" fontId="84" fillId="14" borderId="121" xfId="0" applyFont="1" applyFill="1" applyBorder="1" applyAlignment="1" applyProtection="1">
      <alignment horizontal="center" vertical="center" shrinkToFit="1"/>
    </xf>
    <xf numFmtId="0" fontId="83" fillId="14" borderId="122" xfId="0" applyFont="1" applyFill="1" applyBorder="1" applyAlignment="1" applyProtection="1">
      <alignment horizontal="center" vertical="center" shrinkToFit="1"/>
    </xf>
    <xf numFmtId="0" fontId="83" fillId="14" borderId="122" xfId="0" applyFont="1" applyFill="1" applyBorder="1" applyAlignment="1" applyProtection="1">
      <alignment horizontal="center" vertical="center" shrinkToFit="1"/>
      <protection locked="0"/>
    </xf>
    <xf numFmtId="0" fontId="84" fillId="14" borderId="122" xfId="0" applyFont="1" applyFill="1" applyBorder="1" applyAlignment="1" applyProtection="1">
      <alignment horizontal="center" vertical="center" shrinkToFit="1"/>
    </xf>
    <xf numFmtId="0" fontId="80" fillId="13" borderId="123" xfId="0" applyFont="1" applyFill="1" applyBorder="1" applyAlignment="1" applyProtection="1">
      <alignment horizontal="center" vertical="center" shrinkToFit="1"/>
    </xf>
    <xf numFmtId="0" fontId="80" fillId="13" borderId="123" xfId="0" applyFont="1" applyFill="1" applyBorder="1" applyAlignment="1" applyProtection="1">
      <alignment horizontal="center" vertical="center" shrinkToFit="1"/>
      <protection locked="0"/>
    </xf>
    <xf numFmtId="0" fontId="81" fillId="13" borderId="123" xfId="0" applyFont="1" applyFill="1" applyBorder="1" applyAlignment="1" applyProtection="1">
      <alignment horizontal="center" vertical="center" shrinkToFit="1"/>
    </xf>
    <xf numFmtId="0" fontId="80" fillId="13" borderId="121" xfId="0" applyFont="1" applyFill="1" applyBorder="1" applyAlignment="1" applyProtection="1">
      <alignment horizontal="center" vertical="center" shrinkToFit="1"/>
    </xf>
    <xf numFmtId="0" fontId="80" fillId="13" borderId="121" xfId="0" applyFont="1" applyFill="1" applyBorder="1" applyAlignment="1" applyProtection="1">
      <alignment horizontal="center" vertical="center" shrinkToFit="1"/>
      <protection locked="0"/>
    </xf>
    <xf numFmtId="0" fontId="81" fillId="13" borderId="121" xfId="0" applyFont="1" applyFill="1" applyBorder="1" applyAlignment="1" applyProtection="1">
      <alignment horizontal="center" vertical="center" shrinkToFit="1"/>
    </xf>
    <xf numFmtId="0" fontId="80" fillId="13" borderId="19" xfId="0" applyFont="1" applyFill="1" applyBorder="1" applyAlignment="1" applyProtection="1">
      <alignment horizontal="center" vertical="center" shrinkToFit="1"/>
    </xf>
    <xf numFmtId="0" fontId="80" fillId="13" borderId="19" xfId="0" applyFont="1" applyFill="1" applyBorder="1" applyAlignment="1" applyProtection="1">
      <alignment horizontal="center" vertical="center" shrinkToFit="1"/>
      <protection locked="0"/>
    </xf>
    <xf numFmtId="0" fontId="81" fillId="13" borderId="19" xfId="0" applyFont="1" applyFill="1" applyBorder="1" applyAlignment="1" applyProtection="1">
      <alignment horizontal="center" vertical="center" shrinkToFit="1"/>
    </xf>
    <xf numFmtId="0" fontId="83" fillId="5" borderId="4" xfId="0" applyFont="1" applyFill="1" applyBorder="1" applyAlignment="1" applyProtection="1">
      <alignment horizontal="center" vertical="center" shrinkToFit="1"/>
    </xf>
    <xf numFmtId="0" fontId="83" fillId="5" borderId="8" xfId="0" applyFont="1" applyFill="1" applyBorder="1" applyAlignment="1" applyProtection="1">
      <alignment horizontal="center" vertical="center" shrinkToFit="1"/>
      <protection locked="0"/>
    </xf>
    <xf numFmtId="0" fontId="83" fillId="5" borderId="47" xfId="0" applyFont="1" applyFill="1" applyBorder="1" applyAlignment="1" applyProtection="1">
      <alignment horizontal="center" vertical="center" shrinkToFit="1"/>
    </xf>
    <xf numFmtId="0" fontId="83" fillId="5" borderId="47" xfId="0" applyFont="1" applyFill="1" applyBorder="1" applyAlignment="1" applyProtection="1">
      <alignment horizontal="center" vertical="center" shrinkToFit="1"/>
      <protection locked="0"/>
    </xf>
    <xf numFmtId="0" fontId="84" fillId="5" borderId="47" xfId="0" applyFont="1" applyFill="1" applyBorder="1" applyAlignment="1" applyProtection="1">
      <alignment horizontal="center" vertical="center" shrinkToFit="1"/>
    </xf>
    <xf numFmtId="0" fontId="83" fillId="5" borderId="11" xfId="0" applyFont="1" applyFill="1" applyBorder="1" applyAlignment="1" applyProtection="1">
      <alignment horizontal="center" vertical="center" shrinkToFit="1"/>
      <protection locked="0"/>
    </xf>
    <xf numFmtId="0" fontId="56" fillId="0" borderId="2" xfId="7" applyFont="1" applyBorder="1" applyAlignment="1">
      <alignment horizontal="left" vertical="center"/>
    </xf>
    <xf numFmtId="0" fontId="56" fillId="0" borderId="7" xfId="7" applyFont="1" applyBorder="1" applyAlignment="1">
      <alignment horizontal="left" vertical="center"/>
    </xf>
    <xf numFmtId="0" fontId="56" fillId="0" borderId="0" xfId="7" applyFont="1" applyAlignment="1">
      <alignment horizontal="right"/>
    </xf>
    <xf numFmtId="0" fontId="64" fillId="0" borderId="0" xfId="8" applyFont="1" applyAlignment="1">
      <alignment horizontal="center" vertical="center" wrapText="1"/>
    </xf>
    <xf numFmtId="0" fontId="56" fillId="0" borderId="2" xfId="7" applyFont="1" applyBorder="1" applyAlignment="1">
      <alignment horizontal="center" vertical="center"/>
    </xf>
    <xf numFmtId="0" fontId="56" fillId="0" borderId="6" xfId="7" applyFont="1" applyBorder="1" applyAlignment="1">
      <alignment horizontal="center" vertical="center"/>
    </xf>
    <xf numFmtId="0" fontId="56" fillId="0" borderId="7" xfId="7" applyFont="1" applyBorder="1" applyAlignment="1">
      <alignment horizontal="center" vertical="center"/>
    </xf>
    <xf numFmtId="0" fontId="56" fillId="0" borderId="4" xfId="9" applyFont="1" applyBorder="1" applyAlignment="1">
      <alignment horizontal="center" vertical="center"/>
    </xf>
    <xf numFmtId="0" fontId="56" fillId="0" borderId="5" xfId="9" applyFont="1" applyBorder="1" applyAlignment="1">
      <alignment horizontal="center" vertical="center"/>
    </xf>
    <xf numFmtId="0" fontId="56" fillId="0" borderId="104" xfId="9" applyFont="1" applyBorder="1" applyAlignment="1">
      <alignment horizontal="center" vertical="center"/>
    </xf>
    <xf numFmtId="0" fontId="56" fillId="0" borderId="0" xfId="7" applyFont="1" applyBorder="1" applyAlignment="1">
      <alignment horizontal="left" vertical="center"/>
    </xf>
    <xf numFmtId="0" fontId="56" fillId="0" borderId="10" xfId="7" applyFont="1" applyBorder="1" applyAlignment="1">
      <alignment horizontal="left" vertical="center"/>
    </xf>
    <xf numFmtId="0" fontId="56" fillId="0" borderId="1" xfId="7" applyFont="1" applyBorder="1" applyAlignment="1">
      <alignment horizontal="center" vertical="center"/>
    </xf>
    <xf numFmtId="5" fontId="52" fillId="6" borderId="23" xfId="0" applyNumberFormat="1" applyFont="1" applyFill="1" applyBorder="1" applyAlignment="1" applyProtection="1">
      <alignment horizontal="center" vertical="center" shrinkToFit="1"/>
    </xf>
    <xf numFmtId="5" fontId="52" fillId="6" borderId="25" xfId="0" applyNumberFormat="1" applyFont="1" applyFill="1" applyBorder="1" applyAlignment="1" applyProtection="1">
      <alignment horizontal="center" vertical="center" shrinkToFit="1"/>
    </xf>
    <xf numFmtId="5" fontId="52" fillId="6" borderId="63" xfId="0" applyNumberFormat="1" applyFont="1" applyFill="1" applyBorder="1" applyAlignment="1" applyProtection="1">
      <alignment horizontal="center" vertical="center" shrinkToFit="1"/>
    </xf>
    <xf numFmtId="5" fontId="52" fillId="6" borderId="64" xfId="0" applyNumberFormat="1" applyFont="1" applyFill="1" applyBorder="1" applyAlignment="1" applyProtection="1">
      <alignment horizontal="center" vertical="center" shrinkToFit="1"/>
    </xf>
    <xf numFmtId="0" fontId="27" fillId="6" borderId="48" xfId="0" applyFont="1" applyFill="1" applyBorder="1" applyAlignment="1" applyProtection="1">
      <alignment horizontal="center" vertical="center" shrinkToFit="1"/>
    </xf>
    <xf numFmtId="0" fontId="27" fillId="6" borderId="19" xfId="0" applyFont="1" applyFill="1" applyBorder="1" applyAlignment="1" applyProtection="1">
      <alignment horizontal="center" vertical="center" shrinkToFit="1"/>
    </xf>
    <xf numFmtId="0" fontId="27" fillId="6" borderId="85" xfId="0" applyFont="1" applyFill="1" applyBorder="1" applyAlignment="1" applyProtection="1">
      <alignment horizontal="center" vertical="center" shrinkToFit="1"/>
    </xf>
    <xf numFmtId="0" fontId="27" fillId="6" borderId="0" xfId="0" applyFont="1" applyFill="1" applyBorder="1" applyAlignment="1" applyProtection="1">
      <alignment horizontal="center" vertical="center" shrinkToFit="1"/>
    </xf>
    <xf numFmtId="0" fontId="27" fillId="6" borderId="86" xfId="0" applyFont="1" applyFill="1" applyBorder="1" applyAlignment="1" applyProtection="1">
      <alignment horizontal="center" vertical="center" shrinkToFit="1"/>
    </xf>
    <xf numFmtId="0" fontId="27" fillId="6" borderId="87" xfId="0" applyFont="1" applyFill="1" applyBorder="1" applyAlignment="1" applyProtection="1">
      <alignment horizontal="center" vertical="center" shrinkToFit="1"/>
    </xf>
    <xf numFmtId="0" fontId="27" fillId="6" borderId="88" xfId="0" applyFont="1" applyFill="1" applyBorder="1" applyAlignment="1" applyProtection="1">
      <alignment horizontal="center" vertical="center" shrinkToFit="1"/>
    </xf>
    <xf numFmtId="0" fontId="27" fillId="6" borderId="44" xfId="0" applyFont="1" applyFill="1" applyBorder="1" applyAlignment="1" applyProtection="1">
      <alignment horizontal="center" vertical="center" shrinkToFit="1"/>
    </xf>
    <xf numFmtId="0" fontId="27" fillId="0" borderId="65" xfId="0" applyFont="1" applyFill="1" applyBorder="1" applyAlignment="1" applyProtection="1">
      <alignment horizontal="left" vertical="top" shrinkToFit="1"/>
    </xf>
    <xf numFmtId="0" fontId="27" fillId="0" borderId="10" xfId="0" applyFont="1" applyFill="1" applyBorder="1" applyAlignment="1" applyProtection="1">
      <alignment horizontal="left" vertical="top" shrinkToFit="1"/>
    </xf>
    <xf numFmtId="0" fontId="27" fillId="0" borderId="60" xfId="0" applyFont="1" applyFill="1" applyBorder="1" applyAlignment="1" applyProtection="1">
      <alignment horizontal="left" vertical="top" shrinkToFit="1"/>
    </xf>
    <xf numFmtId="0" fontId="27" fillId="0" borderId="42" xfId="0" applyFont="1" applyFill="1" applyBorder="1" applyAlignment="1" applyProtection="1">
      <alignment horizontal="left" vertical="top" shrinkToFit="1"/>
    </xf>
    <xf numFmtId="0" fontId="27" fillId="0" borderId="0" xfId="0" applyFont="1" applyFill="1" applyBorder="1" applyAlignment="1" applyProtection="1">
      <alignment horizontal="left" vertical="top" shrinkToFit="1"/>
    </xf>
    <xf numFmtId="0" fontId="27" fillId="0" borderId="43" xfId="0" applyFont="1" applyFill="1" applyBorder="1" applyAlignment="1" applyProtection="1">
      <alignment horizontal="left" vertical="top" shrinkToFit="1"/>
    </xf>
    <xf numFmtId="0" fontId="27" fillId="0" borderId="26" xfId="0" applyFont="1" applyFill="1" applyBorder="1" applyAlignment="1" applyProtection="1">
      <alignment horizontal="left" vertical="top" shrinkToFit="1"/>
    </xf>
    <xf numFmtId="0" fontId="27" fillId="0" borderId="27" xfId="0" applyFont="1" applyFill="1" applyBorder="1" applyAlignment="1" applyProtection="1">
      <alignment horizontal="left" vertical="top" shrinkToFit="1"/>
    </xf>
    <xf numFmtId="0" fontId="27" fillId="0" borderId="28" xfId="0" applyFont="1" applyFill="1" applyBorder="1" applyAlignment="1" applyProtection="1">
      <alignment horizontal="left" vertical="top" shrinkToFit="1"/>
    </xf>
    <xf numFmtId="0" fontId="24" fillId="0" borderId="24" xfId="0" applyFont="1" applyFill="1" applyBorder="1" applyAlignment="1" applyProtection="1">
      <alignment horizontal="center" vertical="top" wrapText="1"/>
    </xf>
    <xf numFmtId="0" fontId="24" fillId="0" borderId="0" xfId="0" applyFont="1" applyFill="1" applyBorder="1" applyAlignment="1" applyProtection="1">
      <alignment horizontal="center" vertical="top" wrapText="1"/>
    </xf>
    <xf numFmtId="0" fontId="35" fillId="4" borderId="1" xfId="0" applyFont="1" applyFill="1" applyBorder="1" applyAlignment="1" applyProtection="1">
      <alignment horizontal="center" vertical="center" shrinkToFit="1"/>
    </xf>
    <xf numFmtId="0" fontId="27" fillId="6" borderId="45" xfId="0" applyFont="1" applyFill="1" applyBorder="1" applyAlignment="1" applyProtection="1">
      <alignment horizontal="center" vertical="center" shrinkToFit="1"/>
    </xf>
    <xf numFmtId="0" fontId="27" fillId="6" borderId="46" xfId="0" applyFont="1" applyFill="1" applyBorder="1" applyAlignment="1" applyProtection="1">
      <alignment horizontal="center" vertical="center" shrinkToFit="1"/>
    </xf>
    <xf numFmtId="0" fontId="27" fillId="6" borderId="30" xfId="0" applyFont="1" applyFill="1" applyBorder="1" applyAlignment="1" applyProtection="1">
      <alignment horizontal="center" vertical="center" shrinkToFit="1"/>
    </xf>
    <xf numFmtId="0" fontId="27" fillId="6" borderId="31" xfId="0" applyFont="1" applyFill="1" applyBorder="1" applyAlignment="1" applyProtection="1">
      <alignment horizontal="center" vertical="center" shrinkToFit="1"/>
    </xf>
    <xf numFmtId="0" fontId="27" fillId="6" borderId="20" xfId="0" applyFont="1" applyFill="1" applyBorder="1" applyAlignment="1" applyProtection="1">
      <alignment horizontal="center" vertical="center" shrinkToFit="1"/>
    </xf>
    <xf numFmtId="0" fontId="27" fillId="6" borderId="47" xfId="0" applyFont="1" applyFill="1" applyBorder="1" applyAlignment="1" applyProtection="1">
      <alignment horizontal="center" vertical="center" shrinkToFit="1"/>
    </xf>
    <xf numFmtId="0" fontId="27" fillId="6" borderId="16" xfId="0" applyFont="1" applyFill="1" applyBorder="1" applyAlignment="1" applyProtection="1">
      <alignment horizontal="center" vertical="center" shrinkToFit="1"/>
    </xf>
    <xf numFmtId="0" fontId="27" fillId="6" borderId="22" xfId="0" applyFont="1" applyFill="1" applyBorder="1" applyAlignment="1" applyProtection="1">
      <alignment horizontal="center" vertical="center" shrinkToFit="1"/>
    </xf>
    <xf numFmtId="0" fontId="24" fillId="11" borderId="65" xfId="0" applyFont="1" applyFill="1" applyBorder="1" applyAlignment="1" applyProtection="1">
      <alignment horizontal="left" vertical="center" wrapText="1"/>
    </xf>
    <xf numFmtId="0" fontId="24" fillId="11" borderId="10" xfId="0" applyFont="1" applyFill="1" applyBorder="1" applyAlignment="1" applyProtection="1">
      <alignment horizontal="left" vertical="center" wrapText="1"/>
    </xf>
    <xf numFmtId="0" fontId="24" fillId="11" borderId="60" xfId="0" applyFont="1" applyFill="1" applyBorder="1" applyAlignment="1" applyProtection="1">
      <alignment horizontal="left" vertical="center" wrapText="1"/>
    </xf>
    <xf numFmtId="0" fontId="24" fillId="11" borderId="42" xfId="0" applyFont="1" applyFill="1" applyBorder="1" applyAlignment="1" applyProtection="1">
      <alignment horizontal="left" vertical="center" wrapText="1"/>
    </xf>
    <xf numFmtId="0" fontId="24" fillId="11" borderId="0" xfId="0" applyFont="1" applyFill="1" applyBorder="1" applyAlignment="1" applyProtection="1">
      <alignment horizontal="left" vertical="center" wrapText="1"/>
    </xf>
    <xf numFmtId="0" fontId="24" fillId="11" borderId="43" xfId="0" applyFont="1" applyFill="1" applyBorder="1" applyAlignment="1" applyProtection="1">
      <alignment horizontal="left" vertical="center" wrapText="1"/>
    </xf>
    <xf numFmtId="0" fontId="24" fillId="11" borderId="26" xfId="0" applyFont="1" applyFill="1" applyBorder="1" applyAlignment="1" applyProtection="1">
      <alignment horizontal="left" vertical="center" wrapText="1"/>
    </xf>
    <xf numFmtId="0" fontId="24" fillId="11" borderId="27" xfId="0" applyFont="1" applyFill="1" applyBorder="1" applyAlignment="1" applyProtection="1">
      <alignment horizontal="left" vertical="center" wrapText="1"/>
    </xf>
    <xf numFmtId="0" fontId="24" fillId="11" borderId="28" xfId="0" applyFont="1" applyFill="1" applyBorder="1" applyAlignment="1" applyProtection="1">
      <alignment horizontal="left" vertical="center" wrapText="1"/>
    </xf>
    <xf numFmtId="0" fontId="51" fillId="6" borderId="83" xfId="0" applyFont="1" applyFill="1" applyBorder="1" applyAlignment="1" applyProtection="1">
      <alignment horizontal="center" vertical="center" shrinkToFit="1"/>
    </xf>
    <xf numFmtId="0" fontId="27" fillId="6" borderId="3" xfId="0" applyFont="1" applyFill="1" applyBorder="1" applyAlignment="1" applyProtection="1">
      <alignment horizontal="center" vertical="center" shrinkToFit="1"/>
    </xf>
    <xf numFmtId="0" fontId="51" fillId="6" borderId="80" xfId="0" applyFont="1" applyFill="1" applyBorder="1" applyAlignment="1" applyProtection="1">
      <alignment horizontal="distributed" vertical="center" shrinkToFit="1"/>
    </xf>
    <xf numFmtId="0" fontId="51" fillId="6" borderId="18" xfId="0" applyFont="1" applyFill="1" applyBorder="1" applyAlignment="1" applyProtection="1">
      <alignment horizontal="distributed" vertical="center" shrinkToFit="1"/>
    </xf>
    <xf numFmtId="0" fontId="29" fillId="0" borderId="17" xfId="0"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shrinkToFit="1"/>
      <protection locked="0"/>
    </xf>
    <xf numFmtId="0" fontId="25" fillId="0" borderId="13"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40" fillId="6" borderId="0" xfId="0" applyFont="1" applyFill="1" applyBorder="1" applyAlignment="1" applyProtection="1">
      <alignment horizontal="center" vertical="center" shrinkToFit="1"/>
    </xf>
    <xf numFmtId="0" fontId="51" fillId="6" borderId="78" xfId="0" applyFont="1" applyFill="1" applyBorder="1" applyAlignment="1" applyProtection="1">
      <alignment horizontal="distributed" vertical="center" shrinkToFit="1"/>
    </xf>
    <xf numFmtId="0" fontId="51" fillId="6" borderId="5" xfId="0" applyFont="1" applyFill="1" applyBorder="1" applyAlignment="1" applyProtection="1">
      <alignment horizontal="distributed" vertical="center" shrinkToFit="1"/>
    </xf>
    <xf numFmtId="0" fontId="0" fillId="0" borderId="1" xfId="0"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27" fillId="6" borderId="67" xfId="0" applyFont="1" applyFill="1" applyBorder="1" applyAlignment="1" applyProtection="1">
      <alignment horizontal="center" vertical="center" shrinkToFit="1"/>
    </xf>
    <xf numFmtId="0" fontId="27" fillId="6" borderId="68" xfId="0" applyFont="1" applyFill="1" applyBorder="1" applyAlignment="1" applyProtection="1">
      <alignment horizontal="center" vertical="center" shrinkToFit="1"/>
    </xf>
    <xf numFmtId="0" fontId="27" fillId="6" borderId="69" xfId="0" applyFont="1" applyFill="1" applyBorder="1" applyAlignment="1" applyProtection="1">
      <alignment horizontal="center" vertical="center" shrinkToFit="1"/>
    </xf>
    <xf numFmtId="0" fontId="27" fillId="6" borderId="66" xfId="0" applyFont="1" applyFill="1" applyBorder="1" applyAlignment="1" applyProtection="1">
      <alignment horizontal="center" vertical="center" shrinkToFit="1"/>
    </xf>
    <xf numFmtId="0" fontId="27" fillId="6" borderId="24" xfId="0" applyFont="1" applyFill="1" applyBorder="1" applyAlignment="1" applyProtection="1">
      <alignment horizontal="center" vertical="center" shrinkToFit="1"/>
    </xf>
    <xf numFmtId="0" fontId="51" fillId="6" borderId="74" xfId="0" applyFont="1" applyFill="1" applyBorder="1" applyAlignment="1" applyProtection="1">
      <alignment horizontal="distributed" vertical="center" shrinkToFit="1"/>
    </xf>
    <xf numFmtId="0" fontId="51" fillId="6" borderId="75" xfId="0" applyFont="1" applyFill="1" applyBorder="1" applyAlignment="1" applyProtection="1">
      <alignment horizontal="distributed" vertical="center" shrinkToFit="1"/>
    </xf>
    <xf numFmtId="0" fontId="29" fillId="0" borderId="76" xfId="0" applyFont="1" applyFill="1" applyBorder="1" applyAlignment="1" applyProtection="1">
      <alignment horizontal="center" vertical="center" shrinkToFit="1"/>
      <protection locked="0"/>
    </xf>
    <xf numFmtId="0" fontId="29" fillId="0" borderId="77" xfId="0" applyFon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79" xfId="0" applyNumberFormat="1"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51" fillId="6" borderId="61" xfId="0" applyFont="1" applyFill="1" applyBorder="1" applyAlignment="1" applyProtection="1">
      <alignment horizontal="distributed" vertical="center" shrinkToFit="1"/>
    </xf>
    <xf numFmtId="0" fontId="51" fillId="6" borderId="62" xfId="0" applyFont="1" applyFill="1" applyBorder="1" applyAlignment="1" applyProtection="1">
      <alignment horizontal="distributed" vertical="center" shrinkToFit="1"/>
    </xf>
    <xf numFmtId="0" fontId="0" fillId="0" borderId="62" xfId="0"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105" xfId="0" applyFont="1" applyFill="1" applyBorder="1" applyAlignment="1" applyProtection="1">
      <alignment horizontal="center" vertical="center" shrinkToFit="1"/>
      <protection locked="0"/>
    </xf>
    <xf numFmtId="0" fontId="38" fillId="2" borderId="24" xfId="0" applyFont="1" applyFill="1" applyBorder="1" applyAlignment="1" applyProtection="1">
      <alignment horizontal="left" vertical="top" wrapText="1"/>
    </xf>
    <xf numFmtId="0" fontId="38" fillId="2" borderId="0" xfId="0" applyFont="1" applyFill="1" applyAlignment="1" applyProtection="1">
      <alignment horizontal="left" vertical="top" wrapText="1"/>
    </xf>
    <xf numFmtId="5" fontId="44" fillId="0" borderId="55" xfId="0" applyNumberFormat="1" applyFont="1" applyFill="1" applyBorder="1" applyAlignment="1" applyProtection="1">
      <alignment horizontal="center" vertical="center" shrinkToFit="1"/>
    </xf>
    <xf numFmtId="5" fontId="44" fillId="0" borderId="13" xfId="0" applyNumberFormat="1" applyFont="1" applyFill="1" applyBorder="1" applyAlignment="1" applyProtection="1">
      <alignment horizontal="center" vertical="center" shrinkToFit="1"/>
    </xf>
    <xf numFmtId="5" fontId="44" fillId="0" borderId="14" xfId="0" applyNumberFormat="1" applyFont="1" applyFill="1" applyBorder="1" applyAlignment="1" applyProtection="1">
      <alignment horizontal="center" vertical="center" shrinkToFit="1"/>
    </xf>
    <xf numFmtId="0" fontId="38" fillId="0" borderId="53" xfId="0" applyFont="1" applyFill="1" applyBorder="1" applyAlignment="1" applyProtection="1">
      <alignment horizontal="center" vertical="center" shrinkToFit="1"/>
    </xf>
    <xf numFmtId="0" fontId="38" fillId="0" borderId="54" xfId="0" applyFont="1" applyFill="1" applyBorder="1" applyAlignment="1" applyProtection="1">
      <alignment horizontal="center" vertical="center" shrinkToFit="1"/>
    </xf>
    <xf numFmtId="0" fontId="27" fillId="6" borderId="72" xfId="0" applyFont="1" applyFill="1" applyBorder="1" applyAlignment="1" applyProtection="1">
      <alignment horizontal="left" vertical="center" shrinkToFit="1"/>
    </xf>
    <xf numFmtId="0" fontId="27" fillId="6" borderId="6" xfId="0" applyFont="1" applyFill="1" applyBorder="1" applyAlignment="1" applyProtection="1">
      <alignment horizontal="left" vertical="center" shrinkToFit="1"/>
    </xf>
    <xf numFmtId="0" fontId="27" fillId="6" borderId="73" xfId="0" applyFont="1" applyFill="1" applyBorder="1" applyAlignment="1" applyProtection="1">
      <alignment horizontal="left" vertical="center" shrinkToFit="1"/>
    </xf>
    <xf numFmtId="0" fontId="45" fillId="0" borderId="65" xfId="0" applyFont="1" applyFill="1" applyBorder="1" applyAlignment="1" applyProtection="1">
      <alignment horizontal="left" vertical="top" shrinkToFit="1"/>
    </xf>
    <xf numFmtId="0" fontId="45" fillId="0" borderId="60" xfId="0" applyFont="1" applyFill="1" applyBorder="1" applyAlignment="1" applyProtection="1">
      <alignment horizontal="left" vertical="top" shrinkToFit="1"/>
    </xf>
    <xf numFmtId="0" fontId="45" fillId="0" borderId="42" xfId="0" applyFont="1" applyFill="1" applyBorder="1" applyAlignment="1" applyProtection="1">
      <alignment horizontal="left" vertical="top" shrinkToFit="1"/>
    </xf>
    <xf numFmtId="0" fontId="45" fillId="0" borderId="43" xfId="0" applyFont="1" applyFill="1" applyBorder="1" applyAlignment="1" applyProtection="1">
      <alignment horizontal="left" vertical="top" shrinkToFit="1"/>
    </xf>
    <xf numFmtId="0" fontId="45" fillId="0" borderId="26" xfId="0" applyFont="1" applyFill="1" applyBorder="1" applyAlignment="1" applyProtection="1">
      <alignment horizontal="left" vertical="top" shrinkToFit="1"/>
    </xf>
    <xf numFmtId="0" fontId="45" fillId="0" borderId="28" xfId="0" applyFont="1" applyFill="1" applyBorder="1" applyAlignment="1" applyProtection="1">
      <alignment horizontal="left" vertical="top" shrinkToFit="1"/>
    </xf>
    <xf numFmtId="0" fontId="24" fillId="11" borderId="57" xfId="0" applyFont="1" applyFill="1" applyBorder="1" applyAlignment="1" applyProtection="1">
      <alignment horizontal="center" vertical="center" shrinkToFit="1"/>
      <protection locked="0"/>
    </xf>
    <xf numFmtId="0" fontId="24" fillId="11" borderId="89" xfId="0" applyFont="1" applyFill="1" applyBorder="1" applyAlignment="1" applyProtection="1">
      <alignment horizontal="center" vertical="center" shrinkToFit="1"/>
      <protection locked="0"/>
    </xf>
    <xf numFmtId="0" fontId="24" fillId="0" borderId="57" xfId="0" applyFont="1" applyFill="1" applyBorder="1" applyAlignment="1" applyProtection="1">
      <alignment horizontal="center" vertical="center" shrinkToFit="1"/>
    </xf>
    <xf numFmtId="0" fontId="24" fillId="0" borderId="58" xfId="0" applyFont="1" applyFill="1" applyBorder="1" applyAlignment="1" applyProtection="1">
      <alignment horizontal="center" vertical="center" shrinkToFit="1"/>
    </xf>
    <xf numFmtId="0" fontId="24" fillId="11" borderId="1" xfId="0" applyFont="1" applyFill="1" applyBorder="1" applyAlignment="1" applyProtection="1">
      <alignment horizontal="center" vertical="center" shrinkToFit="1"/>
      <protection locked="0"/>
    </xf>
    <xf numFmtId="0" fontId="24" fillId="11" borderId="2"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shrinkToFit="1"/>
    </xf>
    <xf numFmtId="0" fontId="24" fillId="0" borderId="71" xfId="0" applyFont="1" applyFill="1" applyBorder="1" applyAlignment="1" applyProtection="1">
      <alignment horizontal="center" vertical="center" shrinkToFit="1"/>
    </xf>
    <xf numFmtId="0" fontId="24" fillId="11" borderId="93" xfId="0" applyFont="1" applyFill="1" applyBorder="1" applyAlignment="1" applyProtection="1">
      <alignment horizontal="center" vertical="center" shrinkToFit="1"/>
      <protection locked="0"/>
    </xf>
    <xf numFmtId="0" fontId="24" fillId="11" borderId="95" xfId="0" applyFont="1" applyFill="1" applyBorder="1" applyAlignment="1" applyProtection="1">
      <alignment horizontal="center" vertical="center" shrinkToFit="1"/>
      <protection locked="0"/>
    </xf>
    <xf numFmtId="0" fontId="24" fillId="0" borderId="93" xfId="0" applyFont="1" applyFill="1" applyBorder="1" applyAlignment="1" applyProtection="1">
      <alignment horizontal="center" vertical="center" shrinkToFit="1"/>
    </xf>
    <xf numFmtId="0" fontId="24" fillId="0" borderId="94" xfId="0" applyFont="1" applyFill="1" applyBorder="1" applyAlignment="1" applyProtection="1">
      <alignment horizontal="center" vertical="center" shrinkToFit="1"/>
    </xf>
    <xf numFmtId="0" fontId="24" fillId="11" borderId="56" xfId="0" applyFont="1" applyFill="1" applyBorder="1" applyAlignment="1" applyProtection="1">
      <alignment horizontal="distributed" vertical="center" shrinkToFit="1"/>
    </xf>
    <xf numFmtId="0" fontId="24" fillId="11" borderId="57" xfId="0" applyFont="1" applyFill="1" applyBorder="1" applyAlignment="1" applyProtection="1">
      <alignment horizontal="distributed" vertical="center" shrinkToFit="1"/>
    </xf>
    <xf numFmtId="0" fontId="24" fillId="11" borderId="89" xfId="0" applyFont="1" applyFill="1" applyBorder="1" applyAlignment="1" applyProtection="1">
      <alignment horizontal="distributed" vertical="center" shrinkToFit="1"/>
    </xf>
    <xf numFmtId="0" fontId="51" fillId="6" borderId="81" xfId="0" applyFont="1" applyFill="1" applyBorder="1" applyAlignment="1" applyProtection="1">
      <alignment horizontal="distributed" vertical="center" shrinkToFit="1"/>
    </xf>
    <xf numFmtId="0" fontId="51" fillId="6" borderId="29" xfId="0" applyFont="1" applyFill="1" applyBorder="1" applyAlignment="1" applyProtection="1">
      <alignment horizontal="distributed" vertical="center" shrinkToFit="1"/>
    </xf>
    <xf numFmtId="0" fontId="25" fillId="4" borderId="2" xfId="0" applyFont="1" applyFill="1" applyBorder="1" applyAlignment="1" applyProtection="1">
      <alignment horizontal="left" vertical="center"/>
    </xf>
    <xf numFmtId="0" fontId="25" fillId="4" borderId="6" xfId="0" applyFont="1" applyFill="1" applyBorder="1" applyAlignment="1" applyProtection="1">
      <alignment horizontal="left" vertical="center"/>
    </xf>
    <xf numFmtId="0" fontId="25" fillId="4" borderId="7" xfId="0" applyFont="1" applyFill="1" applyBorder="1" applyAlignment="1" applyProtection="1">
      <alignment horizontal="left" vertical="center"/>
    </xf>
    <xf numFmtId="0" fontId="48" fillId="0" borderId="0" xfId="0" applyFont="1" applyAlignment="1" applyProtection="1">
      <alignment horizontal="center" vertical="center" shrinkToFit="1"/>
    </xf>
    <xf numFmtId="0" fontId="48" fillId="0" borderId="3"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82" fillId="0" borderId="0" xfId="0" applyFont="1" applyAlignment="1">
      <alignment horizontal="center" vertical="center"/>
    </xf>
    <xf numFmtId="0" fontId="28" fillId="6" borderId="16" xfId="0" applyFont="1" applyFill="1" applyBorder="1" applyAlignment="1" applyProtection="1">
      <alignment horizontal="center" vertical="center" shrinkToFit="1"/>
    </xf>
    <xf numFmtId="0" fontId="21" fillId="6" borderId="16" xfId="0" applyFont="1" applyFill="1" applyBorder="1" applyAlignment="1" applyProtection="1">
      <alignment horizontal="center" vertical="center" shrinkToFit="1"/>
    </xf>
    <xf numFmtId="0" fontId="21" fillId="6" borderId="19" xfId="0" applyFont="1" applyFill="1" applyBorder="1" applyAlignment="1" applyProtection="1">
      <alignment horizontal="center" vertical="center" shrinkToFit="1"/>
    </xf>
    <xf numFmtId="0" fontId="21" fillId="6" borderId="21" xfId="0" applyFont="1" applyFill="1" applyBorder="1" applyAlignment="1" applyProtection="1">
      <alignment horizontal="center" vertical="center" shrinkToFit="1"/>
    </xf>
  </cellXfs>
  <cellStyles count="14">
    <cellStyle name="ハイパーリンク 2" xfId="1"/>
    <cellStyle name="ハイパーリンク 3" xfId="11"/>
    <cellStyle name="桁区切り" xfId="2" builtinId="6"/>
    <cellStyle name="桁区切り 2" xfId="12"/>
    <cellStyle name="通貨" xfId="3" builtinId="7"/>
    <cellStyle name="通貨 2" xfId="13"/>
    <cellStyle name="標準" xfId="0" builtinId="0"/>
    <cellStyle name="標準 2" xfId="6"/>
    <cellStyle name="標準 3" xfId="4"/>
    <cellStyle name="標準 3 2" xfId="7"/>
    <cellStyle name="標準_開催要項等" xfId="5"/>
    <cellStyle name="標準_秋季大会要項など 2" xfId="10"/>
    <cellStyle name="標準_申込一覧表_要項２０" xfId="8"/>
    <cellStyle name="標準_大会要項 2" xfId="9"/>
  </cellStyles>
  <dxfs count="6">
    <dxf>
      <font>
        <color theme="0"/>
      </font>
    </dxf>
    <dxf>
      <font>
        <color theme="0"/>
      </font>
    </dxf>
    <dxf>
      <font>
        <color theme="0"/>
      </font>
    </dxf>
    <dxf>
      <font>
        <color theme="0"/>
      </font>
    </dxf>
    <dxf>
      <font>
        <b/>
        <i val="0"/>
        <color rgb="FFFFFF00"/>
      </font>
      <fill>
        <patternFill>
          <bgColor rgb="FFFF0000"/>
        </patternFill>
      </fill>
    </dxf>
    <dxf>
      <font>
        <b/>
        <i val="0"/>
        <color rgb="FFFF0000"/>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47625</xdr:colOff>
          <xdr:row>8</xdr:row>
          <xdr:rowOff>0</xdr:rowOff>
        </xdr:from>
        <xdr:to>
          <xdr:col>35</xdr:col>
          <xdr:colOff>57150</xdr:colOff>
          <xdr:row>11</xdr:row>
          <xdr:rowOff>47625</xdr:rowOff>
        </xdr:to>
        <xdr:sp macro="" textlink="">
          <xdr:nvSpPr>
            <xdr:cNvPr id="8194" name="Button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ボタン 2</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rkkiroku@gmail.com" TargetMode="External"/><Relationship Id="rId1" Type="http://schemas.openxmlformats.org/officeDocument/2006/relationships/hyperlink" Target="http://www.h-ork.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tabSelected="1" view="pageBreakPreview" zoomScale="110" zoomScaleNormal="100" zoomScaleSheetLayoutView="110" workbookViewId="0">
      <selection activeCell="G42" sqref="G42"/>
    </sheetView>
  </sheetViews>
  <sheetFormatPr defaultRowHeight="13.5"/>
  <cols>
    <col min="1" max="1" width="11.75" style="214" customWidth="1"/>
    <col min="2" max="2" width="10.125" style="214" customWidth="1"/>
    <col min="3" max="8" width="9.625" style="214" customWidth="1"/>
    <col min="9" max="9" width="7" style="214" customWidth="1"/>
    <col min="10" max="10" width="6.25" style="214" customWidth="1"/>
    <col min="11" max="11" width="7.5" style="214" customWidth="1"/>
    <col min="12" max="12" width="9.5" style="214" customWidth="1"/>
    <col min="13" max="20" width="8.875" style="214" customWidth="1"/>
    <col min="21" max="256" width="9" style="256"/>
    <col min="257" max="257" width="11.75" style="256" customWidth="1"/>
    <col min="258" max="258" width="10.125" style="256" customWidth="1"/>
    <col min="259" max="264" width="9.625" style="256" customWidth="1"/>
    <col min="265" max="265" width="7" style="256" customWidth="1"/>
    <col min="266" max="266" width="6.25" style="256" customWidth="1"/>
    <col min="267" max="267" width="7.5" style="256" customWidth="1"/>
    <col min="268" max="268" width="9.5" style="256" customWidth="1"/>
    <col min="269" max="276" width="8.875" style="256" customWidth="1"/>
    <col min="277" max="512" width="9" style="256"/>
    <col min="513" max="513" width="11.75" style="256" customWidth="1"/>
    <col min="514" max="514" width="10.125" style="256" customWidth="1"/>
    <col min="515" max="520" width="9.625" style="256" customWidth="1"/>
    <col min="521" max="521" width="7" style="256" customWidth="1"/>
    <col min="522" max="522" width="6.25" style="256" customWidth="1"/>
    <col min="523" max="523" width="7.5" style="256" customWidth="1"/>
    <col min="524" max="524" width="9.5" style="256" customWidth="1"/>
    <col min="525" max="532" width="8.875" style="256" customWidth="1"/>
    <col min="533" max="768" width="9" style="256"/>
    <col min="769" max="769" width="11.75" style="256" customWidth="1"/>
    <col min="770" max="770" width="10.125" style="256" customWidth="1"/>
    <col min="771" max="776" width="9.625" style="256" customWidth="1"/>
    <col min="777" max="777" width="7" style="256" customWidth="1"/>
    <col min="778" max="778" width="6.25" style="256" customWidth="1"/>
    <col min="779" max="779" width="7.5" style="256" customWidth="1"/>
    <col min="780" max="780" width="9.5" style="256" customWidth="1"/>
    <col min="781" max="788" width="8.875" style="256" customWidth="1"/>
    <col min="789" max="1024" width="9" style="256"/>
    <col min="1025" max="1025" width="11.75" style="256" customWidth="1"/>
    <col min="1026" max="1026" width="10.125" style="256" customWidth="1"/>
    <col min="1027" max="1032" width="9.625" style="256" customWidth="1"/>
    <col min="1033" max="1033" width="7" style="256" customWidth="1"/>
    <col min="1034" max="1034" width="6.25" style="256" customWidth="1"/>
    <col min="1035" max="1035" width="7.5" style="256" customWidth="1"/>
    <col min="1036" max="1036" width="9.5" style="256" customWidth="1"/>
    <col min="1037" max="1044" width="8.875" style="256" customWidth="1"/>
    <col min="1045" max="1280" width="9" style="256"/>
    <col min="1281" max="1281" width="11.75" style="256" customWidth="1"/>
    <col min="1282" max="1282" width="10.125" style="256" customWidth="1"/>
    <col min="1283" max="1288" width="9.625" style="256" customWidth="1"/>
    <col min="1289" max="1289" width="7" style="256" customWidth="1"/>
    <col min="1290" max="1290" width="6.25" style="256" customWidth="1"/>
    <col min="1291" max="1291" width="7.5" style="256" customWidth="1"/>
    <col min="1292" max="1292" width="9.5" style="256" customWidth="1"/>
    <col min="1293" max="1300" width="8.875" style="256" customWidth="1"/>
    <col min="1301" max="1536" width="9" style="256"/>
    <col min="1537" max="1537" width="11.75" style="256" customWidth="1"/>
    <col min="1538" max="1538" width="10.125" style="256" customWidth="1"/>
    <col min="1539" max="1544" width="9.625" style="256" customWidth="1"/>
    <col min="1545" max="1545" width="7" style="256" customWidth="1"/>
    <col min="1546" max="1546" width="6.25" style="256" customWidth="1"/>
    <col min="1547" max="1547" width="7.5" style="256" customWidth="1"/>
    <col min="1548" max="1548" width="9.5" style="256" customWidth="1"/>
    <col min="1549" max="1556" width="8.875" style="256" customWidth="1"/>
    <col min="1557" max="1792" width="9" style="256"/>
    <col min="1793" max="1793" width="11.75" style="256" customWidth="1"/>
    <col min="1794" max="1794" width="10.125" style="256" customWidth="1"/>
    <col min="1795" max="1800" width="9.625" style="256" customWidth="1"/>
    <col min="1801" max="1801" width="7" style="256" customWidth="1"/>
    <col min="1802" max="1802" width="6.25" style="256" customWidth="1"/>
    <col min="1803" max="1803" width="7.5" style="256" customWidth="1"/>
    <col min="1804" max="1804" width="9.5" style="256" customWidth="1"/>
    <col min="1805" max="1812" width="8.875" style="256" customWidth="1"/>
    <col min="1813" max="2048" width="9" style="256"/>
    <col min="2049" max="2049" width="11.75" style="256" customWidth="1"/>
    <col min="2050" max="2050" width="10.125" style="256" customWidth="1"/>
    <col min="2051" max="2056" width="9.625" style="256" customWidth="1"/>
    <col min="2057" max="2057" width="7" style="256" customWidth="1"/>
    <col min="2058" max="2058" width="6.25" style="256" customWidth="1"/>
    <col min="2059" max="2059" width="7.5" style="256" customWidth="1"/>
    <col min="2060" max="2060" width="9.5" style="256" customWidth="1"/>
    <col min="2061" max="2068" width="8.875" style="256" customWidth="1"/>
    <col min="2069" max="2304" width="9" style="256"/>
    <col min="2305" max="2305" width="11.75" style="256" customWidth="1"/>
    <col min="2306" max="2306" width="10.125" style="256" customWidth="1"/>
    <col min="2307" max="2312" width="9.625" style="256" customWidth="1"/>
    <col min="2313" max="2313" width="7" style="256" customWidth="1"/>
    <col min="2314" max="2314" width="6.25" style="256" customWidth="1"/>
    <col min="2315" max="2315" width="7.5" style="256" customWidth="1"/>
    <col min="2316" max="2316" width="9.5" style="256" customWidth="1"/>
    <col min="2317" max="2324" width="8.875" style="256" customWidth="1"/>
    <col min="2325" max="2560" width="9" style="256"/>
    <col min="2561" max="2561" width="11.75" style="256" customWidth="1"/>
    <col min="2562" max="2562" width="10.125" style="256" customWidth="1"/>
    <col min="2563" max="2568" width="9.625" style="256" customWidth="1"/>
    <col min="2569" max="2569" width="7" style="256" customWidth="1"/>
    <col min="2570" max="2570" width="6.25" style="256" customWidth="1"/>
    <col min="2571" max="2571" width="7.5" style="256" customWidth="1"/>
    <col min="2572" max="2572" width="9.5" style="256" customWidth="1"/>
    <col min="2573" max="2580" width="8.875" style="256" customWidth="1"/>
    <col min="2581" max="2816" width="9" style="256"/>
    <col min="2817" max="2817" width="11.75" style="256" customWidth="1"/>
    <col min="2818" max="2818" width="10.125" style="256" customWidth="1"/>
    <col min="2819" max="2824" width="9.625" style="256" customWidth="1"/>
    <col min="2825" max="2825" width="7" style="256" customWidth="1"/>
    <col min="2826" max="2826" width="6.25" style="256" customWidth="1"/>
    <col min="2827" max="2827" width="7.5" style="256" customWidth="1"/>
    <col min="2828" max="2828" width="9.5" style="256" customWidth="1"/>
    <col min="2829" max="2836" width="8.875" style="256" customWidth="1"/>
    <col min="2837" max="3072" width="9" style="256"/>
    <col min="3073" max="3073" width="11.75" style="256" customWidth="1"/>
    <col min="3074" max="3074" width="10.125" style="256" customWidth="1"/>
    <col min="3075" max="3080" width="9.625" style="256" customWidth="1"/>
    <col min="3081" max="3081" width="7" style="256" customWidth="1"/>
    <col min="3082" max="3082" width="6.25" style="256" customWidth="1"/>
    <col min="3083" max="3083" width="7.5" style="256" customWidth="1"/>
    <col min="3084" max="3084" width="9.5" style="256" customWidth="1"/>
    <col min="3085" max="3092" width="8.875" style="256" customWidth="1"/>
    <col min="3093" max="3328" width="9" style="256"/>
    <col min="3329" max="3329" width="11.75" style="256" customWidth="1"/>
    <col min="3330" max="3330" width="10.125" style="256" customWidth="1"/>
    <col min="3331" max="3336" width="9.625" style="256" customWidth="1"/>
    <col min="3337" max="3337" width="7" style="256" customWidth="1"/>
    <col min="3338" max="3338" width="6.25" style="256" customWidth="1"/>
    <col min="3339" max="3339" width="7.5" style="256" customWidth="1"/>
    <col min="3340" max="3340" width="9.5" style="256" customWidth="1"/>
    <col min="3341" max="3348" width="8.875" style="256" customWidth="1"/>
    <col min="3349" max="3584" width="9" style="256"/>
    <col min="3585" max="3585" width="11.75" style="256" customWidth="1"/>
    <col min="3586" max="3586" width="10.125" style="256" customWidth="1"/>
    <col min="3587" max="3592" width="9.625" style="256" customWidth="1"/>
    <col min="3593" max="3593" width="7" style="256" customWidth="1"/>
    <col min="3594" max="3594" width="6.25" style="256" customWidth="1"/>
    <col min="3595" max="3595" width="7.5" style="256" customWidth="1"/>
    <col min="3596" max="3596" width="9.5" style="256" customWidth="1"/>
    <col min="3597" max="3604" width="8.875" style="256" customWidth="1"/>
    <col min="3605" max="3840" width="9" style="256"/>
    <col min="3841" max="3841" width="11.75" style="256" customWidth="1"/>
    <col min="3842" max="3842" width="10.125" style="256" customWidth="1"/>
    <col min="3843" max="3848" width="9.625" style="256" customWidth="1"/>
    <col min="3849" max="3849" width="7" style="256" customWidth="1"/>
    <col min="3850" max="3850" width="6.25" style="256" customWidth="1"/>
    <col min="3851" max="3851" width="7.5" style="256" customWidth="1"/>
    <col min="3852" max="3852" width="9.5" style="256" customWidth="1"/>
    <col min="3853" max="3860" width="8.875" style="256" customWidth="1"/>
    <col min="3861" max="4096" width="9" style="256"/>
    <col min="4097" max="4097" width="11.75" style="256" customWidth="1"/>
    <col min="4098" max="4098" width="10.125" style="256" customWidth="1"/>
    <col min="4099" max="4104" width="9.625" style="256" customWidth="1"/>
    <col min="4105" max="4105" width="7" style="256" customWidth="1"/>
    <col min="4106" max="4106" width="6.25" style="256" customWidth="1"/>
    <col min="4107" max="4107" width="7.5" style="256" customWidth="1"/>
    <col min="4108" max="4108" width="9.5" style="256" customWidth="1"/>
    <col min="4109" max="4116" width="8.875" style="256" customWidth="1"/>
    <col min="4117" max="4352" width="9" style="256"/>
    <col min="4353" max="4353" width="11.75" style="256" customWidth="1"/>
    <col min="4354" max="4354" width="10.125" style="256" customWidth="1"/>
    <col min="4355" max="4360" width="9.625" style="256" customWidth="1"/>
    <col min="4361" max="4361" width="7" style="256" customWidth="1"/>
    <col min="4362" max="4362" width="6.25" style="256" customWidth="1"/>
    <col min="4363" max="4363" width="7.5" style="256" customWidth="1"/>
    <col min="4364" max="4364" width="9.5" style="256" customWidth="1"/>
    <col min="4365" max="4372" width="8.875" style="256" customWidth="1"/>
    <col min="4373" max="4608" width="9" style="256"/>
    <col min="4609" max="4609" width="11.75" style="256" customWidth="1"/>
    <col min="4610" max="4610" width="10.125" style="256" customWidth="1"/>
    <col min="4611" max="4616" width="9.625" style="256" customWidth="1"/>
    <col min="4617" max="4617" width="7" style="256" customWidth="1"/>
    <col min="4618" max="4618" width="6.25" style="256" customWidth="1"/>
    <col min="4619" max="4619" width="7.5" style="256" customWidth="1"/>
    <col min="4620" max="4620" width="9.5" style="256" customWidth="1"/>
    <col min="4621" max="4628" width="8.875" style="256" customWidth="1"/>
    <col min="4629" max="4864" width="9" style="256"/>
    <col min="4865" max="4865" width="11.75" style="256" customWidth="1"/>
    <col min="4866" max="4866" width="10.125" style="256" customWidth="1"/>
    <col min="4867" max="4872" width="9.625" style="256" customWidth="1"/>
    <col min="4873" max="4873" width="7" style="256" customWidth="1"/>
    <col min="4874" max="4874" width="6.25" style="256" customWidth="1"/>
    <col min="4875" max="4875" width="7.5" style="256" customWidth="1"/>
    <col min="4876" max="4876" width="9.5" style="256" customWidth="1"/>
    <col min="4877" max="4884" width="8.875" style="256" customWidth="1"/>
    <col min="4885" max="5120" width="9" style="256"/>
    <col min="5121" max="5121" width="11.75" style="256" customWidth="1"/>
    <col min="5122" max="5122" width="10.125" style="256" customWidth="1"/>
    <col min="5123" max="5128" width="9.625" style="256" customWidth="1"/>
    <col min="5129" max="5129" width="7" style="256" customWidth="1"/>
    <col min="5130" max="5130" width="6.25" style="256" customWidth="1"/>
    <col min="5131" max="5131" width="7.5" style="256" customWidth="1"/>
    <col min="5132" max="5132" width="9.5" style="256" customWidth="1"/>
    <col min="5133" max="5140" width="8.875" style="256" customWidth="1"/>
    <col min="5141" max="5376" width="9" style="256"/>
    <col min="5377" max="5377" width="11.75" style="256" customWidth="1"/>
    <col min="5378" max="5378" width="10.125" style="256" customWidth="1"/>
    <col min="5379" max="5384" width="9.625" style="256" customWidth="1"/>
    <col min="5385" max="5385" width="7" style="256" customWidth="1"/>
    <col min="5386" max="5386" width="6.25" style="256" customWidth="1"/>
    <col min="5387" max="5387" width="7.5" style="256" customWidth="1"/>
    <col min="5388" max="5388" width="9.5" style="256" customWidth="1"/>
    <col min="5389" max="5396" width="8.875" style="256" customWidth="1"/>
    <col min="5397" max="5632" width="9" style="256"/>
    <col min="5633" max="5633" width="11.75" style="256" customWidth="1"/>
    <col min="5634" max="5634" width="10.125" style="256" customWidth="1"/>
    <col min="5635" max="5640" width="9.625" style="256" customWidth="1"/>
    <col min="5641" max="5641" width="7" style="256" customWidth="1"/>
    <col min="5642" max="5642" width="6.25" style="256" customWidth="1"/>
    <col min="5643" max="5643" width="7.5" style="256" customWidth="1"/>
    <col min="5644" max="5644" width="9.5" style="256" customWidth="1"/>
    <col min="5645" max="5652" width="8.875" style="256" customWidth="1"/>
    <col min="5653" max="5888" width="9" style="256"/>
    <col min="5889" max="5889" width="11.75" style="256" customWidth="1"/>
    <col min="5890" max="5890" width="10.125" style="256" customWidth="1"/>
    <col min="5891" max="5896" width="9.625" style="256" customWidth="1"/>
    <col min="5897" max="5897" width="7" style="256" customWidth="1"/>
    <col min="5898" max="5898" width="6.25" style="256" customWidth="1"/>
    <col min="5899" max="5899" width="7.5" style="256" customWidth="1"/>
    <col min="5900" max="5900" width="9.5" style="256" customWidth="1"/>
    <col min="5901" max="5908" width="8.875" style="256" customWidth="1"/>
    <col min="5909" max="6144" width="9" style="256"/>
    <col min="6145" max="6145" width="11.75" style="256" customWidth="1"/>
    <col min="6146" max="6146" width="10.125" style="256" customWidth="1"/>
    <col min="6147" max="6152" width="9.625" style="256" customWidth="1"/>
    <col min="6153" max="6153" width="7" style="256" customWidth="1"/>
    <col min="6154" max="6154" width="6.25" style="256" customWidth="1"/>
    <col min="6155" max="6155" width="7.5" style="256" customWidth="1"/>
    <col min="6156" max="6156" width="9.5" style="256" customWidth="1"/>
    <col min="6157" max="6164" width="8.875" style="256" customWidth="1"/>
    <col min="6165" max="6400" width="9" style="256"/>
    <col min="6401" max="6401" width="11.75" style="256" customWidth="1"/>
    <col min="6402" max="6402" width="10.125" style="256" customWidth="1"/>
    <col min="6403" max="6408" width="9.625" style="256" customWidth="1"/>
    <col min="6409" max="6409" width="7" style="256" customWidth="1"/>
    <col min="6410" max="6410" width="6.25" style="256" customWidth="1"/>
    <col min="6411" max="6411" width="7.5" style="256" customWidth="1"/>
    <col min="6412" max="6412" width="9.5" style="256" customWidth="1"/>
    <col min="6413" max="6420" width="8.875" style="256" customWidth="1"/>
    <col min="6421" max="6656" width="9" style="256"/>
    <col min="6657" max="6657" width="11.75" style="256" customWidth="1"/>
    <col min="6658" max="6658" width="10.125" style="256" customWidth="1"/>
    <col min="6659" max="6664" width="9.625" style="256" customWidth="1"/>
    <col min="6665" max="6665" width="7" style="256" customWidth="1"/>
    <col min="6666" max="6666" width="6.25" style="256" customWidth="1"/>
    <col min="6667" max="6667" width="7.5" style="256" customWidth="1"/>
    <col min="6668" max="6668" width="9.5" style="256" customWidth="1"/>
    <col min="6669" max="6676" width="8.875" style="256" customWidth="1"/>
    <col min="6677" max="6912" width="9" style="256"/>
    <col min="6913" max="6913" width="11.75" style="256" customWidth="1"/>
    <col min="6914" max="6914" width="10.125" style="256" customWidth="1"/>
    <col min="6915" max="6920" width="9.625" style="256" customWidth="1"/>
    <col min="6921" max="6921" width="7" style="256" customWidth="1"/>
    <col min="6922" max="6922" width="6.25" style="256" customWidth="1"/>
    <col min="6923" max="6923" width="7.5" style="256" customWidth="1"/>
    <col min="6924" max="6924" width="9.5" style="256" customWidth="1"/>
    <col min="6925" max="6932" width="8.875" style="256" customWidth="1"/>
    <col min="6933" max="7168" width="9" style="256"/>
    <col min="7169" max="7169" width="11.75" style="256" customWidth="1"/>
    <col min="7170" max="7170" width="10.125" style="256" customWidth="1"/>
    <col min="7171" max="7176" width="9.625" style="256" customWidth="1"/>
    <col min="7177" max="7177" width="7" style="256" customWidth="1"/>
    <col min="7178" max="7178" width="6.25" style="256" customWidth="1"/>
    <col min="7179" max="7179" width="7.5" style="256" customWidth="1"/>
    <col min="7180" max="7180" width="9.5" style="256" customWidth="1"/>
    <col min="7181" max="7188" width="8.875" style="256" customWidth="1"/>
    <col min="7189" max="7424" width="9" style="256"/>
    <col min="7425" max="7425" width="11.75" style="256" customWidth="1"/>
    <col min="7426" max="7426" width="10.125" style="256" customWidth="1"/>
    <col min="7427" max="7432" width="9.625" style="256" customWidth="1"/>
    <col min="7433" max="7433" width="7" style="256" customWidth="1"/>
    <col min="7434" max="7434" width="6.25" style="256" customWidth="1"/>
    <col min="7435" max="7435" width="7.5" style="256" customWidth="1"/>
    <col min="7436" max="7436" width="9.5" style="256" customWidth="1"/>
    <col min="7437" max="7444" width="8.875" style="256" customWidth="1"/>
    <col min="7445" max="7680" width="9" style="256"/>
    <col min="7681" max="7681" width="11.75" style="256" customWidth="1"/>
    <col min="7682" max="7682" width="10.125" style="256" customWidth="1"/>
    <col min="7683" max="7688" width="9.625" style="256" customWidth="1"/>
    <col min="7689" max="7689" width="7" style="256" customWidth="1"/>
    <col min="7690" max="7690" width="6.25" style="256" customWidth="1"/>
    <col min="7691" max="7691" width="7.5" style="256" customWidth="1"/>
    <col min="7692" max="7692" width="9.5" style="256" customWidth="1"/>
    <col min="7693" max="7700" width="8.875" style="256" customWidth="1"/>
    <col min="7701" max="7936" width="9" style="256"/>
    <col min="7937" max="7937" width="11.75" style="256" customWidth="1"/>
    <col min="7938" max="7938" width="10.125" style="256" customWidth="1"/>
    <col min="7939" max="7944" width="9.625" style="256" customWidth="1"/>
    <col min="7945" max="7945" width="7" style="256" customWidth="1"/>
    <col min="7946" max="7946" width="6.25" style="256" customWidth="1"/>
    <col min="7947" max="7947" width="7.5" style="256" customWidth="1"/>
    <col min="7948" max="7948" width="9.5" style="256" customWidth="1"/>
    <col min="7949" max="7956" width="8.875" style="256" customWidth="1"/>
    <col min="7957" max="8192" width="9" style="256"/>
    <col min="8193" max="8193" width="11.75" style="256" customWidth="1"/>
    <col min="8194" max="8194" width="10.125" style="256" customWidth="1"/>
    <col min="8195" max="8200" width="9.625" style="256" customWidth="1"/>
    <col min="8201" max="8201" width="7" style="256" customWidth="1"/>
    <col min="8202" max="8202" width="6.25" style="256" customWidth="1"/>
    <col min="8203" max="8203" width="7.5" style="256" customWidth="1"/>
    <col min="8204" max="8204" width="9.5" style="256" customWidth="1"/>
    <col min="8205" max="8212" width="8.875" style="256" customWidth="1"/>
    <col min="8213" max="8448" width="9" style="256"/>
    <col min="8449" max="8449" width="11.75" style="256" customWidth="1"/>
    <col min="8450" max="8450" width="10.125" style="256" customWidth="1"/>
    <col min="8451" max="8456" width="9.625" style="256" customWidth="1"/>
    <col min="8457" max="8457" width="7" style="256" customWidth="1"/>
    <col min="8458" max="8458" width="6.25" style="256" customWidth="1"/>
    <col min="8459" max="8459" width="7.5" style="256" customWidth="1"/>
    <col min="8460" max="8460" width="9.5" style="256" customWidth="1"/>
    <col min="8461" max="8468" width="8.875" style="256" customWidth="1"/>
    <col min="8469" max="8704" width="9" style="256"/>
    <col min="8705" max="8705" width="11.75" style="256" customWidth="1"/>
    <col min="8706" max="8706" width="10.125" style="256" customWidth="1"/>
    <col min="8707" max="8712" width="9.625" style="256" customWidth="1"/>
    <col min="8713" max="8713" width="7" style="256" customWidth="1"/>
    <col min="8714" max="8714" width="6.25" style="256" customWidth="1"/>
    <col min="8715" max="8715" width="7.5" style="256" customWidth="1"/>
    <col min="8716" max="8716" width="9.5" style="256" customWidth="1"/>
    <col min="8717" max="8724" width="8.875" style="256" customWidth="1"/>
    <col min="8725" max="8960" width="9" style="256"/>
    <col min="8961" max="8961" width="11.75" style="256" customWidth="1"/>
    <col min="8962" max="8962" width="10.125" style="256" customWidth="1"/>
    <col min="8963" max="8968" width="9.625" style="256" customWidth="1"/>
    <col min="8969" max="8969" width="7" style="256" customWidth="1"/>
    <col min="8970" max="8970" width="6.25" style="256" customWidth="1"/>
    <col min="8971" max="8971" width="7.5" style="256" customWidth="1"/>
    <col min="8972" max="8972" width="9.5" style="256" customWidth="1"/>
    <col min="8973" max="8980" width="8.875" style="256" customWidth="1"/>
    <col min="8981" max="9216" width="9" style="256"/>
    <col min="9217" max="9217" width="11.75" style="256" customWidth="1"/>
    <col min="9218" max="9218" width="10.125" style="256" customWidth="1"/>
    <col min="9219" max="9224" width="9.625" style="256" customWidth="1"/>
    <col min="9225" max="9225" width="7" style="256" customWidth="1"/>
    <col min="9226" max="9226" width="6.25" style="256" customWidth="1"/>
    <col min="9227" max="9227" width="7.5" style="256" customWidth="1"/>
    <col min="9228" max="9228" width="9.5" style="256" customWidth="1"/>
    <col min="9229" max="9236" width="8.875" style="256" customWidth="1"/>
    <col min="9237" max="9472" width="9" style="256"/>
    <col min="9473" max="9473" width="11.75" style="256" customWidth="1"/>
    <col min="9474" max="9474" width="10.125" style="256" customWidth="1"/>
    <col min="9475" max="9480" width="9.625" style="256" customWidth="1"/>
    <col min="9481" max="9481" width="7" style="256" customWidth="1"/>
    <col min="9482" max="9482" width="6.25" style="256" customWidth="1"/>
    <col min="9483" max="9483" width="7.5" style="256" customWidth="1"/>
    <col min="9484" max="9484" width="9.5" style="256" customWidth="1"/>
    <col min="9485" max="9492" width="8.875" style="256" customWidth="1"/>
    <col min="9493" max="9728" width="9" style="256"/>
    <col min="9729" max="9729" width="11.75" style="256" customWidth="1"/>
    <col min="9730" max="9730" width="10.125" style="256" customWidth="1"/>
    <col min="9731" max="9736" width="9.625" style="256" customWidth="1"/>
    <col min="9737" max="9737" width="7" style="256" customWidth="1"/>
    <col min="9738" max="9738" width="6.25" style="256" customWidth="1"/>
    <col min="9739" max="9739" width="7.5" style="256" customWidth="1"/>
    <col min="9740" max="9740" width="9.5" style="256" customWidth="1"/>
    <col min="9741" max="9748" width="8.875" style="256" customWidth="1"/>
    <col min="9749" max="9984" width="9" style="256"/>
    <col min="9985" max="9985" width="11.75" style="256" customWidth="1"/>
    <col min="9986" max="9986" width="10.125" style="256" customWidth="1"/>
    <col min="9987" max="9992" width="9.625" style="256" customWidth="1"/>
    <col min="9993" max="9993" width="7" style="256" customWidth="1"/>
    <col min="9994" max="9994" width="6.25" style="256" customWidth="1"/>
    <col min="9995" max="9995" width="7.5" style="256" customWidth="1"/>
    <col min="9996" max="9996" width="9.5" style="256" customWidth="1"/>
    <col min="9997" max="10004" width="8.875" style="256" customWidth="1"/>
    <col min="10005" max="10240" width="9" style="256"/>
    <col min="10241" max="10241" width="11.75" style="256" customWidth="1"/>
    <col min="10242" max="10242" width="10.125" style="256" customWidth="1"/>
    <col min="10243" max="10248" width="9.625" style="256" customWidth="1"/>
    <col min="10249" max="10249" width="7" style="256" customWidth="1"/>
    <col min="10250" max="10250" width="6.25" style="256" customWidth="1"/>
    <col min="10251" max="10251" width="7.5" style="256" customWidth="1"/>
    <col min="10252" max="10252" width="9.5" style="256" customWidth="1"/>
    <col min="10253" max="10260" width="8.875" style="256" customWidth="1"/>
    <col min="10261" max="10496" width="9" style="256"/>
    <col min="10497" max="10497" width="11.75" style="256" customWidth="1"/>
    <col min="10498" max="10498" width="10.125" style="256" customWidth="1"/>
    <col min="10499" max="10504" width="9.625" style="256" customWidth="1"/>
    <col min="10505" max="10505" width="7" style="256" customWidth="1"/>
    <col min="10506" max="10506" width="6.25" style="256" customWidth="1"/>
    <col min="10507" max="10507" width="7.5" style="256" customWidth="1"/>
    <col min="10508" max="10508" width="9.5" style="256" customWidth="1"/>
    <col min="10509" max="10516" width="8.875" style="256" customWidth="1"/>
    <col min="10517" max="10752" width="9" style="256"/>
    <col min="10753" max="10753" width="11.75" style="256" customWidth="1"/>
    <col min="10754" max="10754" width="10.125" style="256" customWidth="1"/>
    <col min="10755" max="10760" width="9.625" style="256" customWidth="1"/>
    <col min="10761" max="10761" width="7" style="256" customWidth="1"/>
    <col min="10762" max="10762" width="6.25" style="256" customWidth="1"/>
    <col min="10763" max="10763" width="7.5" style="256" customWidth="1"/>
    <col min="10764" max="10764" width="9.5" style="256" customWidth="1"/>
    <col min="10765" max="10772" width="8.875" style="256" customWidth="1"/>
    <col min="10773" max="11008" width="9" style="256"/>
    <col min="11009" max="11009" width="11.75" style="256" customWidth="1"/>
    <col min="11010" max="11010" width="10.125" style="256" customWidth="1"/>
    <col min="11011" max="11016" width="9.625" style="256" customWidth="1"/>
    <col min="11017" max="11017" width="7" style="256" customWidth="1"/>
    <col min="11018" max="11018" width="6.25" style="256" customWidth="1"/>
    <col min="11019" max="11019" width="7.5" style="256" customWidth="1"/>
    <col min="11020" max="11020" width="9.5" style="256" customWidth="1"/>
    <col min="11021" max="11028" width="8.875" style="256" customWidth="1"/>
    <col min="11029" max="11264" width="9" style="256"/>
    <col min="11265" max="11265" width="11.75" style="256" customWidth="1"/>
    <col min="11266" max="11266" width="10.125" style="256" customWidth="1"/>
    <col min="11267" max="11272" width="9.625" style="256" customWidth="1"/>
    <col min="11273" max="11273" width="7" style="256" customWidth="1"/>
    <col min="11274" max="11274" width="6.25" style="256" customWidth="1"/>
    <col min="11275" max="11275" width="7.5" style="256" customWidth="1"/>
    <col min="11276" max="11276" width="9.5" style="256" customWidth="1"/>
    <col min="11277" max="11284" width="8.875" style="256" customWidth="1"/>
    <col min="11285" max="11520" width="9" style="256"/>
    <col min="11521" max="11521" width="11.75" style="256" customWidth="1"/>
    <col min="11522" max="11522" width="10.125" style="256" customWidth="1"/>
    <col min="11523" max="11528" width="9.625" style="256" customWidth="1"/>
    <col min="11529" max="11529" width="7" style="256" customWidth="1"/>
    <col min="11530" max="11530" width="6.25" style="256" customWidth="1"/>
    <col min="11531" max="11531" width="7.5" style="256" customWidth="1"/>
    <col min="11532" max="11532" width="9.5" style="256" customWidth="1"/>
    <col min="11533" max="11540" width="8.875" style="256" customWidth="1"/>
    <col min="11541" max="11776" width="9" style="256"/>
    <col min="11777" max="11777" width="11.75" style="256" customWidth="1"/>
    <col min="11778" max="11778" width="10.125" style="256" customWidth="1"/>
    <col min="11779" max="11784" width="9.625" style="256" customWidth="1"/>
    <col min="11785" max="11785" width="7" style="256" customWidth="1"/>
    <col min="11786" max="11786" width="6.25" style="256" customWidth="1"/>
    <col min="11787" max="11787" width="7.5" style="256" customWidth="1"/>
    <col min="11788" max="11788" width="9.5" style="256" customWidth="1"/>
    <col min="11789" max="11796" width="8.875" style="256" customWidth="1"/>
    <col min="11797" max="12032" width="9" style="256"/>
    <col min="12033" max="12033" width="11.75" style="256" customWidth="1"/>
    <col min="12034" max="12034" width="10.125" style="256" customWidth="1"/>
    <col min="12035" max="12040" width="9.625" style="256" customWidth="1"/>
    <col min="12041" max="12041" width="7" style="256" customWidth="1"/>
    <col min="12042" max="12042" width="6.25" style="256" customWidth="1"/>
    <col min="12043" max="12043" width="7.5" style="256" customWidth="1"/>
    <col min="12044" max="12044" width="9.5" style="256" customWidth="1"/>
    <col min="12045" max="12052" width="8.875" style="256" customWidth="1"/>
    <col min="12053" max="12288" width="9" style="256"/>
    <col min="12289" max="12289" width="11.75" style="256" customWidth="1"/>
    <col min="12290" max="12290" width="10.125" style="256" customWidth="1"/>
    <col min="12291" max="12296" width="9.625" style="256" customWidth="1"/>
    <col min="12297" max="12297" width="7" style="256" customWidth="1"/>
    <col min="12298" max="12298" width="6.25" style="256" customWidth="1"/>
    <col min="12299" max="12299" width="7.5" style="256" customWidth="1"/>
    <col min="12300" max="12300" width="9.5" style="256" customWidth="1"/>
    <col min="12301" max="12308" width="8.875" style="256" customWidth="1"/>
    <col min="12309" max="12544" width="9" style="256"/>
    <col min="12545" max="12545" width="11.75" style="256" customWidth="1"/>
    <col min="12546" max="12546" width="10.125" style="256" customWidth="1"/>
    <col min="12547" max="12552" width="9.625" style="256" customWidth="1"/>
    <col min="12553" max="12553" width="7" style="256" customWidth="1"/>
    <col min="12554" max="12554" width="6.25" style="256" customWidth="1"/>
    <col min="12555" max="12555" width="7.5" style="256" customWidth="1"/>
    <col min="12556" max="12556" width="9.5" style="256" customWidth="1"/>
    <col min="12557" max="12564" width="8.875" style="256" customWidth="1"/>
    <col min="12565" max="12800" width="9" style="256"/>
    <col min="12801" max="12801" width="11.75" style="256" customWidth="1"/>
    <col min="12802" max="12802" width="10.125" style="256" customWidth="1"/>
    <col min="12803" max="12808" width="9.625" style="256" customWidth="1"/>
    <col min="12809" max="12809" width="7" style="256" customWidth="1"/>
    <col min="12810" max="12810" width="6.25" style="256" customWidth="1"/>
    <col min="12811" max="12811" width="7.5" style="256" customWidth="1"/>
    <col min="12812" max="12812" width="9.5" style="256" customWidth="1"/>
    <col min="12813" max="12820" width="8.875" style="256" customWidth="1"/>
    <col min="12821" max="13056" width="9" style="256"/>
    <col min="13057" max="13057" width="11.75" style="256" customWidth="1"/>
    <col min="13058" max="13058" width="10.125" style="256" customWidth="1"/>
    <col min="13059" max="13064" width="9.625" style="256" customWidth="1"/>
    <col min="13065" max="13065" width="7" style="256" customWidth="1"/>
    <col min="13066" max="13066" width="6.25" style="256" customWidth="1"/>
    <col min="13067" max="13067" width="7.5" style="256" customWidth="1"/>
    <col min="13068" max="13068" width="9.5" style="256" customWidth="1"/>
    <col min="13069" max="13076" width="8.875" style="256" customWidth="1"/>
    <col min="13077" max="13312" width="9" style="256"/>
    <col min="13313" max="13313" width="11.75" style="256" customWidth="1"/>
    <col min="13314" max="13314" width="10.125" style="256" customWidth="1"/>
    <col min="13315" max="13320" width="9.625" style="256" customWidth="1"/>
    <col min="13321" max="13321" width="7" style="256" customWidth="1"/>
    <col min="13322" max="13322" width="6.25" style="256" customWidth="1"/>
    <col min="13323" max="13323" width="7.5" style="256" customWidth="1"/>
    <col min="13324" max="13324" width="9.5" style="256" customWidth="1"/>
    <col min="13325" max="13332" width="8.875" style="256" customWidth="1"/>
    <col min="13333" max="13568" width="9" style="256"/>
    <col min="13569" max="13569" width="11.75" style="256" customWidth="1"/>
    <col min="13570" max="13570" width="10.125" style="256" customWidth="1"/>
    <col min="13571" max="13576" width="9.625" style="256" customWidth="1"/>
    <col min="13577" max="13577" width="7" style="256" customWidth="1"/>
    <col min="13578" max="13578" width="6.25" style="256" customWidth="1"/>
    <col min="13579" max="13579" width="7.5" style="256" customWidth="1"/>
    <col min="13580" max="13580" width="9.5" style="256" customWidth="1"/>
    <col min="13581" max="13588" width="8.875" style="256" customWidth="1"/>
    <col min="13589" max="13824" width="9" style="256"/>
    <col min="13825" max="13825" width="11.75" style="256" customWidth="1"/>
    <col min="13826" max="13826" width="10.125" style="256" customWidth="1"/>
    <col min="13827" max="13832" width="9.625" style="256" customWidth="1"/>
    <col min="13833" max="13833" width="7" style="256" customWidth="1"/>
    <col min="13834" max="13834" width="6.25" style="256" customWidth="1"/>
    <col min="13835" max="13835" width="7.5" style="256" customWidth="1"/>
    <col min="13836" max="13836" width="9.5" style="256" customWidth="1"/>
    <col min="13837" max="13844" width="8.875" style="256" customWidth="1"/>
    <col min="13845" max="14080" width="9" style="256"/>
    <col min="14081" max="14081" width="11.75" style="256" customWidth="1"/>
    <col min="14082" max="14082" width="10.125" style="256" customWidth="1"/>
    <col min="14083" max="14088" width="9.625" style="256" customWidth="1"/>
    <col min="14089" max="14089" width="7" style="256" customWidth="1"/>
    <col min="14090" max="14090" width="6.25" style="256" customWidth="1"/>
    <col min="14091" max="14091" width="7.5" style="256" customWidth="1"/>
    <col min="14092" max="14092" width="9.5" style="256" customWidth="1"/>
    <col min="14093" max="14100" width="8.875" style="256" customWidth="1"/>
    <col min="14101" max="14336" width="9" style="256"/>
    <col min="14337" max="14337" width="11.75" style="256" customWidth="1"/>
    <col min="14338" max="14338" width="10.125" style="256" customWidth="1"/>
    <col min="14339" max="14344" width="9.625" style="256" customWidth="1"/>
    <col min="14345" max="14345" width="7" style="256" customWidth="1"/>
    <col min="14346" max="14346" width="6.25" style="256" customWidth="1"/>
    <col min="14347" max="14347" width="7.5" style="256" customWidth="1"/>
    <col min="14348" max="14348" width="9.5" style="256" customWidth="1"/>
    <col min="14349" max="14356" width="8.875" style="256" customWidth="1"/>
    <col min="14357" max="14592" width="9" style="256"/>
    <col min="14593" max="14593" width="11.75" style="256" customWidth="1"/>
    <col min="14594" max="14594" width="10.125" style="256" customWidth="1"/>
    <col min="14595" max="14600" width="9.625" style="256" customWidth="1"/>
    <col min="14601" max="14601" width="7" style="256" customWidth="1"/>
    <col min="14602" max="14602" width="6.25" style="256" customWidth="1"/>
    <col min="14603" max="14603" width="7.5" style="256" customWidth="1"/>
    <col min="14604" max="14604" width="9.5" style="256" customWidth="1"/>
    <col min="14605" max="14612" width="8.875" style="256" customWidth="1"/>
    <col min="14613" max="14848" width="9" style="256"/>
    <col min="14849" max="14849" width="11.75" style="256" customWidth="1"/>
    <col min="14850" max="14850" width="10.125" style="256" customWidth="1"/>
    <col min="14851" max="14856" width="9.625" style="256" customWidth="1"/>
    <col min="14857" max="14857" width="7" style="256" customWidth="1"/>
    <col min="14858" max="14858" width="6.25" style="256" customWidth="1"/>
    <col min="14859" max="14859" width="7.5" style="256" customWidth="1"/>
    <col min="14860" max="14860" width="9.5" style="256" customWidth="1"/>
    <col min="14861" max="14868" width="8.875" style="256" customWidth="1"/>
    <col min="14869" max="15104" width="9" style="256"/>
    <col min="15105" max="15105" width="11.75" style="256" customWidth="1"/>
    <col min="15106" max="15106" width="10.125" style="256" customWidth="1"/>
    <col min="15107" max="15112" width="9.625" style="256" customWidth="1"/>
    <col min="15113" max="15113" width="7" style="256" customWidth="1"/>
    <col min="15114" max="15114" width="6.25" style="256" customWidth="1"/>
    <col min="15115" max="15115" width="7.5" style="256" customWidth="1"/>
    <col min="15116" max="15116" width="9.5" style="256" customWidth="1"/>
    <col min="15117" max="15124" width="8.875" style="256" customWidth="1"/>
    <col min="15125" max="15360" width="9" style="256"/>
    <col min="15361" max="15361" width="11.75" style="256" customWidth="1"/>
    <col min="15362" max="15362" width="10.125" style="256" customWidth="1"/>
    <col min="15363" max="15368" width="9.625" style="256" customWidth="1"/>
    <col min="15369" max="15369" width="7" style="256" customWidth="1"/>
    <col min="15370" max="15370" width="6.25" style="256" customWidth="1"/>
    <col min="15371" max="15371" width="7.5" style="256" customWidth="1"/>
    <col min="15372" max="15372" width="9.5" style="256" customWidth="1"/>
    <col min="15373" max="15380" width="8.875" style="256" customWidth="1"/>
    <col min="15381" max="15616" width="9" style="256"/>
    <col min="15617" max="15617" width="11.75" style="256" customWidth="1"/>
    <col min="15618" max="15618" width="10.125" style="256" customWidth="1"/>
    <col min="15619" max="15624" width="9.625" style="256" customWidth="1"/>
    <col min="15625" max="15625" width="7" style="256" customWidth="1"/>
    <col min="15626" max="15626" width="6.25" style="256" customWidth="1"/>
    <col min="15627" max="15627" width="7.5" style="256" customWidth="1"/>
    <col min="15628" max="15628" width="9.5" style="256" customWidth="1"/>
    <col min="15629" max="15636" width="8.875" style="256" customWidth="1"/>
    <col min="15637" max="15872" width="9" style="256"/>
    <col min="15873" max="15873" width="11.75" style="256" customWidth="1"/>
    <col min="15874" max="15874" width="10.125" style="256" customWidth="1"/>
    <col min="15875" max="15880" width="9.625" style="256" customWidth="1"/>
    <col min="15881" max="15881" width="7" style="256" customWidth="1"/>
    <col min="15882" max="15882" width="6.25" style="256" customWidth="1"/>
    <col min="15883" max="15883" width="7.5" style="256" customWidth="1"/>
    <col min="15884" max="15884" width="9.5" style="256" customWidth="1"/>
    <col min="15885" max="15892" width="8.875" style="256" customWidth="1"/>
    <col min="15893" max="16128" width="9" style="256"/>
    <col min="16129" max="16129" width="11.75" style="256" customWidth="1"/>
    <col min="16130" max="16130" width="10.125" style="256" customWidth="1"/>
    <col min="16131" max="16136" width="9.625" style="256" customWidth="1"/>
    <col min="16137" max="16137" width="7" style="256" customWidth="1"/>
    <col min="16138" max="16138" width="6.25" style="256" customWidth="1"/>
    <col min="16139" max="16139" width="7.5" style="256" customWidth="1"/>
    <col min="16140" max="16140" width="9.5" style="256" customWidth="1"/>
    <col min="16141" max="16148" width="8.875" style="256" customWidth="1"/>
    <col min="16149" max="16384" width="9" style="256"/>
  </cols>
  <sheetData>
    <row r="1" spans="1:20" s="212" customFormat="1" ht="15" customHeight="1">
      <c r="A1" s="211" t="s">
        <v>467</v>
      </c>
      <c r="I1" s="213"/>
      <c r="J1" s="213"/>
      <c r="K1" s="214"/>
      <c r="L1" s="215"/>
      <c r="M1" s="215"/>
      <c r="N1" s="215"/>
      <c r="O1" s="215"/>
      <c r="P1" s="215"/>
      <c r="Q1" s="215"/>
      <c r="R1" s="215"/>
      <c r="S1" s="215"/>
      <c r="T1" s="215"/>
    </row>
    <row r="2" spans="1:20" s="212" customFormat="1" ht="15" customHeight="1">
      <c r="A2" s="211" t="s">
        <v>468</v>
      </c>
      <c r="I2" s="213"/>
      <c r="J2" s="213"/>
      <c r="K2" s="214"/>
      <c r="L2" s="215"/>
      <c r="M2" s="215"/>
      <c r="N2" s="215"/>
      <c r="O2" s="215"/>
      <c r="P2" s="215"/>
      <c r="Q2" s="215"/>
      <c r="R2" s="215"/>
      <c r="S2" s="215"/>
      <c r="T2" s="215"/>
    </row>
    <row r="3" spans="1:20" s="212" customFormat="1" ht="13.5" customHeight="1">
      <c r="A3" s="211"/>
      <c r="B3" s="216"/>
      <c r="C3" s="216"/>
      <c r="D3" s="216"/>
      <c r="E3" s="319" t="s">
        <v>469</v>
      </c>
      <c r="F3" s="319"/>
      <c r="G3" s="319"/>
      <c r="H3" s="319"/>
      <c r="I3" s="319"/>
      <c r="J3" s="319"/>
      <c r="K3" s="319"/>
      <c r="L3" s="215"/>
      <c r="M3" s="215"/>
      <c r="N3" s="215"/>
      <c r="O3" s="215"/>
      <c r="P3" s="215"/>
      <c r="Q3" s="215"/>
      <c r="R3" s="215"/>
      <c r="S3" s="215"/>
      <c r="T3" s="215"/>
    </row>
    <row r="4" spans="1:20" s="212" customFormat="1" ht="11.25" customHeight="1">
      <c r="A4" s="211"/>
      <c r="B4" s="216"/>
      <c r="C4" s="216"/>
      <c r="D4" s="216"/>
      <c r="E4" s="216"/>
      <c r="F4" s="217"/>
      <c r="G4" s="216"/>
      <c r="H4" s="216"/>
      <c r="I4" s="213"/>
      <c r="J4" s="213"/>
      <c r="K4" s="214"/>
      <c r="L4" s="215"/>
      <c r="M4" s="215"/>
      <c r="N4" s="215"/>
      <c r="O4" s="215"/>
      <c r="P4" s="215"/>
      <c r="Q4" s="215"/>
      <c r="R4" s="215"/>
      <c r="S4" s="215"/>
      <c r="T4" s="215"/>
    </row>
    <row r="5" spans="1:20" s="212" customFormat="1" ht="42.75" customHeight="1">
      <c r="A5" s="320" t="s">
        <v>579</v>
      </c>
      <c r="B5" s="320"/>
      <c r="C5" s="320"/>
      <c r="D5" s="320"/>
      <c r="E5" s="320"/>
      <c r="F5" s="320"/>
      <c r="G5" s="320"/>
      <c r="H5" s="320"/>
      <c r="I5" s="320"/>
      <c r="J5" s="320"/>
      <c r="K5" s="214"/>
      <c r="L5" s="215"/>
      <c r="M5" s="215"/>
      <c r="N5" s="215"/>
      <c r="O5" s="215"/>
      <c r="P5" s="215"/>
      <c r="Q5" s="215"/>
      <c r="R5" s="215"/>
      <c r="S5" s="215"/>
      <c r="T5" s="215"/>
    </row>
    <row r="6" spans="1:20" s="212" customFormat="1" ht="6" customHeight="1">
      <c r="A6" s="218"/>
      <c r="B6" s="218"/>
      <c r="C6" s="218"/>
      <c r="D6" s="218"/>
      <c r="E6" s="218"/>
      <c r="F6" s="218"/>
      <c r="G6" s="218"/>
      <c r="H6" s="218"/>
      <c r="I6" s="218"/>
      <c r="J6" s="218"/>
      <c r="K6" s="214"/>
      <c r="L6" s="215"/>
      <c r="M6" s="215"/>
      <c r="N6" s="215"/>
      <c r="O6" s="215"/>
      <c r="P6" s="215"/>
      <c r="Q6" s="215"/>
      <c r="R6" s="215"/>
      <c r="S6" s="215"/>
      <c r="T6" s="215"/>
    </row>
    <row r="7" spans="1:20" s="212" customFormat="1" ht="13.5" customHeight="1">
      <c r="A7" s="219" t="s">
        <v>470</v>
      </c>
      <c r="B7" s="211" t="s">
        <v>566</v>
      </c>
      <c r="C7" s="213"/>
      <c r="D7" s="213"/>
      <c r="E7" s="213"/>
      <c r="F7" s="213"/>
      <c r="G7" s="213"/>
      <c r="H7" s="213"/>
      <c r="I7" s="213"/>
      <c r="J7" s="213"/>
      <c r="K7" s="214"/>
      <c r="L7" s="215"/>
      <c r="M7" s="215"/>
      <c r="N7" s="215"/>
      <c r="O7" s="215"/>
      <c r="P7" s="215"/>
      <c r="Q7" s="215"/>
      <c r="R7" s="215"/>
      <c r="S7" s="215"/>
      <c r="T7" s="215"/>
    </row>
    <row r="8" spans="1:20" s="212" customFormat="1" ht="13.5" customHeight="1">
      <c r="A8" s="219" t="s">
        <v>471</v>
      </c>
      <c r="B8" s="211" t="s">
        <v>598</v>
      </c>
      <c r="C8" s="213"/>
      <c r="D8" s="213"/>
      <c r="E8" s="213"/>
      <c r="F8" s="213"/>
      <c r="G8" s="213"/>
      <c r="H8" s="213"/>
      <c r="I8" s="213"/>
      <c r="J8" s="213"/>
      <c r="K8" s="214"/>
      <c r="L8" s="215"/>
      <c r="M8" s="215"/>
      <c r="N8" s="215"/>
      <c r="O8" s="215"/>
      <c r="P8" s="215"/>
      <c r="Q8" s="215"/>
      <c r="R8" s="215"/>
      <c r="S8" s="215"/>
      <c r="T8" s="215"/>
    </row>
    <row r="9" spans="1:20" s="212" customFormat="1" ht="13.5" customHeight="1">
      <c r="A9" s="219" t="s">
        <v>472</v>
      </c>
      <c r="B9" s="220" t="s">
        <v>578</v>
      </c>
      <c r="C9" s="213"/>
      <c r="D9" s="213"/>
      <c r="E9" s="219"/>
      <c r="F9" s="213"/>
      <c r="G9" s="213"/>
      <c r="H9" s="213"/>
      <c r="I9" s="213"/>
      <c r="J9" s="213"/>
      <c r="K9" s="214"/>
      <c r="L9" s="215"/>
      <c r="M9" s="215"/>
      <c r="N9" s="215"/>
      <c r="O9" s="215"/>
      <c r="P9" s="215"/>
      <c r="Q9" s="215"/>
      <c r="R9" s="215"/>
      <c r="S9" s="215"/>
      <c r="T9" s="215"/>
    </row>
    <row r="10" spans="1:20" s="212" customFormat="1" ht="13.5" customHeight="1">
      <c r="A10" s="219"/>
      <c r="B10" s="211" t="s">
        <v>473</v>
      </c>
      <c r="C10" s="213"/>
      <c r="D10" s="213"/>
      <c r="E10" s="219"/>
      <c r="F10" s="213"/>
      <c r="G10" s="213"/>
      <c r="H10" s="213"/>
      <c r="I10" s="213"/>
      <c r="J10" s="213"/>
      <c r="K10" s="214"/>
      <c r="L10" s="215"/>
      <c r="M10" s="215"/>
      <c r="N10" s="215"/>
      <c r="O10" s="215"/>
      <c r="P10" s="215"/>
      <c r="Q10" s="215"/>
      <c r="R10" s="215"/>
      <c r="S10" s="215"/>
      <c r="T10" s="215"/>
    </row>
    <row r="11" spans="1:20" s="212" customFormat="1" ht="13.5" customHeight="1">
      <c r="A11" s="219"/>
      <c r="B11" s="211" t="s">
        <v>577</v>
      </c>
      <c r="C11" s="213"/>
      <c r="D11" s="213"/>
      <c r="E11" s="219"/>
      <c r="F11" s="213"/>
      <c r="G11" s="213"/>
      <c r="H11" s="213"/>
      <c r="I11" s="213"/>
      <c r="J11" s="213"/>
      <c r="K11" s="214"/>
      <c r="L11" s="215"/>
      <c r="M11" s="215"/>
      <c r="N11" s="215"/>
      <c r="O11" s="215"/>
      <c r="P11" s="215"/>
      <c r="Q11" s="215"/>
      <c r="R11" s="215"/>
      <c r="S11" s="215"/>
      <c r="T11" s="215"/>
    </row>
    <row r="12" spans="1:20" s="212" customFormat="1" ht="13.5" customHeight="1">
      <c r="A12" s="219"/>
      <c r="B12" s="211" t="s">
        <v>591</v>
      </c>
      <c r="C12" s="213"/>
      <c r="D12" s="213"/>
      <c r="E12" s="219"/>
      <c r="F12" s="213"/>
      <c r="G12" s="213"/>
      <c r="H12" s="213"/>
      <c r="I12" s="213"/>
      <c r="J12" s="213"/>
      <c r="K12" s="214"/>
      <c r="L12" s="215"/>
      <c r="M12" s="215"/>
      <c r="N12" s="215"/>
      <c r="O12" s="215"/>
      <c r="P12" s="215"/>
      <c r="Q12" s="215"/>
      <c r="R12" s="215"/>
      <c r="S12" s="215"/>
      <c r="T12" s="215"/>
    </row>
    <row r="13" spans="1:20" s="212" customFormat="1" ht="13.5" customHeight="1">
      <c r="A13" s="219"/>
      <c r="B13" s="211" t="s">
        <v>474</v>
      </c>
      <c r="C13" s="213"/>
      <c r="D13" s="213"/>
      <c r="E13" s="219"/>
      <c r="F13" s="213"/>
      <c r="G13" s="213"/>
      <c r="H13" s="213"/>
      <c r="I13" s="213"/>
      <c r="J13" s="213"/>
      <c r="K13" s="214"/>
      <c r="L13" s="215"/>
      <c r="M13" s="215"/>
      <c r="N13" s="215"/>
      <c r="O13" s="215"/>
      <c r="P13" s="215"/>
      <c r="Q13" s="215"/>
      <c r="R13" s="215"/>
      <c r="S13" s="215"/>
      <c r="T13" s="215"/>
    </row>
    <row r="14" spans="1:20" s="212" customFormat="1" ht="13.5" customHeight="1">
      <c r="A14" s="219" t="s">
        <v>475</v>
      </c>
      <c r="B14" s="211" t="s">
        <v>476</v>
      </c>
      <c r="C14" s="213"/>
      <c r="D14" s="213"/>
      <c r="E14" s="213"/>
      <c r="F14" s="213"/>
      <c r="G14" s="213"/>
      <c r="H14" s="213"/>
      <c r="I14" s="213"/>
      <c r="J14" s="213"/>
      <c r="K14" s="214"/>
      <c r="L14" s="215"/>
      <c r="M14" s="215"/>
      <c r="N14" s="215"/>
      <c r="O14" s="215"/>
      <c r="P14" s="215"/>
      <c r="Q14" s="215"/>
      <c r="R14" s="215"/>
      <c r="S14" s="215"/>
      <c r="T14" s="215"/>
    </row>
    <row r="15" spans="1:20" s="212" customFormat="1" ht="13.5" customHeight="1">
      <c r="A15" s="213" t="s">
        <v>477</v>
      </c>
      <c r="B15" s="221"/>
      <c r="I15" s="213"/>
      <c r="J15" s="213"/>
      <c r="K15" s="214"/>
      <c r="L15" s="215"/>
      <c r="M15" s="215"/>
      <c r="N15" s="215"/>
      <c r="O15" s="215"/>
      <c r="P15" s="215"/>
      <c r="Q15" s="215"/>
      <c r="R15" s="215"/>
      <c r="S15" s="215"/>
      <c r="T15" s="215"/>
    </row>
    <row r="16" spans="1:20" s="222" customFormat="1" ht="13.5" customHeight="1">
      <c r="B16" s="223" t="s">
        <v>478</v>
      </c>
      <c r="C16" s="224" t="s">
        <v>479</v>
      </c>
      <c r="D16" s="321" t="s">
        <v>480</v>
      </c>
      <c r="E16" s="322"/>
      <c r="F16" s="322"/>
      <c r="G16" s="322"/>
      <c r="H16" s="322"/>
      <c r="I16" s="323"/>
      <c r="J16" s="225" t="s">
        <v>481</v>
      </c>
    </row>
    <row r="17" spans="1:11" s="222" customFormat="1" ht="13.5" customHeight="1">
      <c r="B17" s="324" t="s">
        <v>482</v>
      </c>
      <c r="C17" s="224" t="s">
        <v>86</v>
      </c>
      <c r="D17" s="226" t="s">
        <v>483</v>
      </c>
      <c r="E17" s="227"/>
      <c r="F17" s="227"/>
      <c r="G17" s="227"/>
      <c r="H17" s="227"/>
      <c r="I17" s="228"/>
      <c r="J17" s="225">
        <v>1</v>
      </c>
      <c r="K17"/>
    </row>
    <row r="18" spans="1:11" s="222" customFormat="1" ht="13.5" customHeight="1">
      <c r="B18" s="325"/>
      <c r="C18" s="224" t="s">
        <v>459</v>
      </c>
      <c r="D18" s="226" t="s">
        <v>483</v>
      </c>
      <c r="E18" s="229"/>
      <c r="F18" s="229"/>
      <c r="G18" s="229"/>
      <c r="H18" s="229"/>
      <c r="I18" s="228"/>
      <c r="J18" s="225">
        <v>1</v>
      </c>
      <c r="K18"/>
    </row>
    <row r="19" spans="1:11" s="222" customFormat="1" ht="13.5" customHeight="1">
      <c r="B19" s="325"/>
      <c r="C19" s="224" t="s">
        <v>460</v>
      </c>
      <c r="D19" s="226" t="s">
        <v>484</v>
      </c>
      <c r="E19" s="229"/>
      <c r="F19" s="229"/>
      <c r="G19" s="229"/>
      <c r="H19" s="229"/>
      <c r="I19" s="228"/>
      <c r="J19" s="225">
        <v>2</v>
      </c>
      <c r="K19"/>
    </row>
    <row r="20" spans="1:11" s="222" customFormat="1" ht="13.5" customHeight="1">
      <c r="B20" s="325"/>
      <c r="C20" s="224" t="s">
        <v>485</v>
      </c>
      <c r="D20" s="226" t="s">
        <v>568</v>
      </c>
      <c r="E20" s="229"/>
      <c r="F20" s="229"/>
      <c r="G20" s="229"/>
      <c r="H20" s="229"/>
      <c r="I20" s="228"/>
      <c r="J20" s="225">
        <v>5</v>
      </c>
      <c r="K20"/>
    </row>
    <row r="21" spans="1:11" s="222" customFormat="1" ht="13.5" customHeight="1">
      <c r="B21" s="325"/>
      <c r="C21" s="224" t="s">
        <v>486</v>
      </c>
      <c r="D21" s="226" t="s">
        <v>567</v>
      </c>
      <c r="E21" s="229"/>
      <c r="F21" s="229"/>
      <c r="G21" s="229"/>
      <c r="H21" s="229"/>
      <c r="I21" s="228"/>
      <c r="J21" s="230">
        <v>7</v>
      </c>
      <c r="K21"/>
    </row>
    <row r="22" spans="1:11" s="222" customFormat="1" ht="13.5" customHeight="1">
      <c r="B22" s="325"/>
      <c r="C22" s="224" t="s">
        <v>457</v>
      </c>
      <c r="D22" s="226" t="s">
        <v>569</v>
      </c>
      <c r="E22" s="229"/>
      <c r="F22" s="229"/>
      <c r="G22" s="229"/>
      <c r="H22" s="229"/>
      <c r="I22" s="228"/>
      <c r="J22" s="230">
        <v>8</v>
      </c>
      <c r="K22"/>
    </row>
    <row r="23" spans="1:11" s="222" customFormat="1" ht="13.5" customHeight="1">
      <c r="B23" s="326"/>
      <c r="C23" s="231" t="s">
        <v>458</v>
      </c>
      <c r="D23" s="226" t="s">
        <v>569</v>
      </c>
      <c r="E23" s="229"/>
      <c r="F23" s="229"/>
      <c r="G23" s="229"/>
      <c r="H23" s="229"/>
      <c r="I23" s="228"/>
      <c r="J23" s="232">
        <v>8</v>
      </c>
      <c r="K23"/>
    </row>
    <row r="24" spans="1:11" s="222" customFormat="1" ht="13.5" customHeight="1">
      <c r="B24" s="324" t="s">
        <v>487</v>
      </c>
      <c r="C24" s="231" t="s">
        <v>86</v>
      </c>
      <c r="D24" s="226" t="s">
        <v>483</v>
      </c>
      <c r="E24" s="229"/>
      <c r="F24" s="229"/>
      <c r="G24" s="229"/>
      <c r="H24" s="229"/>
      <c r="I24" s="228"/>
      <c r="J24" s="232">
        <v>1</v>
      </c>
      <c r="K24"/>
    </row>
    <row r="25" spans="1:11" s="222" customFormat="1" ht="13.5" customHeight="1">
      <c r="B25" s="325"/>
      <c r="C25" s="224" t="s">
        <v>459</v>
      </c>
      <c r="D25" s="226" t="s">
        <v>483</v>
      </c>
      <c r="E25" s="229"/>
      <c r="F25" s="229"/>
      <c r="G25" s="229"/>
      <c r="H25" s="229"/>
      <c r="I25" s="228"/>
      <c r="J25" s="232">
        <v>1</v>
      </c>
      <c r="K25"/>
    </row>
    <row r="26" spans="1:11" s="222" customFormat="1" ht="13.5" customHeight="1">
      <c r="B26" s="325"/>
      <c r="C26" s="224" t="s">
        <v>460</v>
      </c>
      <c r="D26" s="226" t="s">
        <v>484</v>
      </c>
      <c r="E26" s="229"/>
      <c r="F26" s="229"/>
      <c r="G26" s="229"/>
      <c r="H26" s="229"/>
      <c r="I26" s="228"/>
      <c r="J26" s="232">
        <v>2</v>
      </c>
      <c r="K26"/>
    </row>
    <row r="27" spans="1:11" s="222" customFormat="1" ht="13.5" customHeight="1">
      <c r="B27" s="325"/>
      <c r="C27" s="224" t="s">
        <v>485</v>
      </c>
      <c r="D27" s="226" t="s">
        <v>568</v>
      </c>
      <c r="E27" s="229"/>
      <c r="F27" s="229"/>
      <c r="G27" s="229"/>
      <c r="H27" s="229"/>
      <c r="I27" s="228"/>
      <c r="J27" s="232">
        <v>5</v>
      </c>
      <c r="K27"/>
    </row>
    <row r="28" spans="1:11" s="222" customFormat="1" ht="13.5" customHeight="1">
      <c r="B28" s="325"/>
      <c r="C28" s="224" t="s">
        <v>486</v>
      </c>
      <c r="D28" s="226" t="s">
        <v>570</v>
      </c>
      <c r="E28" s="229"/>
      <c r="F28" s="229"/>
      <c r="G28" s="229"/>
      <c r="H28" s="229"/>
      <c r="I28" s="228"/>
      <c r="J28" s="230">
        <v>7</v>
      </c>
      <c r="K28"/>
    </row>
    <row r="29" spans="1:11" s="222" customFormat="1" ht="13.5" customHeight="1">
      <c r="B29" s="325"/>
      <c r="C29" s="224" t="s">
        <v>457</v>
      </c>
      <c r="D29" s="226" t="s">
        <v>571</v>
      </c>
      <c r="E29" s="229"/>
      <c r="F29" s="229"/>
      <c r="G29" s="229"/>
      <c r="H29" s="229"/>
      <c r="I29" s="228"/>
      <c r="J29" s="230">
        <v>8</v>
      </c>
      <c r="K29"/>
    </row>
    <row r="30" spans="1:11" s="222" customFormat="1" ht="13.5" customHeight="1">
      <c r="A30" s="233"/>
      <c r="B30" s="326"/>
      <c r="C30" s="231" t="s">
        <v>458</v>
      </c>
      <c r="D30" s="234" t="s">
        <v>572</v>
      </c>
      <c r="E30" s="234"/>
      <c r="F30" s="234"/>
      <c r="G30" s="234"/>
      <c r="H30" s="234"/>
      <c r="J30" s="232">
        <v>8</v>
      </c>
      <c r="K30"/>
    </row>
    <row r="31" spans="1:11" s="222" customFormat="1" ht="13.5" customHeight="1">
      <c r="A31" s="327" t="s">
        <v>488</v>
      </c>
      <c r="B31" s="328"/>
      <c r="C31" s="328"/>
      <c r="D31" s="328"/>
      <c r="E31" s="328"/>
      <c r="F31" s="328"/>
      <c r="G31" s="328"/>
      <c r="H31" s="328"/>
      <c r="I31" s="328"/>
      <c r="K31"/>
    </row>
    <row r="32" spans="1:11" s="222" customFormat="1" ht="13.5" customHeight="1">
      <c r="A32" s="235"/>
      <c r="B32" s="235"/>
      <c r="C32" s="235"/>
      <c r="D32" s="235"/>
      <c r="E32" s="235"/>
      <c r="F32" s="235"/>
      <c r="G32" s="235"/>
      <c r="H32" s="235"/>
      <c r="I32" s="235"/>
      <c r="K32"/>
    </row>
    <row r="33" spans="1:20" s="212" customFormat="1" ht="13.5" customHeight="1">
      <c r="A33" s="213" t="s">
        <v>489</v>
      </c>
      <c r="B33" s="213" t="s">
        <v>575</v>
      </c>
      <c r="C33" s="219"/>
      <c r="D33" s="219"/>
      <c r="E33" s="219"/>
      <c r="F33" s="213"/>
      <c r="G33" s="213"/>
      <c r="H33" s="213"/>
      <c r="I33" s="213"/>
      <c r="J33" s="213"/>
      <c r="K33" s="214"/>
      <c r="L33" s="215"/>
      <c r="M33" s="215"/>
      <c r="N33" s="215"/>
      <c r="O33" s="215"/>
      <c r="P33" s="215"/>
      <c r="Q33" s="215"/>
      <c r="R33" s="215"/>
      <c r="S33" s="215"/>
      <c r="T33" s="215"/>
    </row>
    <row r="34" spans="1:20" s="212" customFormat="1" ht="13.5" customHeight="1">
      <c r="A34" s="213"/>
      <c r="B34" s="211" t="s">
        <v>490</v>
      </c>
      <c r="C34" s="219"/>
      <c r="D34" s="219"/>
      <c r="E34" s="219"/>
      <c r="F34" s="213"/>
      <c r="G34" s="213"/>
      <c r="H34" s="213"/>
      <c r="I34" s="213"/>
      <c r="J34" s="213"/>
      <c r="K34" s="214"/>
      <c r="L34" s="215"/>
      <c r="M34" s="215"/>
      <c r="N34" s="215"/>
      <c r="O34" s="215"/>
      <c r="P34" s="215"/>
      <c r="Q34" s="215"/>
      <c r="R34" s="215"/>
      <c r="S34" s="215"/>
      <c r="T34" s="215"/>
    </row>
    <row r="35" spans="1:20" s="212" customFormat="1" ht="13.5" customHeight="1">
      <c r="A35" s="213"/>
      <c r="B35" s="211" t="s">
        <v>491</v>
      </c>
      <c r="C35" s="219"/>
      <c r="D35" s="219"/>
      <c r="E35" s="219"/>
      <c r="F35" s="213"/>
      <c r="G35" s="213"/>
      <c r="H35" s="213"/>
      <c r="I35" s="213"/>
      <c r="J35" s="213"/>
      <c r="K35" s="214"/>
      <c r="L35" s="215"/>
      <c r="M35" s="215"/>
      <c r="N35" s="215"/>
      <c r="O35" s="215"/>
      <c r="P35" s="215"/>
      <c r="Q35" s="215"/>
      <c r="R35" s="215"/>
      <c r="S35" s="215"/>
      <c r="T35" s="215"/>
    </row>
    <row r="36" spans="1:20" s="212" customFormat="1" ht="13.5" customHeight="1">
      <c r="A36" s="213"/>
      <c r="B36" s="211"/>
      <c r="C36" s="219"/>
      <c r="D36" s="219"/>
      <c r="E36" s="219"/>
      <c r="F36" s="213"/>
      <c r="G36" s="213"/>
      <c r="H36" s="213"/>
      <c r="I36" s="213"/>
      <c r="J36" s="213"/>
      <c r="K36" s="214"/>
      <c r="L36" s="215"/>
      <c r="M36" s="215"/>
      <c r="N36" s="215"/>
      <c r="O36" s="215"/>
      <c r="P36" s="215"/>
      <c r="Q36" s="215"/>
      <c r="R36" s="215"/>
      <c r="S36" s="215"/>
      <c r="T36" s="215"/>
    </row>
    <row r="37" spans="1:20" s="212" customFormat="1" ht="13.5" customHeight="1">
      <c r="A37" s="213" t="s">
        <v>492</v>
      </c>
      <c r="B37" s="213" t="s">
        <v>493</v>
      </c>
      <c r="C37" s="213"/>
      <c r="D37" s="213"/>
      <c r="E37" s="221"/>
      <c r="F37" s="213"/>
      <c r="G37" s="213"/>
      <c r="H37" s="213"/>
      <c r="I37" s="213"/>
      <c r="J37" s="213"/>
      <c r="K37" s="214"/>
      <c r="L37" s="215"/>
      <c r="M37" s="215"/>
      <c r="N37" s="215"/>
      <c r="O37" s="215"/>
      <c r="P37" s="215"/>
      <c r="Q37" s="215"/>
      <c r="R37" s="215"/>
      <c r="S37" s="215"/>
      <c r="T37" s="215"/>
    </row>
    <row r="38" spans="1:20" s="212" customFormat="1" ht="13.5" customHeight="1">
      <c r="A38" s="213"/>
      <c r="B38" s="213" t="s">
        <v>599</v>
      </c>
      <c r="C38" s="213"/>
      <c r="D38" s="213"/>
      <c r="E38" s="221"/>
      <c r="F38" s="213"/>
      <c r="G38" s="213"/>
      <c r="H38" s="213"/>
      <c r="I38" s="213"/>
      <c r="J38" s="213"/>
      <c r="K38" s="214"/>
      <c r="L38" s="215"/>
      <c r="M38" s="215"/>
      <c r="N38" s="215"/>
      <c r="O38" s="215"/>
      <c r="P38" s="215"/>
      <c r="Q38" s="215"/>
      <c r="R38" s="215"/>
      <c r="S38" s="215"/>
      <c r="T38" s="215"/>
    </row>
    <row r="39" spans="1:20" s="212" customFormat="1" ht="13.5" customHeight="1">
      <c r="A39" s="213"/>
      <c r="B39" s="213" t="s">
        <v>494</v>
      </c>
      <c r="C39" s="213"/>
      <c r="D39" s="213"/>
      <c r="E39" s="221"/>
      <c r="F39" s="213"/>
      <c r="G39" s="213"/>
      <c r="H39" s="213"/>
      <c r="I39" s="213"/>
      <c r="J39" s="213"/>
      <c r="K39" s="214"/>
      <c r="L39" s="215"/>
      <c r="M39" s="215"/>
      <c r="N39" s="215"/>
      <c r="O39" s="215"/>
      <c r="P39" s="215"/>
      <c r="Q39" s="215"/>
      <c r="R39" s="215"/>
      <c r="S39" s="215"/>
      <c r="T39" s="215"/>
    </row>
    <row r="40" spans="1:20" s="212" customFormat="1" ht="13.5" customHeight="1">
      <c r="A40" s="213"/>
      <c r="B40" s="213" t="s">
        <v>495</v>
      </c>
      <c r="C40" s="213"/>
      <c r="D40" s="213"/>
      <c r="E40" s="221"/>
      <c r="F40" s="213"/>
      <c r="G40" s="213"/>
      <c r="H40" s="213"/>
      <c r="I40" s="213"/>
      <c r="J40" s="213"/>
      <c r="K40" s="214"/>
      <c r="L40" s="215"/>
      <c r="M40" s="215"/>
      <c r="N40" s="215"/>
      <c r="O40" s="215"/>
      <c r="P40" s="215"/>
      <c r="Q40" s="215"/>
      <c r="R40" s="215"/>
      <c r="S40" s="215"/>
      <c r="T40" s="215"/>
    </row>
    <row r="41" spans="1:20" s="212" customFormat="1" ht="13.5" customHeight="1">
      <c r="A41" s="213"/>
      <c r="B41" s="213" t="s">
        <v>496</v>
      </c>
      <c r="C41" s="213"/>
      <c r="D41" s="213"/>
      <c r="E41" s="221"/>
      <c r="F41" s="213"/>
      <c r="G41" s="213"/>
      <c r="H41" s="213"/>
      <c r="I41" s="213"/>
      <c r="J41" s="213"/>
      <c r="K41" s="214"/>
      <c r="L41" s="215"/>
      <c r="M41" s="215"/>
      <c r="N41" s="215"/>
      <c r="O41" s="215"/>
      <c r="P41" s="215"/>
      <c r="Q41" s="215"/>
      <c r="R41" s="215"/>
      <c r="S41" s="215"/>
      <c r="T41" s="215"/>
    </row>
    <row r="42" spans="1:20" s="212" customFormat="1" ht="13.5" customHeight="1">
      <c r="A42" s="213"/>
      <c r="B42" s="213" t="s">
        <v>497</v>
      </c>
      <c r="C42" s="213"/>
      <c r="D42" s="213"/>
      <c r="E42" s="221"/>
      <c r="F42" s="213"/>
      <c r="G42" s="213"/>
      <c r="H42" s="213"/>
      <c r="I42" s="213"/>
      <c r="J42" s="213"/>
      <c r="K42" s="214"/>
      <c r="L42" s="215"/>
      <c r="M42" s="215"/>
      <c r="N42" s="215"/>
      <c r="O42" s="215"/>
      <c r="P42" s="215"/>
      <c r="Q42" s="215"/>
      <c r="R42" s="215"/>
      <c r="S42" s="215"/>
      <c r="T42" s="215"/>
    </row>
    <row r="43" spans="1:20" s="212" customFormat="1" ht="13.5" customHeight="1">
      <c r="A43" s="213"/>
      <c r="B43" s="213"/>
      <c r="C43" s="213"/>
      <c r="D43" s="213"/>
      <c r="E43" s="221"/>
      <c r="F43" s="213"/>
      <c r="G43" s="213"/>
      <c r="H43" s="213"/>
      <c r="I43" s="213"/>
      <c r="J43" s="213"/>
      <c r="K43" s="214"/>
      <c r="L43" s="215"/>
      <c r="M43" s="215"/>
      <c r="N43" s="215"/>
      <c r="O43" s="215"/>
      <c r="P43" s="215"/>
      <c r="Q43" s="215"/>
      <c r="R43" s="215"/>
      <c r="S43" s="215"/>
      <c r="T43" s="215"/>
    </row>
    <row r="44" spans="1:20" s="212" customFormat="1" ht="13.5" customHeight="1">
      <c r="A44" s="213" t="s">
        <v>498</v>
      </c>
      <c r="B44" s="213" t="s">
        <v>499</v>
      </c>
      <c r="C44" s="213"/>
      <c r="D44" s="213"/>
      <c r="E44" s="221"/>
      <c r="F44" s="213"/>
      <c r="G44" s="213"/>
      <c r="H44" s="213"/>
      <c r="I44" s="213"/>
      <c r="J44" s="213"/>
      <c r="K44" s="214"/>
      <c r="L44" s="215"/>
      <c r="M44" s="215"/>
      <c r="N44" s="215"/>
      <c r="O44" s="215"/>
      <c r="P44" s="215"/>
      <c r="Q44" s="215"/>
      <c r="R44" s="215"/>
      <c r="S44" s="215"/>
      <c r="T44" s="215"/>
    </row>
    <row r="45" spans="1:20" s="212" customFormat="1" ht="13.5" customHeight="1">
      <c r="A45" s="213"/>
      <c r="B45" s="213" t="s">
        <v>576</v>
      </c>
      <c r="C45" s="213"/>
      <c r="D45" s="213"/>
      <c r="E45" s="221"/>
      <c r="F45" s="213"/>
      <c r="G45" s="213"/>
      <c r="H45" s="213"/>
      <c r="I45" s="213"/>
      <c r="J45" s="213"/>
      <c r="K45" s="214"/>
      <c r="L45" s="215"/>
      <c r="M45" s="215"/>
      <c r="N45" s="215"/>
      <c r="O45" s="215"/>
      <c r="P45" s="215"/>
      <c r="Q45" s="215"/>
      <c r="R45" s="215"/>
      <c r="S45" s="215"/>
      <c r="T45" s="215"/>
    </row>
    <row r="46" spans="1:20" s="212" customFormat="1" ht="13.5" customHeight="1">
      <c r="A46" s="213"/>
      <c r="B46" s="213"/>
      <c r="C46" s="213"/>
      <c r="D46" s="213"/>
      <c r="E46" s="221"/>
      <c r="F46" s="213"/>
      <c r="G46" s="213"/>
      <c r="H46" s="213"/>
      <c r="I46" s="213"/>
      <c r="J46" s="213"/>
      <c r="K46" s="214"/>
      <c r="L46" s="215"/>
      <c r="M46" s="215"/>
      <c r="N46" s="215"/>
      <c r="O46" s="215"/>
      <c r="P46" s="215"/>
      <c r="Q46" s="215"/>
      <c r="R46" s="215"/>
      <c r="S46" s="215"/>
      <c r="T46" s="215"/>
    </row>
    <row r="47" spans="1:20" s="212" customFormat="1" ht="13.5" customHeight="1">
      <c r="A47" s="213" t="s">
        <v>500</v>
      </c>
      <c r="B47" s="220" t="s">
        <v>501</v>
      </c>
      <c r="C47" s="219"/>
      <c r="D47" s="219"/>
      <c r="E47" s="219"/>
      <c r="F47" s="213"/>
      <c r="G47" s="213"/>
      <c r="H47" s="213"/>
      <c r="I47" s="213"/>
      <c r="J47" s="213"/>
      <c r="K47" s="214"/>
      <c r="L47" s="215"/>
      <c r="M47" s="215"/>
      <c r="N47" s="215"/>
      <c r="O47" s="215"/>
      <c r="P47" s="215"/>
      <c r="Q47" s="215"/>
      <c r="R47" s="215"/>
      <c r="S47" s="215"/>
      <c r="T47" s="215"/>
    </row>
    <row r="48" spans="1:20" s="212" customFormat="1" ht="13.5" customHeight="1">
      <c r="A48" s="213"/>
      <c r="B48" s="211"/>
      <c r="C48" s="219"/>
      <c r="D48" s="219"/>
      <c r="E48" s="219"/>
      <c r="F48" s="213"/>
      <c r="G48" s="213"/>
      <c r="H48" s="213"/>
      <c r="I48" s="213"/>
      <c r="J48" s="213"/>
      <c r="K48" s="214"/>
      <c r="L48" s="215"/>
      <c r="M48" s="215"/>
      <c r="N48" s="215"/>
      <c r="O48" s="215"/>
      <c r="P48" s="215"/>
      <c r="Q48" s="215"/>
      <c r="R48" s="215"/>
      <c r="S48" s="215"/>
      <c r="T48" s="215"/>
    </row>
    <row r="49" spans="1:20" s="212" customFormat="1" ht="13.5" customHeight="1">
      <c r="A49" s="211" t="s">
        <v>502</v>
      </c>
      <c r="B49" s="213" t="s">
        <v>503</v>
      </c>
      <c r="C49" s="213"/>
      <c r="D49" s="213"/>
      <c r="E49" s="213"/>
      <c r="F49" s="213"/>
      <c r="G49" s="213"/>
      <c r="H49" s="237"/>
      <c r="I49" s="213"/>
      <c r="J49" s="213"/>
      <c r="K49" s="214"/>
      <c r="L49" s="215"/>
      <c r="M49" s="215"/>
      <c r="N49" s="215"/>
      <c r="O49" s="215"/>
      <c r="P49" s="215"/>
      <c r="Q49" s="215"/>
      <c r="R49" s="215"/>
      <c r="S49" s="215"/>
      <c r="T49" s="215"/>
    </row>
    <row r="50" spans="1:20" s="212" customFormat="1" ht="13.5" customHeight="1">
      <c r="A50" s="219"/>
      <c r="B50" s="213" t="s">
        <v>504</v>
      </c>
      <c r="C50" s="213"/>
      <c r="D50" s="238"/>
      <c r="E50" s="239" t="s">
        <v>505</v>
      </c>
      <c r="F50" s="240"/>
      <c r="G50" s="241" t="s">
        <v>506</v>
      </c>
      <c r="H50" s="213"/>
      <c r="I50" s="213"/>
      <c r="J50" s="213"/>
      <c r="K50" s="214"/>
      <c r="L50" s="215"/>
      <c r="M50" s="215"/>
      <c r="N50" s="215"/>
      <c r="O50" s="215"/>
      <c r="P50" s="215"/>
      <c r="Q50" s="215"/>
      <c r="R50" s="215"/>
      <c r="S50" s="215"/>
      <c r="T50" s="215"/>
    </row>
    <row r="51" spans="1:20" s="212" customFormat="1" ht="13.5" customHeight="1">
      <c r="A51" s="213"/>
      <c r="B51" s="213" t="s">
        <v>507</v>
      </c>
      <c r="C51" s="213"/>
      <c r="D51" s="213"/>
      <c r="E51" s="213"/>
      <c r="F51" s="213"/>
      <c r="G51" s="213"/>
      <c r="H51" s="237"/>
      <c r="I51" s="213"/>
      <c r="J51" s="213"/>
      <c r="K51" s="214"/>
      <c r="L51" s="215"/>
      <c r="M51" s="215"/>
      <c r="N51" s="215"/>
      <c r="O51" s="215"/>
      <c r="P51" s="215"/>
      <c r="Q51" s="215"/>
      <c r="R51" s="215"/>
      <c r="S51" s="215"/>
      <c r="T51" s="215"/>
    </row>
    <row r="52" spans="1:20" s="212" customFormat="1" ht="13.5" customHeight="1">
      <c r="A52" s="213"/>
      <c r="B52" s="213" t="s">
        <v>508</v>
      </c>
      <c r="C52" s="213"/>
      <c r="D52" s="213"/>
      <c r="E52" s="213"/>
      <c r="F52" s="213"/>
      <c r="G52" s="213"/>
      <c r="H52" s="237"/>
      <c r="I52" s="213"/>
      <c r="J52" s="213"/>
      <c r="K52" s="214"/>
      <c r="L52" s="215"/>
      <c r="M52" s="215"/>
      <c r="N52" s="215"/>
      <c r="O52" s="215"/>
      <c r="P52" s="215"/>
      <c r="Q52" s="215"/>
      <c r="R52" s="215"/>
      <c r="S52" s="215"/>
      <c r="T52" s="215"/>
    </row>
    <row r="53" spans="1:20" s="212" customFormat="1" ht="13.5" customHeight="1">
      <c r="A53" s="213"/>
      <c r="B53" s="213" t="s">
        <v>509</v>
      </c>
      <c r="C53" s="213"/>
      <c r="D53" s="213"/>
      <c r="E53" s="213"/>
      <c r="F53" s="213"/>
      <c r="G53" s="213"/>
      <c r="H53" s="237"/>
      <c r="I53" s="213"/>
      <c r="J53" s="213"/>
      <c r="K53" s="214"/>
      <c r="L53" s="215"/>
      <c r="M53" s="215"/>
      <c r="N53" s="215"/>
      <c r="O53" s="215"/>
      <c r="P53" s="215"/>
      <c r="Q53" s="215"/>
      <c r="R53" s="215"/>
      <c r="S53" s="215"/>
      <c r="T53" s="215"/>
    </row>
    <row r="54" spans="1:20" s="212" customFormat="1" ht="13.5" customHeight="1">
      <c r="A54" s="213"/>
      <c r="B54" s="213" t="s">
        <v>510</v>
      </c>
      <c r="C54" s="213"/>
      <c r="D54" s="213"/>
      <c r="E54" s="213"/>
      <c r="F54" s="213"/>
      <c r="G54" s="213"/>
      <c r="H54" s="237"/>
      <c r="I54" s="213"/>
      <c r="J54" s="213"/>
      <c r="K54" s="214"/>
      <c r="L54" s="215"/>
      <c r="M54" s="215"/>
      <c r="N54" s="215"/>
      <c r="O54" s="215"/>
      <c r="P54" s="215"/>
      <c r="Q54" s="215"/>
      <c r="R54" s="215"/>
      <c r="S54" s="215"/>
      <c r="T54" s="215"/>
    </row>
    <row r="55" spans="1:20" s="212" customFormat="1" ht="13.5" customHeight="1">
      <c r="A55" s="213"/>
      <c r="B55" s="213" t="s">
        <v>511</v>
      </c>
      <c r="C55" s="213"/>
      <c r="D55" s="213"/>
      <c r="E55" s="213"/>
      <c r="F55" s="213"/>
      <c r="G55" s="213"/>
      <c r="H55" s="237"/>
      <c r="I55" s="213"/>
      <c r="J55" s="213"/>
      <c r="K55" s="214"/>
      <c r="L55" s="215"/>
      <c r="M55" s="215"/>
      <c r="N55" s="215"/>
      <c r="O55" s="215"/>
      <c r="P55" s="215"/>
      <c r="Q55" s="215"/>
      <c r="R55" s="215"/>
      <c r="S55" s="215"/>
      <c r="T55" s="215"/>
    </row>
    <row r="56" spans="1:20" s="212" customFormat="1" ht="13.5" customHeight="1">
      <c r="A56" s="213"/>
      <c r="B56" s="213" t="s">
        <v>512</v>
      </c>
      <c r="C56" s="213"/>
      <c r="D56" s="213"/>
      <c r="E56" s="213"/>
      <c r="F56" s="213"/>
      <c r="H56" s="242" t="s">
        <v>513</v>
      </c>
      <c r="I56" s="213"/>
      <c r="J56" s="213"/>
      <c r="K56" s="214"/>
      <c r="L56" s="215"/>
      <c r="M56" s="215"/>
      <c r="N56" s="215"/>
      <c r="O56" s="215"/>
      <c r="P56" s="215"/>
      <c r="Q56" s="215"/>
      <c r="R56" s="215"/>
      <c r="S56" s="215"/>
      <c r="T56" s="215"/>
    </row>
    <row r="57" spans="1:20" s="212" customFormat="1" ht="13.5" customHeight="1">
      <c r="A57" s="213"/>
      <c r="B57" s="213"/>
      <c r="C57" s="274" t="s">
        <v>514</v>
      </c>
      <c r="D57"/>
      <c r="E57" s="213"/>
      <c r="F57" s="213"/>
      <c r="G57" s="213"/>
      <c r="H57" s="237"/>
      <c r="I57" s="213"/>
      <c r="J57" s="213"/>
      <c r="K57" s="214"/>
      <c r="L57" s="215"/>
      <c r="M57" s="215"/>
      <c r="N57" s="215"/>
      <c r="O57" s="215"/>
      <c r="P57" s="215"/>
      <c r="Q57" s="215"/>
      <c r="R57" s="215"/>
      <c r="S57" s="215"/>
      <c r="T57" s="215"/>
    </row>
    <row r="58" spans="1:20" s="212" customFormat="1" ht="13.5" customHeight="1">
      <c r="A58" s="213"/>
      <c r="B58" s="213"/>
      <c r="C58" s="213" t="s">
        <v>592</v>
      </c>
      <c r="D58"/>
      <c r="E58" s="213"/>
      <c r="F58" s="213"/>
      <c r="G58" s="213"/>
      <c r="H58" s="237"/>
      <c r="I58" s="213"/>
      <c r="J58" s="213"/>
      <c r="K58" s="214"/>
      <c r="L58" s="215"/>
      <c r="M58" s="215"/>
      <c r="N58" s="215"/>
      <c r="O58" s="215"/>
      <c r="P58" s="215"/>
      <c r="Q58" s="215"/>
      <c r="R58" s="215"/>
      <c r="S58" s="215"/>
      <c r="T58" s="215"/>
    </row>
    <row r="59" spans="1:20" s="212" customFormat="1" ht="13.5" customHeight="1">
      <c r="A59" s="213"/>
      <c r="B59" s="213"/>
      <c r="C59" s="273" t="s">
        <v>593</v>
      </c>
      <c r="D59"/>
      <c r="E59" s="213"/>
      <c r="F59" s="213"/>
      <c r="G59" s="213"/>
      <c r="H59" s="237"/>
      <c r="I59" s="213"/>
      <c r="J59" s="213"/>
      <c r="K59" s="214"/>
      <c r="L59" s="215"/>
      <c r="M59" s="215"/>
      <c r="N59" s="215"/>
      <c r="O59" s="215"/>
      <c r="P59" s="215"/>
      <c r="Q59" s="215"/>
      <c r="R59" s="215"/>
      <c r="S59" s="215"/>
      <c r="T59" s="215"/>
    </row>
    <row r="60" spans="1:20" s="212" customFormat="1" ht="13.5" customHeight="1">
      <c r="A60" s="213"/>
      <c r="B60" s="213" t="s">
        <v>515</v>
      </c>
      <c r="C60" s="213"/>
      <c r="D60" s="213"/>
      <c r="E60" s="213"/>
      <c r="F60" s="213"/>
      <c r="G60" s="213"/>
      <c r="H60" s="237"/>
      <c r="I60" s="213"/>
      <c r="J60" s="213"/>
      <c r="K60" s="214"/>
      <c r="L60" s="215"/>
      <c r="M60" s="215"/>
      <c r="N60" s="215"/>
      <c r="O60" s="215"/>
      <c r="P60" s="215"/>
      <c r="Q60" s="215"/>
      <c r="R60" s="215"/>
      <c r="S60" s="215"/>
      <c r="T60" s="215"/>
    </row>
    <row r="61" spans="1:20" s="212" customFormat="1" ht="13.5" customHeight="1">
      <c r="A61" s="213"/>
      <c r="B61" s="213"/>
      <c r="C61" s="213"/>
      <c r="D61" s="213" t="s">
        <v>516</v>
      </c>
      <c r="E61" s="213"/>
      <c r="F61" s="213"/>
      <c r="G61" s="213"/>
      <c r="H61" s="237"/>
      <c r="I61" s="213"/>
      <c r="J61" s="213"/>
      <c r="K61" s="214"/>
      <c r="L61" s="215"/>
      <c r="M61" s="215"/>
      <c r="N61" s="215"/>
      <c r="O61" s="215"/>
      <c r="P61" s="215"/>
      <c r="Q61" s="215"/>
      <c r="R61" s="215"/>
      <c r="S61" s="215"/>
      <c r="T61" s="215"/>
    </row>
    <row r="62" spans="1:20" s="212" customFormat="1" ht="13.5" customHeight="1">
      <c r="A62" s="213" t="s">
        <v>517</v>
      </c>
      <c r="B62" s="213" t="s">
        <v>580</v>
      </c>
      <c r="C62" s="213"/>
      <c r="D62" s="213"/>
      <c r="E62" s="213"/>
      <c r="F62" s="213"/>
      <c r="G62" s="213"/>
      <c r="H62" s="213"/>
      <c r="I62" s="213"/>
      <c r="J62" s="213"/>
      <c r="K62" s="214"/>
      <c r="L62" s="215"/>
      <c r="M62" s="215"/>
      <c r="N62" s="215"/>
      <c r="O62" s="215"/>
      <c r="P62" s="215"/>
      <c r="Q62" s="215"/>
      <c r="R62" s="215"/>
      <c r="S62" s="215"/>
      <c r="T62" s="215"/>
    </row>
    <row r="63" spans="1:20" s="212" customFormat="1" ht="13.5" customHeight="1">
      <c r="A63" s="213"/>
      <c r="B63" s="213" t="s">
        <v>518</v>
      </c>
      <c r="C63" s="213"/>
      <c r="D63" s="213"/>
      <c r="E63" s="213"/>
      <c r="F63" s="213"/>
      <c r="G63" s="213"/>
      <c r="H63" s="213"/>
      <c r="I63" s="213"/>
      <c r="J63" s="213"/>
      <c r="K63" s="214"/>
      <c r="L63" s="215"/>
      <c r="M63" s="215"/>
      <c r="N63" s="215"/>
      <c r="O63" s="215"/>
      <c r="P63" s="215"/>
      <c r="Q63" s="215"/>
      <c r="R63" s="215"/>
      <c r="S63" s="215"/>
      <c r="T63" s="215"/>
    </row>
    <row r="64" spans="1:20" s="212" customFormat="1" ht="13.5" customHeight="1">
      <c r="A64" s="213"/>
      <c r="B64" s="213" t="s">
        <v>519</v>
      </c>
      <c r="C64" s="213"/>
      <c r="D64" s="213"/>
      <c r="E64" s="213"/>
      <c r="F64" s="213"/>
      <c r="G64" s="213"/>
      <c r="H64" s="213"/>
      <c r="I64" s="213"/>
      <c r="J64" s="213"/>
      <c r="K64" s="214"/>
      <c r="L64" s="215"/>
      <c r="M64" s="215"/>
      <c r="N64" s="215"/>
      <c r="O64" s="215"/>
      <c r="P64" s="215"/>
      <c r="Q64" s="215"/>
      <c r="R64" s="215"/>
      <c r="S64" s="215"/>
      <c r="T64" s="215"/>
    </row>
    <row r="65" spans="1:20" s="212" customFormat="1" ht="13.5" customHeight="1">
      <c r="A65" s="213"/>
      <c r="B65" s="213" t="s">
        <v>581</v>
      </c>
      <c r="C65" s="236"/>
      <c r="D65" s="236"/>
      <c r="E65" s="236"/>
      <c r="F65" s="236"/>
      <c r="G65" s="236"/>
      <c r="H65" s="236"/>
      <c r="I65" s="236"/>
      <c r="J65" s="213"/>
      <c r="K65" s="214"/>
      <c r="L65" s="215"/>
      <c r="M65" s="215"/>
      <c r="N65" s="215"/>
      <c r="O65" s="215"/>
      <c r="P65" s="215"/>
      <c r="Q65" s="215"/>
      <c r="R65" s="215"/>
      <c r="S65" s="215"/>
      <c r="T65" s="215"/>
    </row>
    <row r="66" spans="1:20" s="212" customFormat="1" ht="13.5" customHeight="1">
      <c r="A66" s="213"/>
      <c r="B66" s="213" t="s">
        <v>582</v>
      </c>
      <c r="C66" s="236"/>
      <c r="D66" s="236"/>
      <c r="E66" s="236"/>
      <c r="F66" s="236"/>
      <c r="G66" s="236"/>
      <c r="H66" s="236"/>
      <c r="I66" s="236"/>
      <c r="J66" s="213"/>
      <c r="K66" s="214"/>
      <c r="L66" s="215"/>
      <c r="M66" s="215"/>
      <c r="N66" s="215"/>
      <c r="O66" s="215"/>
      <c r="P66" s="215"/>
      <c r="Q66" s="215"/>
      <c r="R66" s="215"/>
      <c r="S66" s="215"/>
      <c r="T66" s="215"/>
    </row>
    <row r="67" spans="1:20" s="212" customFormat="1" ht="13.5" customHeight="1">
      <c r="A67" s="213"/>
      <c r="B67" s="213" t="s">
        <v>520</v>
      </c>
      <c r="C67" s="236"/>
      <c r="D67" s="236"/>
      <c r="E67" s="236"/>
      <c r="F67" s="236"/>
      <c r="G67" s="236"/>
      <c r="H67" s="236"/>
      <c r="I67" s="236"/>
      <c r="J67" s="213"/>
      <c r="K67" s="214"/>
      <c r="L67" s="215"/>
      <c r="M67" s="215"/>
      <c r="N67" s="215"/>
      <c r="O67" s="215"/>
      <c r="P67" s="215"/>
      <c r="Q67" s="215"/>
      <c r="R67" s="215"/>
      <c r="S67" s="215"/>
      <c r="T67" s="215"/>
    </row>
    <row r="68" spans="1:20" s="212" customFormat="1" ht="13.5" customHeight="1">
      <c r="A68" s="213"/>
      <c r="B68" s="213"/>
      <c r="C68" s="213"/>
      <c r="D68" s="213"/>
      <c r="E68" s="213"/>
      <c r="F68" s="213"/>
      <c r="G68" s="213"/>
      <c r="H68" s="213"/>
      <c r="I68" s="213"/>
      <c r="J68" s="213"/>
      <c r="K68" s="214"/>
      <c r="L68" s="215"/>
      <c r="M68" s="215"/>
      <c r="N68" s="215" t="s">
        <v>521</v>
      </c>
      <c r="O68" s="215"/>
      <c r="P68" s="215"/>
      <c r="Q68" s="215"/>
      <c r="R68" s="215"/>
      <c r="S68" s="215"/>
      <c r="T68" s="215"/>
    </row>
    <row r="69" spans="1:20" s="212" customFormat="1" ht="13.5" customHeight="1">
      <c r="A69" s="213" t="s">
        <v>522</v>
      </c>
      <c r="B69" s="213" t="s">
        <v>523</v>
      </c>
      <c r="C69" s="243"/>
      <c r="D69" s="244"/>
      <c r="E69" s="245"/>
      <c r="F69" s="236"/>
      <c r="G69" s="213"/>
      <c r="H69" s="213"/>
      <c r="I69" s="213"/>
      <c r="J69" s="213"/>
      <c r="K69" s="214"/>
      <c r="L69" s="215"/>
      <c r="M69" s="215"/>
      <c r="N69" s="215"/>
      <c r="O69" s="215"/>
      <c r="P69" s="215"/>
      <c r="Q69" s="215"/>
      <c r="R69" s="215"/>
      <c r="S69" s="215"/>
      <c r="T69" s="215"/>
    </row>
    <row r="70" spans="1:20" s="212" customFormat="1" ht="17.25">
      <c r="A70" s="213"/>
      <c r="B70" s="213" t="s">
        <v>583</v>
      </c>
      <c r="C70" s="246"/>
      <c r="D70" s="247" t="s">
        <v>584</v>
      </c>
      <c r="E70" s="248"/>
      <c r="F70" s="248"/>
      <c r="G70" s="248"/>
      <c r="H70" s="249"/>
      <c r="I70" s="249"/>
      <c r="J70" s="213"/>
      <c r="K70" s="214"/>
      <c r="L70" s="215"/>
      <c r="M70" s="215"/>
      <c r="N70" s="215"/>
      <c r="O70" s="215"/>
      <c r="P70" s="215"/>
      <c r="Q70" s="215"/>
      <c r="R70" s="215"/>
      <c r="S70" s="215"/>
      <c r="T70" s="215"/>
    </row>
    <row r="71" spans="1:20" s="212" customFormat="1" ht="13.5" customHeight="1">
      <c r="A71" s="213"/>
      <c r="B71" s="213"/>
      <c r="C71" s="249"/>
      <c r="D71" s="250"/>
      <c r="E71" s="250"/>
      <c r="F71" s="250"/>
      <c r="G71" s="250"/>
      <c r="H71" s="213"/>
      <c r="I71" s="213"/>
      <c r="J71" s="213"/>
      <c r="K71" s="214"/>
      <c r="L71" s="215"/>
      <c r="M71" s="215"/>
      <c r="N71" s="215"/>
      <c r="O71" s="215"/>
      <c r="P71" s="215"/>
      <c r="Q71" s="215"/>
      <c r="R71" s="215"/>
      <c r="S71" s="215"/>
      <c r="T71" s="215"/>
    </row>
    <row r="72" spans="1:20" s="212" customFormat="1" ht="13.5" customHeight="1">
      <c r="A72" s="213" t="s">
        <v>524</v>
      </c>
      <c r="B72" s="211" t="s">
        <v>594</v>
      </c>
      <c r="C72" s="219"/>
      <c r="D72" s="250"/>
      <c r="E72" s="250"/>
      <c r="F72" s="250"/>
      <c r="G72" s="250"/>
      <c r="H72" s="213"/>
      <c r="I72" s="213"/>
      <c r="J72" s="213"/>
      <c r="K72" s="214"/>
      <c r="L72" s="215"/>
      <c r="M72" s="215"/>
      <c r="N72" s="215"/>
      <c r="O72" s="215"/>
      <c r="P72" s="215"/>
      <c r="Q72" s="215"/>
      <c r="R72" s="215"/>
      <c r="S72" s="215"/>
      <c r="T72" s="215"/>
    </row>
    <row r="73" spans="1:20" s="212" customFormat="1" ht="13.5" customHeight="1">
      <c r="A73" s="213"/>
      <c r="B73" s="211" t="s">
        <v>595</v>
      </c>
      <c r="C73" s="219"/>
      <c r="D73" s="250"/>
      <c r="E73" s="250"/>
      <c r="F73" s="235"/>
      <c r="G73" s="250"/>
      <c r="H73" s="213"/>
      <c r="I73" s="213"/>
      <c r="J73" s="213"/>
      <c r="K73" s="214"/>
      <c r="L73" s="215"/>
      <c r="M73" s="215"/>
      <c r="N73" s="215"/>
      <c r="O73" s="215"/>
      <c r="P73" s="215"/>
      <c r="Q73" s="215"/>
      <c r="R73" s="215"/>
      <c r="S73" s="215"/>
      <c r="T73" s="215"/>
    </row>
    <row r="74" spans="1:20" s="212" customFormat="1" ht="13.5" customHeight="1">
      <c r="A74" s="213"/>
      <c r="B74" s="211"/>
      <c r="C74" s="219"/>
      <c r="D74" s="250"/>
      <c r="E74" s="250"/>
      <c r="F74" s="250"/>
      <c r="G74" s="250"/>
      <c r="H74" s="213"/>
      <c r="I74" s="213"/>
      <c r="J74" s="213"/>
      <c r="K74" s="214"/>
      <c r="L74" s="215"/>
      <c r="M74" s="215"/>
      <c r="N74" s="215"/>
      <c r="O74" s="215"/>
      <c r="P74" s="215"/>
      <c r="Q74" s="215"/>
      <c r="R74" s="215"/>
      <c r="S74" s="215"/>
      <c r="T74" s="215"/>
    </row>
    <row r="75" spans="1:20" s="212" customFormat="1" ht="13.5" customHeight="1">
      <c r="A75" s="211" t="s">
        <v>525</v>
      </c>
      <c r="B75" s="211" t="s">
        <v>526</v>
      </c>
      <c r="C75" s="219"/>
      <c r="D75" s="250"/>
      <c r="E75" s="250"/>
      <c r="F75" s="250"/>
      <c r="G75" s="250"/>
      <c r="H75" s="213"/>
      <c r="I75" s="213"/>
      <c r="J75" s="213"/>
      <c r="K75" s="214"/>
      <c r="L75" s="215"/>
      <c r="M75" s="215"/>
      <c r="N75" s="215"/>
      <c r="O75" s="215"/>
      <c r="P75" s="215"/>
      <c r="Q75" s="215"/>
      <c r="R75" s="215"/>
      <c r="S75" s="215"/>
      <c r="T75" s="215"/>
    </row>
    <row r="76" spans="1:20" s="212" customFormat="1" ht="13.5" customHeight="1">
      <c r="A76" s="211"/>
      <c r="B76" s="211" t="s">
        <v>527</v>
      </c>
      <c r="C76" s="219"/>
      <c r="D76" s="250"/>
      <c r="E76" s="250"/>
      <c r="F76" s="250"/>
      <c r="G76" s="250"/>
      <c r="H76" s="213"/>
      <c r="I76" s="213"/>
      <c r="J76" s="213"/>
      <c r="K76" s="214"/>
      <c r="L76" s="215"/>
      <c r="M76" s="215"/>
      <c r="N76" s="215"/>
      <c r="O76" s="215"/>
      <c r="P76" s="215"/>
      <c r="Q76" s="215"/>
      <c r="R76" s="215"/>
      <c r="S76" s="215"/>
      <c r="T76" s="215"/>
    </row>
    <row r="77" spans="1:20" s="212" customFormat="1" ht="13.5" customHeight="1">
      <c r="A77" s="211"/>
      <c r="B77" s="211" t="s">
        <v>528</v>
      </c>
      <c r="C77" s="219"/>
      <c r="D77" s="250"/>
      <c r="E77" s="250"/>
      <c r="F77" s="250"/>
      <c r="G77" s="250"/>
      <c r="H77" s="213"/>
      <c r="I77" s="213"/>
      <c r="J77" s="213"/>
      <c r="K77" s="214"/>
      <c r="L77" s="215"/>
      <c r="M77" s="215"/>
      <c r="N77" s="215"/>
      <c r="O77" s="215"/>
      <c r="P77" s="215"/>
      <c r="Q77" s="215"/>
      <c r="R77" s="215"/>
      <c r="S77" s="215"/>
      <c r="T77" s="215"/>
    </row>
    <row r="78" spans="1:20" s="212" customFormat="1" ht="13.5" customHeight="1">
      <c r="A78" s="211"/>
      <c r="B78" s="211" t="s">
        <v>529</v>
      </c>
      <c r="C78" s="219"/>
      <c r="D78" s="250"/>
      <c r="E78" s="250"/>
      <c r="F78" s="250"/>
      <c r="G78" s="250"/>
      <c r="H78" s="213"/>
      <c r="I78" s="213"/>
      <c r="J78" s="213"/>
      <c r="K78" s="214"/>
      <c r="L78" s="215"/>
      <c r="M78" s="215"/>
      <c r="N78" s="215"/>
      <c r="O78" s="215"/>
      <c r="P78" s="215"/>
      <c r="Q78" s="215"/>
      <c r="R78" s="215"/>
      <c r="S78" s="215"/>
      <c r="T78" s="215"/>
    </row>
    <row r="79" spans="1:20" s="212" customFormat="1" ht="13.5" customHeight="1">
      <c r="A79" s="213"/>
      <c r="B79" s="211" t="s">
        <v>573</v>
      </c>
      <c r="C79" s="219"/>
      <c r="D79" s="250"/>
      <c r="E79" s="250"/>
      <c r="F79" s="250"/>
      <c r="G79" s="250"/>
      <c r="H79" s="213"/>
      <c r="I79" s="213"/>
      <c r="J79" s="213"/>
      <c r="K79" s="214"/>
      <c r="L79" s="215"/>
      <c r="M79" s="215"/>
      <c r="N79" s="215"/>
      <c r="O79" s="215"/>
      <c r="P79" s="215"/>
      <c r="Q79" s="215"/>
      <c r="R79" s="215"/>
      <c r="S79" s="215"/>
      <c r="T79" s="215"/>
    </row>
    <row r="80" spans="1:20" s="212" customFormat="1" ht="13.5" customHeight="1">
      <c r="A80" s="213"/>
      <c r="B80" s="211" t="s">
        <v>574</v>
      </c>
      <c r="C80" s="219"/>
      <c r="D80" s="250"/>
      <c r="E80" s="250"/>
      <c r="F80" s="250"/>
      <c r="G80" s="250"/>
      <c r="H80" s="213"/>
      <c r="I80" s="213"/>
      <c r="J80" s="213"/>
      <c r="K80" s="214"/>
      <c r="L80" s="215"/>
      <c r="M80" s="215"/>
      <c r="N80" s="215"/>
      <c r="O80" s="215"/>
      <c r="P80" s="215"/>
      <c r="Q80" s="215"/>
      <c r="R80" s="215"/>
      <c r="S80" s="215"/>
      <c r="T80" s="215"/>
    </row>
    <row r="81" spans="1:20" s="212" customFormat="1" ht="13.5" customHeight="1">
      <c r="A81" s="213"/>
      <c r="B81" s="211" t="s">
        <v>530</v>
      </c>
      <c r="C81" s="219"/>
      <c r="D81" s="250"/>
      <c r="E81" s="250"/>
      <c r="F81" s="250"/>
      <c r="G81" s="250"/>
      <c r="H81" s="213"/>
      <c r="I81" s="213"/>
      <c r="J81" s="213"/>
      <c r="K81" s="214"/>
      <c r="L81" s="215"/>
      <c r="M81" s="215"/>
      <c r="N81" s="215"/>
      <c r="O81" s="215"/>
      <c r="P81" s="215"/>
      <c r="Q81" s="215"/>
      <c r="R81" s="215"/>
      <c r="S81" s="215"/>
      <c r="T81" s="215"/>
    </row>
    <row r="82" spans="1:20" s="212" customFormat="1" ht="13.5" customHeight="1">
      <c r="A82" s="213"/>
      <c r="B82" s="211" t="s">
        <v>531</v>
      </c>
      <c r="C82" s="219"/>
      <c r="D82" s="250"/>
      <c r="E82" s="250"/>
      <c r="F82" s="250"/>
      <c r="G82" s="250"/>
      <c r="H82" s="213"/>
      <c r="I82" s="213"/>
      <c r="J82" s="213"/>
      <c r="K82" s="214"/>
      <c r="L82" s="215"/>
      <c r="M82" s="215"/>
      <c r="N82" s="215"/>
      <c r="O82" s="215"/>
      <c r="P82" s="215"/>
      <c r="Q82" s="215"/>
      <c r="R82" s="215"/>
      <c r="S82" s="215"/>
      <c r="T82" s="215"/>
    </row>
    <row r="83" spans="1:20" s="212" customFormat="1" ht="13.5" customHeight="1">
      <c r="A83" s="213"/>
      <c r="B83" s="211" t="s">
        <v>532</v>
      </c>
      <c r="C83" s="219"/>
      <c r="D83" s="250"/>
      <c r="E83" s="250"/>
      <c r="F83" s="250"/>
      <c r="G83" s="250"/>
      <c r="H83" s="213"/>
      <c r="I83" s="213"/>
      <c r="J83" s="213"/>
      <c r="K83" s="214"/>
      <c r="L83" s="215"/>
      <c r="M83" s="215"/>
      <c r="N83" s="215"/>
      <c r="O83" s="215"/>
      <c r="P83" s="215"/>
      <c r="Q83" s="215"/>
      <c r="R83" s="215"/>
      <c r="S83" s="215"/>
      <c r="T83" s="215"/>
    </row>
    <row r="84" spans="1:20" s="212" customFormat="1" ht="13.5" customHeight="1">
      <c r="A84" s="213"/>
      <c r="B84" s="211" t="s">
        <v>533</v>
      </c>
      <c r="C84" s="219"/>
      <c r="D84" s="250"/>
      <c r="E84" s="250"/>
      <c r="F84" s="250"/>
      <c r="G84" s="250"/>
      <c r="H84" s="213"/>
      <c r="I84" s="213"/>
      <c r="J84" s="213"/>
      <c r="K84" s="214"/>
      <c r="L84" s="215"/>
      <c r="M84" s="215"/>
      <c r="N84" s="215"/>
      <c r="O84" s="215"/>
      <c r="P84" s="215"/>
      <c r="Q84" s="215"/>
      <c r="R84" s="215"/>
      <c r="S84" s="215"/>
      <c r="T84" s="215"/>
    </row>
    <row r="85" spans="1:20" s="212" customFormat="1" ht="13.5" customHeight="1">
      <c r="A85" s="213"/>
      <c r="B85" s="211" t="s">
        <v>534</v>
      </c>
      <c r="C85" s="219"/>
      <c r="D85" s="250"/>
      <c r="E85" s="250"/>
      <c r="F85" s="250"/>
      <c r="G85" s="250"/>
      <c r="H85" s="213"/>
      <c r="I85" s="213"/>
      <c r="J85" s="213"/>
      <c r="K85" s="214"/>
      <c r="L85" s="215"/>
      <c r="M85" s="215"/>
      <c r="N85" s="215"/>
      <c r="O85" s="215"/>
      <c r="P85" s="215"/>
      <c r="Q85" s="215"/>
      <c r="R85" s="215"/>
      <c r="S85" s="215"/>
      <c r="T85" s="215"/>
    </row>
    <row r="86" spans="1:20" s="212" customFormat="1" ht="13.5" customHeight="1">
      <c r="A86" s="213"/>
      <c r="B86" s="211" t="s">
        <v>535</v>
      </c>
      <c r="C86" s="219"/>
      <c r="D86" s="250"/>
      <c r="E86" s="250"/>
      <c r="F86" s="250"/>
      <c r="G86" s="250"/>
      <c r="H86" s="213"/>
      <c r="I86" s="213"/>
      <c r="J86" s="213"/>
      <c r="K86" s="214"/>
      <c r="L86" s="215"/>
      <c r="M86" s="215"/>
      <c r="N86" s="215"/>
      <c r="O86" s="215"/>
      <c r="P86" s="215"/>
      <c r="Q86" s="215"/>
      <c r="R86" s="215"/>
      <c r="S86" s="215"/>
      <c r="T86" s="215"/>
    </row>
    <row r="87" spans="1:20" s="212" customFormat="1" ht="13.5" customHeight="1">
      <c r="A87" s="213"/>
      <c r="B87" s="211" t="s">
        <v>536</v>
      </c>
      <c r="C87" s="219"/>
      <c r="D87" s="250"/>
      <c r="E87" s="250"/>
      <c r="F87" s="250"/>
      <c r="G87" s="250"/>
      <c r="H87" s="213"/>
      <c r="I87" s="213"/>
      <c r="J87" s="213"/>
      <c r="K87" s="214"/>
      <c r="L87" s="215"/>
      <c r="M87" s="215"/>
      <c r="N87" s="215"/>
      <c r="O87" s="215"/>
      <c r="P87" s="215"/>
      <c r="Q87" s="215"/>
      <c r="R87" s="215"/>
      <c r="S87" s="215"/>
      <c r="T87" s="215"/>
    </row>
    <row r="88" spans="1:20" s="212" customFormat="1" ht="13.5" customHeight="1">
      <c r="A88" s="213"/>
      <c r="B88" s="213" t="s">
        <v>537</v>
      </c>
      <c r="D88" s="250"/>
      <c r="E88" s="250"/>
      <c r="F88" s="250"/>
      <c r="G88" s="250"/>
      <c r="H88" s="213"/>
      <c r="I88" s="213"/>
      <c r="J88" s="213"/>
      <c r="K88" s="214"/>
      <c r="L88" s="215"/>
      <c r="M88" s="215"/>
      <c r="N88" s="215"/>
      <c r="O88" s="215"/>
      <c r="P88" s="215"/>
      <c r="Q88" s="215"/>
      <c r="R88" s="215"/>
      <c r="S88" s="215"/>
      <c r="T88" s="215"/>
    </row>
    <row r="89" spans="1:20" s="212" customFormat="1" ht="13.5" customHeight="1">
      <c r="A89" s="213"/>
      <c r="B89" s="213" t="s">
        <v>538</v>
      </c>
      <c r="D89" s="250"/>
      <c r="E89" s="250"/>
      <c r="F89" s="250"/>
      <c r="G89" s="250"/>
      <c r="H89" s="213"/>
      <c r="I89" s="213"/>
      <c r="J89" s="213"/>
      <c r="K89" s="214"/>
      <c r="L89" s="215"/>
      <c r="M89" s="215"/>
      <c r="N89" s="215"/>
      <c r="O89" s="215"/>
      <c r="P89" s="215"/>
      <c r="Q89" s="215"/>
      <c r="R89" s="215"/>
      <c r="S89" s="215"/>
      <c r="T89" s="215"/>
    </row>
    <row r="90" spans="1:20" s="212" customFormat="1" ht="13.5" customHeight="1">
      <c r="A90" s="213"/>
      <c r="B90" s="213" t="s">
        <v>539</v>
      </c>
      <c r="D90" s="250"/>
      <c r="E90" s="250"/>
      <c r="F90" s="250"/>
      <c r="G90" s="250"/>
      <c r="H90" s="213"/>
      <c r="I90" s="213"/>
      <c r="J90" s="213"/>
      <c r="K90" s="214"/>
      <c r="L90" s="215"/>
      <c r="M90" s="215"/>
      <c r="N90" s="215"/>
      <c r="O90" s="215"/>
      <c r="P90" s="215"/>
      <c r="Q90" s="215"/>
      <c r="R90" s="215"/>
      <c r="S90" s="215"/>
      <c r="T90" s="215"/>
    </row>
    <row r="91" spans="1:20" s="212" customFormat="1" ht="13.5" customHeight="1">
      <c r="A91" s="213"/>
      <c r="B91" s="211" t="s">
        <v>540</v>
      </c>
      <c r="C91" s="219"/>
      <c r="D91" s="250"/>
      <c r="E91" s="250"/>
      <c r="F91" s="250"/>
      <c r="G91" s="250"/>
      <c r="H91" s="213"/>
      <c r="I91" s="213"/>
      <c r="J91" s="213"/>
      <c r="K91" s="214"/>
      <c r="L91" s="215"/>
      <c r="M91" s="215"/>
      <c r="N91" s="215"/>
      <c r="O91" s="215"/>
      <c r="P91" s="215"/>
      <c r="Q91" s="215"/>
      <c r="R91" s="215"/>
      <c r="S91" s="215"/>
      <c r="T91" s="215"/>
    </row>
    <row r="92" spans="1:20" s="212" customFormat="1" ht="13.5" customHeight="1">
      <c r="A92" s="213"/>
      <c r="B92" s="211"/>
      <c r="C92" s="219"/>
      <c r="D92" s="250"/>
      <c r="E92" s="250"/>
      <c r="F92" s="250"/>
      <c r="G92" s="250"/>
      <c r="H92" s="213"/>
      <c r="I92" s="213"/>
      <c r="J92" s="213"/>
      <c r="K92" s="214"/>
      <c r="L92" s="215"/>
      <c r="M92" s="215"/>
      <c r="N92" s="215"/>
      <c r="O92" s="215"/>
      <c r="P92" s="215"/>
      <c r="Q92" s="215"/>
      <c r="R92" s="215"/>
      <c r="S92" s="215"/>
      <c r="T92" s="215"/>
    </row>
    <row r="93" spans="1:20" s="212" customFormat="1" ht="13.5" customHeight="1">
      <c r="A93" s="211" t="s">
        <v>541</v>
      </c>
      <c r="B93" s="211" t="s">
        <v>542</v>
      </c>
      <c r="C93" s="219"/>
      <c r="D93" s="213"/>
      <c r="E93" s="213"/>
      <c r="F93" s="213"/>
      <c r="G93" s="213"/>
      <c r="H93" s="213"/>
      <c r="I93" s="213"/>
      <c r="J93" s="213"/>
      <c r="K93" s="214"/>
      <c r="L93" s="215"/>
      <c r="M93" s="215"/>
      <c r="N93" s="215"/>
      <c r="O93" s="215"/>
      <c r="P93" s="215"/>
      <c r="Q93" s="215"/>
      <c r="R93" s="215"/>
      <c r="S93" s="215"/>
      <c r="T93" s="215"/>
    </row>
    <row r="94" spans="1:20" s="212" customFormat="1" ht="13.5" customHeight="1">
      <c r="A94" s="211"/>
      <c r="B94" s="211" t="s">
        <v>543</v>
      </c>
      <c r="C94" s="219"/>
      <c r="D94" s="213"/>
      <c r="E94" s="213"/>
      <c r="F94" s="213"/>
      <c r="G94" s="213"/>
      <c r="H94" s="213"/>
      <c r="I94" s="213"/>
      <c r="J94" s="213"/>
      <c r="K94" s="214"/>
      <c r="L94" s="215"/>
      <c r="M94" s="215"/>
      <c r="N94" s="215"/>
      <c r="O94" s="215"/>
      <c r="P94" s="215"/>
      <c r="Q94" s="215"/>
      <c r="R94" s="215"/>
      <c r="S94" s="215"/>
      <c r="T94" s="215"/>
    </row>
    <row r="95" spans="1:20" s="212" customFormat="1" ht="13.5" customHeight="1">
      <c r="A95" s="211"/>
      <c r="B95" s="211" t="s">
        <v>544</v>
      </c>
      <c r="C95" s="219"/>
      <c r="D95" s="213"/>
      <c r="E95" s="213"/>
      <c r="F95" s="213"/>
      <c r="G95" s="213"/>
      <c r="H95" s="213"/>
      <c r="I95" s="213"/>
      <c r="J95" s="213"/>
      <c r="K95" s="214"/>
      <c r="L95" s="215"/>
      <c r="M95" s="215"/>
      <c r="N95" s="215"/>
      <c r="O95" s="215"/>
      <c r="P95" s="215"/>
      <c r="Q95" s="215"/>
      <c r="R95" s="215"/>
      <c r="S95" s="215"/>
      <c r="T95" s="215"/>
    </row>
    <row r="96" spans="1:20" s="212" customFormat="1" ht="13.5" customHeight="1">
      <c r="A96" s="211"/>
      <c r="B96" s="211" t="s">
        <v>545</v>
      </c>
      <c r="C96" s="219"/>
      <c r="D96" s="213"/>
      <c r="E96" s="213"/>
      <c r="F96" s="213"/>
      <c r="G96" s="213"/>
      <c r="H96" s="213"/>
      <c r="I96" s="213"/>
      <c r="J96" s="213"/>
      <c r="K96" s="214"/>
      <c r="L96" s="215"/>
      <c r="M96" s="215"/>
      <c r="N96" s="215"/>
      <c r="O96" s="215"/>
      <c r="P96" s="215"/>
      <c r="Q96" s="215"/>
      <c r="R96" s="215"/>
      <c r="S96" s="215"/>
      <c r="T96" s="215"/>
    </row>
    <row r="97" spans="1:20" s="212" customFormat="1" ht="13.5" customHeight="1">
      <c r="A97" s="211"/>
      <c r="B97" s="211" t="s">
        <v>546</v>
      </c>
      <c r="C97" s="219"/>
      <c r="D97" s="213"/>
      <c r="E97" s="213"/>
      <c r="F97" s="213"/>
      <c r="G97" s="213"/>
      <c r="H97" s="213"/>
      <c r="I97" s="213"/>
      <c r="J97" s="213"/>
      <c r="K97" s="214"/>
      <c r="L97" s="215"/>
      <c r="M97" s="215"/>
      <c r="N97" s="215"/>
      <c r="O97" s="215"/>
      <c r="P97" s="215"/>
      <c r="Q97" s="215"/>
      <c r="R97" s="215"/>
      <c r="S97" s="215"/>
      <c r="T97" s="215"/>
    </row>
    <row r="98" spans="1:20" s="212" customFormat="1" ht="13.5" customHeight="1">
      <c r="A98" s="211"/>
      <c r="B98" s="211" t="s">
        <v>585</v>
      </c>
      <c r="C98" s="219"/>
      <c r="D98" s="213"/>
      <c r="E98" s="213"/>
      <c r="F98" s="213"/>
      <c r="G98" s="213"/>
      <c r="H98" s="213"/>
      <c r="I98" s="213"/>
      <c r="J98" s="213"/>
      <c r="K98" s="214"/>
      <c r="L98" s="215"/>
      <c r="M98" s="215"/>
      <c r="N98" s="215"/>
      <c r="O98" s="215"/>
      <c r="P98" s="215"/>
      <c r="Q98" s="215"/>
      <c r="R98" s="215"/>
      <c r="S98" s="215"/>
      <c r="T98" s="215"/>
    </row>
    <row r="99" spans="1:20" s="212" customFormat="1" ht="13.5" customHeight="1">
      <c r="A99" s="211"/>
      <c r="B99" s="211" t="s">
        <v>547</v>
      </c>
      <c r="C99" s="219"/>
      <c r="D99" s="213"/>
      <c r="E99" s="213"/>
      <c r="F99" s="213"/>
      <c r="G99" s="213"/>
      <c r="H99" s="213"/>
      <c r="I99" s="213"/>
      <c r="J99" s="213"/>
      <c r="K99" s="214"/>
      <c r="L99" s="215"/>
      <c r="M99" s="215"/>
      <c r="N99" s="215"/>
      <c r="O99" s="215"/>
      <c r="P99" s="215"/>
      <c r="Q99" s="215"/>
      <c r="R99" s="215"/>
      <c r="S99" s="215"/>
      <c r="T99" s="215"/>
    </row>
    <row r="100" spans="1:20" s="212" customFormat="1" ht="13.5" customHeight="1">
      <c r="A100" s="211"/>
      <c r="B100" s="211"/>
      <c r="C100" s="219"/>
      <c r="D100" s="213"/>
      <c r="E100" s="213"/>
      <c r="F100" s="213"/>
      <c r="G100" s="213"/>
      <c r="H100" s="213"/>
      <c r="I100" s="213"/>
      <c r="J100" s="213"/>
      <c r="K100" s="214"/>
      <c r="L100" s="215"/>
      <c r="M100" s="215"/>
      <c r="N100" s="215"/>
      <c r="O100" s="215"/>
      <c r="P100" s="215"/>
      <c r="Q100" s="215"/>
      <c r="R100" s="215"/>
      <c r="S100" s="215"/>
      <c r="T100" s="215"/>
    </row>
    <row r="101" spans="1:20" s="212" customFormat="1" ht="13.5" customHeight="1">
      <c r="A101" s="211" t="s">
        <v>548</v>
      </c>
      <c r="B101" s="211"/>
      <c r="C101" s="219"/>
      <c r="D101" s="213"/>
      <c r="E101" s="213"/>
      <c r="F101" s="213"/>
      <c r="G101" s="213"/>
      <c r="H101" s="213"/>
      <c r="I101" s="213"/>
      <c r="J101" s="213"/>
      <c r="K101" s="214"/>
      <c r="L101" s="215"/>
      <c r="M101" s="215"/>
      <c r="N101" s="215"/>
      <c r="O101" s="215"/>
      <c r="P101" s="215"/>
      <c r="Q101" s="215"/>
      <c r="R101" s="215"/>
      <c r="S101" s="215"/>
      <c r="T101" s="215"/>
    </row>
    <row r="102" spans="1:20" s="212" customFormat="1" ht="13.5" customHeight="1">
      <c r="A102" s="211"/>
      <c r="B102" s="211" t="s">
        <v>549</v>
      </c>
      <c r="C102" s="219"/>
      <c r="D102" s="213"/>
      <c r="E102" s="213"/>
      <c r="F102" s="213"/>
      <c r="G102" s="213"/>
      <c r="H102" s="213"/>
      <c r="I102" s="213"/>
      <c r="J102" s="213"/>
      <c r="K102" s="214"/>
      <c r="L102" s="215"/>
      <c r="M102" s="215"/>
      <c r="N102" s="215"/>
      <c r="O102" s="215"/>
      <c r="P102" s="215"/>
      <c r="Q102" s="215"/>
      <c r="R102" s="215"/>
      <c r="S102" s="215"/>
      <c r="T102" s="215"/>
    </row>
    <row r="103" spans="1:20" s="212" customFormat="1" ht="13.5" customHeight="1">
      <c r="A103" s="211"/>
      <c r="B103" s="211" t="s">
        <v>550</v>
      </c>
      <c r="C103" s="219"/>
      <c r="D103" s="213"/>
      <c r="E103" s="213"/>
      <c r="F103" s="213"/>
      <c r="G103" s="213"/>
      <c r="H103" s="213"/>
      <c r="I103" s="213"/>
      <c r="J103" s="213"/>
      <c r="K103" s="214"/>
      <c r="L103" s="215"/>
      <c r="M103" s="215"/>
      <c r="N103" s="215"/>
      <c r="O103" s="215"/>
      <c r="P103" s="215"/>
      <c r="Q103" s="215"/>
      <c r="R103" s="215"/>
      <c r="S103" s="215"/>
      <c r="T103" s="215"/>
    </row>
    <row r="104" spans="1:20" s="212" customFormat="1" ht="13.5" customHeight="1">
      <c r="A104" s="251"/>
      <c r="B104" s="329" t="s">
        <v>551</v>
      </c>
      <c r="C104" s="329"/>
      <c r="D104" s="329" t="s">
        <v>552</v>
      </c>
      <c r="E104" s="329"/>
      <c r="F104" s="329"/>
      <c r="G104" s="251"/>
      <c r="H104" s="251"/>
      <c r="I104" s="251"/>
      <c r="J104" s="252"/>
      <c r="K104" s="215"/>
      <c r="L104" s="215"/>
      <c r="M104" s="215"/>
      <c r="N104" s="215"/>
      <c r="O104" s="215"/>
      <c r="P104" s="215"/>
      <c r="Q104" s="215"/>
      <c r="R104" s="215"/>
      <c r="S104" s="215"/>
      <c r="T104" s="215"/>
    </row>
    <row r="105" spans="1:20" s="212" customFormat="1" ht="13.5" customHeight="1">
      <c r="A105" s="251"/>
      <c r="B105" s="329" t="s">
        <v>596</v>
      </c>
      <c r="C105" s="329"/>
      <c r="D105" s="253"/>
      <c r="E105" s="227" t="s">
        <v>462</v>
      </c>
      <c r="F105" s="254"/>
      <c r="G105" s="251"/>
      <c r="H105" s="251"/>
      <c r="I105" s="251"/>
      <c r="J105" s="252"/>
      <c r="K105" s="215"/>
      <c r="L105" s="215"/>
      <c r="M105" s="215"/>
      <c r="N105" s="215"/>
      <c r="O105" s="215"/>
      <c r="P105" s="215"/>
      <c r="Q105" s="215"/>
      <c r="R105" s="215"/>
      <c r="S105" s="215"/>
      <c r="T105" s="215"/>
    </row>
    <row r="106" spans="1:20" s="212" customFormat="1" ht="13.5" customHeight="1">
      <c r="A106" s="251"/>
      <c r="B106" s="329" t="s">
        <v>597</v>
      </c>
      <c r="C106" s="329"/>
      <c r="D106" s="253"/>
      <c r="E106" s="227" t="s">
        <v>461</v>
      </c>
      <c r="F106" s="254"/>
      <c r="G106" s="251"/>
      <c r="H106" s="251"/>
      <c r="I106" s="251"/>
      <c r="J106" s="252"/>
      <c r="K106" s="215"/>
      <c r="L106" s="215"/>
      <c r="M106" s="215"/>
      <c r="N106" s="215"/>
      <c r="O106" s="215"/>
      <c r="P106" s="215"/>
      <c r="Q106" s="215"/>
      <c r="R106" s="215"/>
      <c r="S106" s="215"/>
      <c r="T106" s="215"/>
    </row>
    <row r="107" spans="1:20" s="212" customFormat="1" ht="13.5" customHeight="1">
      <c r="A107" s="252"/>
      <c r="B107" s="329" t="s">
        <v>586</v>
      </c>
      <c r="C107" s="329"/>
      <c r="D107" s="253"/>
      <c r="E107" s="227" t="s">
        <v>553</v>
      </c>
      <c r="F107" s="254"/>
      <c r="G107" s="251"/>
      <c r="H107" s="251"/>
      <c r="I107" s="252"/>
      <c r="J107" s="252"/>
      <c r="K107" s="215"/>
      <c r="L107" s="215"/>
      <c r="M107" s="215"/>
      <c r="N107" s="215"/>
      <c r="O107" s="215"/>
      <c r="P107" s="215"/>
      <c r="Q107" s="215"/>
      <c r="R107" s="215"/>
      <c r="S107" s="215"/>
      <c r="T107" s="215"/>
    </row>
    <row r="108" spans="1:20" s="212" customFormat="1" ht="13.5" customHeight="1">
      <c r="A108" s="252"/>
      <c r="B108" s="329" t="s">
        <v>587</v>
      </c>
      <c r="C108" s="329"/>
      <c r="D108" s="321" t="s">
        <v>588</v>
      </c>
      <c r="E108" s="322"/>
      <c r="F108" s="323"/>
      <c r="G108" s="251"/>
      <c r="H108" s="251"/>
      <c r="I108" s="252"/>
      <c r="J108" s="252"/>
      <c r="K108" s="215"/>
      <c r="L108" s="215"/>
      <c r="M108" s="215"/>
      <c r="N108" s="215"/>
      <c r="O108" s="215"/>
      <c r="P108" s="215"/>
      <c r="Q108" s="215"/>
      <c r="R108" s="215"/>
      <c r="S108" s="215"/>
      <c r="T108" s="215"/>
    </row>
    <row r="109" spans="1:20" s="212" customFormat="1" ht="13.5" customHeight="1">
      <c r="A109" s="252"/>
      <c r="B109" s="317" t="s">
        <v>590</v>
      </c>
      <c r="C109" s="318"/>
      <c r="D109" s="321" t="s">
        <v>589</v>
      </c>
      <c r="E109" s="322"/>
      <c r="F109" s="323"/>
      <c r="G109" s="251"/>
      <c r="H109" s="251"/>
      <c r="I109" s="252"/>
      <c r="J109" s="252"/>
      <c r="K109" s="215"/>
      <c r="L109" s="215"/>
      <c r="M109" s="215"/>
      <c r="N109" s="215"/>
      <c r="O109" s="215"/>
      <c r="P109" s="215"/>
      <c r="Q109" s="215"/>
      <c r="R109" s="215"/>
      <c r="S109" s="215"/>
      <c r="T109" s="215"/>
    </row>
    <row r="110" spans="1:20" s="212" customFormat="1" ht="18" customHeight="1">
      <c r="A110" s="252"/>
      <c r="B110" s="251"/>
      <c r="C110" s="251"/>
      <c r="D110" s="251"/>
      <c r="E110" s="252"/>
      <c r="F110" s="252"/>
      <c r="G110" s="252"/>
      <c r="H110" s="252"/>
      <c r="I110" s="252"/>
      <c r="J110" s="252"/>
      <c r="K110" s="215"/>
      <c r="L110" s="215"/>
      <c r="M110" s="215"/>
      <c r="N110" s="215"/>
      <c r="O110" s="215"/>
      <c r="P110" s="215"/>
      <c r="Q110" s="215"/>
      <c r="R110" s="215"/>
      <c r="S110" s="215"/>
      <c r="T110" s="215"/>
    </row>
    <row r="111" spans="1:20" s="212" customFormat="1" ht="18" customHeight="1">
      <c r="A111" s="252"/>
      <c r="B111" s="251"/>
      <c r="C111" s="252"/>
      <c r="D111" s="252"/>
      <c r="E111" s="252"/>
      <c r="F111" s="252"/>
      <c r="G111" s="252"/>
      <c r="H111" s="252"/>
      <c r="I111" s="252"/>
      <c r="J111" s="252"/>
      <c r="K111" s="215"/>
      <c r="L111" s="215"/>
      <c r="M111" s="215"/>
      <c r="N111" s="215"/>
      <c r="O111" s="215"/>
      <c r="P111" s="215"/>
      <c r="Q111" s="215"/>
      <c r="R111" s="215"/>
      <c r="S111" s="215"/>
      <c r="T111" s="215"/>
    </row>
    <row r="112" spans="1:20" s="212" customFormat="1" ht="18" customHeight="1">
      <c r="A112" s="252"/>
      <c r="B112" s="252"/>
      <c r="C112" s="252"/>
      <c r="D112" s="252"/>
      <c r="E112" s="252"/>
      <c r="F112" s="252"/>
      <c r="G112" s="252"/>
      <c r="H112" s="252"/>
      <c r="I112" s="252"/>
      <c r="J112" s="252"/>
      <c r="K112" s="215"/>
      <c r="L112" s="215"/>
      <c r="M112" s="215"/>
      <c r="N112" s="215"/>
      <c r="O112" s="215"/>
      <c r="P112" s="215"/>
      <c r="Q112" s="215"/>
      <c r="R112" s="215"/>
      <c r="S112" s="215"/>
      <c r="T112" s="215"/>
    </row>
    <row r="113" spans="1:20" s="212" customFormat="1" ht="18" customHeight="1">
      <c r="A113" s="252"/>
      <c r="B113" s="252"/>
      <c r="C113" s="252"/>
      <c r="D113" s="252"/>
      <c r="E113" s="252"/>
      <c r="F113" s="252"/>
      <c r="G113" s="252"/>
      <c r="H113" s="252"/>
      <c r="I113" s="252"/>
      <c r="J113" s="252"/>
      <c r="K113" s="215"/>
      <c r="L113" s="215"/>
      <c r="M113" s="215"/>
      <c r="N113" s="215"/>
      <c r="O113" s="215"/>
      <c r="P113" s="215"/>
      <c r="Q113" s="215"/>
      <c r="R113" s="215"/>
      <c r="S113" s="215"/>
      <c r="T113" s="215"/>
    </row>
    <row r="114" spans="1:20" s="212" customFormat="1" ht="18" customHeight="1">
      <c r="A114" s="252"/>
      <c r="B114" s="252"/>
      <c r="C114" s="252"/>
      <c r="D114" s="252"/>
      <c r="E114" s="252"/>
      <c r="F114" s="252"/>
      <c r="G114" s="252"/>
      <c r="H114" s="252"/>
      <c r="I114" s="252"/>
      <c r="J114" s="252"/>
      <c r="K114" s="215"/>
      <c r="L114" s="215"/>
      <c r="M114" s="215"/>
      <c r="N114" s="215"/>
      <c r="O114" s="215"/>
      <c r="P114" s="215"/>
      <c r="Q114" s="215"/>
      <c r="R114" s="215"/>
      <c r="S114" s="215"/>
      <c r="T114" s="215"/>
    </row>
    <row r="115" spans="1:20" s="212" customFormat="1" ht="18" customHeight="1">
      <c r="A115" s="252"/>
      <c r="B115" s="252"/>
      <c r="C115" s="252"/>
      <c r="D115" s="252"/>
      <c r="E115" s="252"/>
      <c r="F115" s="252"/>
      <c r="G115" s="252"/>
      <c r="H115" s="252"/>
      <c r="I115" s="252"/>
      <c r="J115" s="252"/>
      <c r="K115" s="215"/>
      <c r="L115" s="215"/>
      <c r="M115" s="215"/>
      <c r="N115" s="215"/>
      <c r="O115" s="215"/>
      <c r="P115" s="215"/>
      <c r="Q115" s="215"/>
      <c r="R115" s="215"/>
      <c r="S115" s="215"/>
      <c r="T115" s="215"/>
    </row>
    <row r="116" spans="1:20" s="212" customFormat="1" ht="18" customHeight="1">
      <c r="A116" s="252"/>
      <c r="B116" s="252"/>
      <c r="C116" s="252"/>
      <c r="D116" s="252"/>
      <c r="E116" s="252"/>
      <c r="F116" s="252"/>
      <c r="G116" s="252"/>
      <c r="H116" s="252"/>
      <c r="I116" s="252"/>
      <c r="J116" s="252"/>
      <c r="K116" s="215"/>
      <c r="L116" s="215"/>
      <c r="M116" s="215"/>
      <c r="N116" s="215"/>
      <c r="O116" s="215"/>
      <c r="P116" s="215"/>
      <c r="Q116" s="215"/>
      <c r="R116" s="215"/>
      <c r="S116" s="215"/>
      <c r="T116" s="215"/>
    </row>
    <row r="117" spans="1:20" s="212" customFormat="1" ht="18" customHeight="1">
      <c r="A117" s="252"/>
      <c r="B117" s="252"/>
      <c r="C117" s="252"/>
      <c r="D117" s="252"/>
      <c r="E117" s="252"/>
      <c r="F117" s="252"/>
      <c r="G117" s="252"/>
      <c r="H117" s="252"/>
      <c r="I117" s="252"/>
      <c r="J117" s="252"/>
      <c r="K117" s="215"/>
      <c r="L117" s="215"/>
      <c r="M117" s="215"/>
      <c r="N117" s="215"/>
      <c r="O117" s="215"/>
      <c r="P117" s="215"/>
      <c r="Q117" s="215"/>
      <c r="R117" s="215"/>
      <c r="S117" s="215"/>
      <c r="T117" s="215"/>
    </row>
    <row r="118" spans="1:20" s="212" customFormat="1" ht="18" customHeight="1">
      <c r="A118" s="252"/>
      <c r="B118" s="252"/>
      <c r="C118" s="252"/>
      <c r="D118" s="252"/>
      <c r="E118" s="252"/>
      <c r="F118" s="252"/>
      <c r="G118" s="252"/>
      <c r="H118" s="252"/>
      <c r="I118" s="252"/>
      <c r="J118" s="252"/>
      <c r="K118" s="215"/>
      <c r="L118" s="215"/>
      <c r="M118" s="215"/>
      <c r="N118" s="215"/>
      <c r="O118" s="215"/>
      <c r="P118" s="215"/>
      <c r="Q118" s="215"/>
      <c r="R118" s="215"/>
      <c r="S118" s="215"/>
      <c r="T118" s="215"/>
    </row>
    <row r="119" spans="1:20" s="212" customFormat="1" ht="18" customHeight="1">
      <c r="A119" s="252"/>
      <c r="B119" s="252"/>
      <c r="C119" s="252"/>
      <c r="D119" s="252"/>
      <c r="E119" s="252"/>
      <c r="F119" s="252"/>
      <c r="G119" s="252"/>
      <c r="H119" s="252"/>
      <c r="I119" s="252"/>
      <c r="J119" s="252"/>
      <c r="K119" s="215"/>
      <c r="L119" s="215"/>
      <c r="M119" s="215"/>
      <c r="N119" s="215"/>
      <c r="O119" s="215"/>
      <c r="P119" s="215"/>
      <c r="Q119" s="215"/>
      <c r="R119" s="215"/>
      <c r="S119" s="215"/>
      <c r="T119" s="215"/>
    </row>
    <row r="120" spans="1:20" s="212" customFormat="1" ht="18" customHeight="1">
      <c r="A120" s="252"/>
      <c r="B120" s="252"/>
      <c r="C120" s="252"/>
      <c r="D120" s="252"/>
      <c r="E120" s="252"/>
      <c r="F120" s="252"/>
      <c r="G120" s="252"/>
      <c r="H120" s="252"/>
      <c r="I120" s="252"/>
      <c r="J120" s="252"/>
      <c r="K120" s="215"/>
      <c r="L120" s="215"/>
      <c r="M120" s="215"/>
      <c r="N120" s="215"/>
      <c r="O120" s="215"/>
      <c r="P120" s="215"/>
      <c r="Q120" s="215"/>
      <c r="R120" s="215"/>
      <c r="S120" s="215"/>
      <c r="T120" s="215"/>
    </row>
    <row r="121" spans="1:20" s="212" customFormat="1" ht="18" customHeight="1">
      <c r="A121" s="252"/>
      <c r="B121" s="252"/>
      <c r="C121" s="252"/>
      <c r="D121" s="252"/>
      <c r="E121" s="252"/>
      <c r="F121" s="252"/>
      <c r="G121" s="252"/>
      <c r="H121" s="252"/>
      <c r="I121" s="252"/>
      <c r="J121" s="252"/>
      <c r="K121" s="215"/>
      <c r="L121" s="215"/>
      <c r="M121" s="215"/>
      <c r="N121" s="215"/>
      <c r="O121" s="215"/>
      <c r="P121" s="215"/>
      <c r="Q121" s="215"/>
      <c r="R121" s="215"/>
      <c r="S121" s="215"/>
      <c r="T121" s="215"/>
    </row>
    <row r="122" spans="1:20" s="212" customFormat="1" ht="18" customHeight="1">
      <c r="A122" s="252"/>
      <c r="B122" s="252"/>
      <c r="C122" s="252"/>
      <c r="D122" s="252"/>
      <c r="E122" s="252"/>
      <c r="F122" s="252"/>
      <c r="G122" s="252"/>
      <c r="H122" s="252"/>
      <c r="I122" s="252"/>
      <c r="J122" s="252"/>
      <c r="K122" s="215"/>
      <c r="L122" s="215"/>
      <c r="M122" s="215"/>
      <c r="N122" s="215"/>
      <c r="O122" s="215"/>
      <c r="P122" s="215"/>
      <c r="Q122" s="215"/>
      <c r="R122" s="215"/>
      <c r="S122" s="215"/>
      <c r="T122" s="215"/>
    </row>
    <row r="123" spans="1:20" s="212" customFormat="1" ht="18" customHeight="1">
      <c r="A123" s="252"/>
      <c r="B123" s="252"/>
      <c r="C123" s="252"/>
      <c r="D123" s="252"/>
      <c r="E123" s="252"/>
      <c r="F123" s="252"/>
      <c r="G123" s="252"/>
      <c r="H123" s="252"/>
      <c r="I123" s="252"/>
      <c r="J123" s="252"/>
      <c r="K123" s="215"/>
      <c r="L123" s="215"/>
      <c r="M123" s="215"/>
      <c r="N123" s="215"/>
      <c r="O123" s="215"/>
      <c r="P123" s="215"/>
      <c r="Q123" s="215"/>
      <c r="R123" s="215"/>
      <c r="S123" s="215"/>
      <c r="T123" s="215"/>
    </row>
    <row r="124" spans="1:20" s="212" customFormat="1" ht="18" customHeight="1">
      <c r="A124" s="252"/>
      <c r="B124" s="252"/>
      <c r="C124" s="252"/>
      <c r="D124" s="252"/>
      <c r="E124" s="252"/>
      <c r="F124" s="252"/>
      <c r="G124" s="252"/>
      <c r="H124" s="252"/>
      <c r="I124" s="252"/>
      <c r="J124" s="252"/>
      <c r="K124" s="215"/>
      <c r="L124" s="215"/>
      <c r="M124" s="215"/>
      <c r="N124" s="215"/>
      <c r="O124" s="215"/>
      <c r="P124" s="215"/>
      <c r="Q124" s="215"/>
      <c r="R124" s="215"/>
      <c r="S124" s="215"/>
      <c r="T124" s="215"/>
    </row>
    <row r="125" spans="1:20" s="212" customFormat="1" ht="18" customHeight="1">
      <c r="A125" s="252"/>
      <c r="B125" s="252"/>
      <c r="C125" s="252"/>
      <c r="D125" s="252"/>
      <c r="E125" s="252"/>
      <c r="F125" s="252"/>
      <c r="G125" s="252"/>
      <c r="H125" s="252"/>
      <c r="I125" s="252"/>
      <c r="J125" s="252"/>
      <c r="K125" s="215"/>
      <c r="L125" s="215"/>
      <c r="M125" s="215"/>
      <c r="N125" s="215"/>
      <c r="O125" s="215"/>
      <c r="P125" s="215"/>
      <c r="Q125" s="215"/>
      <c r="R125" s="215"/>
      <c r="S125" s="215"/>
      <c r="T125" s="215"/>
    </row>
    <row r="126" spans="1:20" s="212" customFormat="1" ht="18" customHeight="1">
      <c r="A126" s="252"/>
      <c r="B126" s="252"/>
      <c r="C126" s="252"/>
      <c r="D126" s="252"/>
      <c r="E126" s="252"/>
      <c r="F126" s="252"/>
      <c r="G126" s="252"/>
      <c r="H126" s="252"/>
      <c r="I126" s="252"/>
      <c r="J126" s="252"/>
      <c r="K126" s="215"/>
      <c r="L126" s="215"/>
      <c r="M126" s="215"/>
      <c r="N126" s="215"/>
      <c r="O126" s="215"/>
      <c r="P126" s="215"/>
      <c r="Q126" s="215"/>
      <c r="R126" s="215"/>
      <c r="S126" s="215"/>
      <c r="T126" s="215"/>
    </row>
    <row r="127" spans="1:20" s="212" customFormat="1" ht="18" customHeight="1">
      <c r="A127" s="255"/>
      <c r="B127" s="255"/>
      <c r="C127" s="255"/>
      <c r="D127" s="255"/>
      <c r="E127" s="255"/>
      <c r="F127" s="255"/>
      <c r="G127" s="255"/>
      <c r="H127" s="255"/>
      <c r="I127" s="255"/>
      <c r="J127" s="255"/>
      <c r="K127" s="215"/>
      <c r="L127" s="215"/>
      <c r="M127" s="215"/>
      <c r="N127" s="215"/>
      <c r="O127" s="215"/>
      <c r="P127" s="215"/>
      <c r="Q127" s="215"/>
      <c r="R127" s="215"/>
      <c r="S127" s="215"/>
      <c r="T127" s="215"/>
    </row>
    <row r="128" spans="1:20" s="212" customFormat="1" ht="18" customHeight="1">
      <c r="A128" s="255"/>
      <c r="B128" s="255"/>
      <c r="C128" s="255"/>
      <c r="D128" s="255"/>
      <c r="E128" s="255"/>
      <c r="F128" s="255"/>
      <c r="G128" s="255"/>
      <c r="H128" s="255"/>
      <c r="I128" s="255"/>
      <c r="J128" s="255"/>
      <c r="K128" s="215"/>
      <c r="L128" s="215"/>
      <c r="M128" s="215"/>
      <c r="N128" s="215"/>
      <c r="O128" s="215"/>
      <c r="P128" s="215"/>
      <c r="Q128" s="215"/>
      <c r="R128" s="215"/>
      <c r="S128" s="215"/>
      <c r="T128" s="215"/>
    </row>
    <row r="129" spans="1:20" s="212" customFormat="1" ht="18" customHeight="1">
      <c r="A129" s="255"/>
      <c r="B129" s="255"/>
      <c r="C129" s="255"/>
      <c r="D129" s="255"/>
      <c r="E129" s="255"/>
      <c r="F129" s="255"/>
      <c r="G129" s="255"/>
      <c r="H129" s="255"/>
      <c r="I129" s="255"/>
      <c r="J129" s="255"/>
      <c r="K129" s="215"/>
      <c r="L129" s="215"/>
      <c r="M129" s="215"/>
      <c r="N129" s="215"/>
      <c r="O129" s="215"/>
      <c r="P129" s="215"/>
      <c r="Q129" s="215"/>
      <c r="R129" s="215"/>
      <c r="S129" s="215"/>
      <c r="T129" s="215"/>
    </row>
    <row r="130" spans="1:20" s="212" customFormat="1" ht="18" customHeight="1">
      <c r="A130" s="255"/>
      <c r="B130" s="255"/>
      <c r="C130" s="255"/>
      <c r="D130" s="255"/>
      <c r="E130" s="255"/>
      <c r="F130" s="255"/>
      <c r="G130" s="255"/>
      <c r="H130" s="255"/>
      <c r="I130" s="255"/>
      <c r="J130" s="255"/>
      <c r="K130" s="215"/>
      <c r="L130" s="215"/>
      <c r="M130" s="215"/>
      <c r="N130" s="215"/>
      <c r="O130" s="215"/>
      <c r="P130" s="215"/>
      <c r="Q130" s="215"/>
      <c r="R130" s="215"/>
      <c r="S130" s="215"/>
      <c r="T130" s="215"/>
    </row>
    <row r="131" spans="1:20" s="212" customFormat="1" ht="18" customHeight="1">
      <c r="A131" s="255"/>
      <c r="B131" s="255"/>
      <c r="C131" s="255"/>
      <c r="D131" s="255"/>
      <c r="E131" s="255"/>
      <c r="F131" s="255"/>
      <c r="G131" s="255"/>
      <c r="H131" s="255"/>
      <c r="I131" s="255"/>
      <c r="J131" s="255"/>
      <c r="K131" s="215"/>
      <c r="L131" s="215"/>
      <c r="M131" s="215"/>
      <c r="N131" s="215"/>
      <c r="O131" s="215"/>
      <c r="P131" s="215"/>
      <c r="Q131" s="215"/>
      <c r="R131" s="215"/>
      <c r="S131" s="215"/>
      <c r="T131" s="215"/>
    </row>
    <row r="132" spans="1:20" s="212" customFormat="1" ht="18" customHeight="1">
      <c r="A132" s="255"/>
      <c r="B132" s="255"/>
      <c r="C132" s="255"/>
      <c r="D132" s="255"/>
      <c r="E132" s="255"/>
      <c r="F132" s="255"/>
      <c r="G132" s="255"/>
      <c r="H132" s="255"/>
      <c r="I132" s="255"/>
      <c r="J132" s="255"/>
      <c r="K132" s="215"/>
      <c r="L132" s="215"/>
      <c r="M132" s="215"/>
      <c r="N132" s="215"/>
      <c r="O132" s="215"/>
      <c r="P132" s="215"/>
      <c r="Q132" s="215"/>
      <c r="R132" s="215"/>
      <c r="S132" s="215"/>
      <c r="T132" s="215"/>
    </row>
    <row r="133" spans="1:20" s="212" customFormat="1" ht="18" customHeight="1">
      <c r="A133" s="255"/>
      <c r="B133" s="255"/>
      <c r="C133" s="255"/>
      <c r="D133" s="255"/>
      <c r="E133" s="255"/>
      <c r="F133" s="255"/>
      <c r="G133" s="255"/>
      <c r="H133" s="255"/>
      <c r="I133" s="255"/>
      <c r="J133" s="255"/>
      <c r="K133" s="215"/>
      <c r="L133" s="215"/>
      <c r="M133" s="215"/>
      <c r="N133" s="215"/>
      <c r="O133" s="215"/>
      <c r="P133" s="215"/>
      <c r="Q133" s="215"/>
      <c r="R133" s="215"/>
      <c r="S133" s="215"/>
      <c r="T133" s="215"/>
    </row>
    <row r="134" spans="1:20" s="212" customFormat="1" ht="18" customHeight="1">
      <c r="A134" s="255"/>
      <c r="B134" s="255"/>
      <c r="C134" s="255"/>
      <c r="D134" s="255"/>
      <c r="E134" s="255"/>
      <c r="F134" s="255"/>
      <c r="G134" s="255"/>
      <c r="H134" s="255"/>
      <c r="I134" s="255"/>
      <c r="J134" s="255"/>
      <c r="K134" s="215"/>
      <c r="L134" s="215"/>
      <c r="M134" s="215"/>
      <c r="N134" s="215"/>
      <c r="O134" s="215"/>
      <c r="P134" s="215"/>
      <c r="Q134" s="215"/>
      <c r="R134" s="215"/>
      <c r="S134" s="215"/>
      <c r="T134" s="215"/>
    </row>
    <row r="135" spans="1:20" s="212" customFormat="1" ht="18" customHeight="1">
      <c r="A135" s="255"/>
      <c r="B135" s="255"/>
      <c r="C135" s="255"/>
      <c r="D135" s="255"/>
      <c r="E135" s="255"/>
      <c r="F135" s="255"/>
      <c r="G135" s="255"/>
      <c r="H135" s="255"/>
      <c r="I135" s="255"/>
      <c r="J135" s="255"/>
      <c r="K135" s="215"/>
      <c r="L135" s="215"/>
      <c r="M135" s="215"/>
      <c r="N135" s="215"/>
      <c r="O135" s="215"/>
      <c r="P135" s="215"/>
      <c r="Q135" s="215"/>
      <c r="R135" s="215"/>
      <c r="S135" s="215"/>
      <c r="T135" s="215"/>
    </row>
    <row r="136" spans="1:20" s="212" customFormat="1" ht="18" customHeight="1">
      <c r="A136" s="255"/>
      <c r="B136" s="255"/>
      <c r="C136" s="255"/>
      <c r="D136" s="255"/>
      <c r="E136" s="255"/>
      <c r="F136" s="255"/>
      <c r="G136" s="255"/>
      <c r="H136" s="255"/>
      <c r="I136" s="255"/>
      <c r="J136" s="255"/>
      <c r="K136" s="215"/>
      <c r="L136" s="215"/>
      <c r="M136" s="215"/>
      <c r="N136" s="215"/>
      <c r="O136" s="215"/>
      <c r="P136" s="215"/>
      <c r="Q136" s="215"/>
      <c r="R136" s="215"/>
      <c r="S136" s="215"/>
      <c r="T136" s="215"/>
    </row>
    <row r="137" spans="1:20" s="212" customFormat="1" ht="18" customHeight="1">
      <c r="A137" s="255"/>
      <c r="B137" s="255"/>
      <c r="C137" s="255"/>
      <c r="D137" s="255"/>
      <c r="E137" s="255"/>
      <c r="F137" s="255"/>
      <c r="G137" s="255"/>
      <c r="H137" s="255"/>
      <c r="I137" s="255"/>
      <c r="J137" s="255"/>
      <c r="K137" s="215"/>
      <c r="L137" s="215"/>
      <c r="M137" s="215"/>
      <c r="N137" s="215"/>
      <c r="O137" s="215"/>
      <c r="P137" s="215"/>
      <c r="Q137" s="215"/>
      <c r="R137" s="215"/>
      <c r="S137" s="215"/>
      <c r="T137" s="215"/>
    </row>
    <row r="138" spans="1:20" s="212" customFormat="1" ht="18" customHeight="1">
      <c r="A138" s="255"/>
      <c r="B138" s="255"/>
      <c r="C138" s="255"/>
      <c r="D138" s="255"/>
      <c r="E138" s="255"/>
      <c r="F138" s="255"/>
      <c r="G138" s="255"/>
      <c r="H138" s="255"/>
      <c r="I138" s="255"/>
      <c r="J138" s="255"/>
      <c r="K138" s="215"/>
      <c r="L138" s="215"/>
      <c r="M138" s="215"/>
      <c r="N138" s="215"/>
      <c r="O138" s="215"/>
      <c r="P138" s="215"/>
      <c r="Q138" s="215"/>
      <c r="R138" s="215"/>
      <c r="S138" s="215"/>
      <c r="T138" s="215"/>
    </row>
    <row r="139" spans="1:20" s="212" customFormat="1" ht="18" customHeight="1">
      <c r="A139" s="255"/>
      <c r="B139" s="255"/>
      <c r="C139" s="255"/>
      <c r="D139" s="255"/>
      <c r="E139" s="255"/>
      <c r="F139" s="255"/>
      <c r="G139" s="255"/>
      <c r="H139" s="255"/>
      <c r="I139" s="255"/>
      <c r="J139" s="255"/>
      <c r="K139" s="215"/>
      <c r="L139" s="215"/>
      <c r="M139" s="215"/>
      <c r="N139" s="215"/>
      <c r="O139" s="215"/>
      <c r="P139" s="215"/>
      <c r="Q139" s="215"/>
      <c r="R139" s="215"/>
      <c r="S139" s="215"/>
      <c r="T139" s="215"/>
    </row>
    <row r="140" spans="1:20" s="212" customFormat="1" ht="18" customHeight="1">
      <c r="A140" s="255"/>
      <c r="B140" s="255"/>
      <c r="C140" s="255"/>
      <c r="D140" s="255"/>
      <c r="E140" s="255"/>
      <c r="F140" s="255"/>
      <c r="G140" s="255"/>
      <c r="H140" s="255"/>
      <c r="I140" s="255"/>
      <c r="J140" s="255"/>
      <c r="K140" s="215"/>
      <c r="L140" s="215"/>
      <c r="M140" s="215"/>
      <c r="N140" s="215"/>
      <c r="O140" s="215"/>
      <c r="P140" s="215"/>
      <c r="Q140" s="215"/>
      <c r="R140" s="215"/>
      <c r="S140" s="215"/>
      <c r="T140" s="215"/>
    </row>
    <row r="141" spans="1:20" s="212" customFormat="1" ht="18" customHeight="1">
      <c r="A141" s="215"/>
      <c r="B141" s="215"/>
      <c r="C141" s="215"/>
      <c r="D141" s="215"/>
      <c r="E141" s="215"/>
      <c r="F141" s="215"/>
      <c r="G141" s="215"/>
      <c r="H141" s="215"/>
      <c r="I141" s="215"/>
      <c r="J141" s="215"/>
      <c r="K141" s="215"/>
      <c r="L141" s="215"/>
      <c r="M141" s="215"/>
      <c r="N141" s="215"/>
      <c r="O141" s="215"/>
      <c r="P141" s="215"/>
      <c r="Q141" s="215"/>
      <c r="R141" s="215"/>
      <c r="S141" s="215"/>
      <c r="T141" s="215"/>
    </row>
    <row r="142" spans="1:20" s="212" customFormat="1" ht="18" customHeight="1">
      <c r="A142" s="215"/>
      <c r="B142" s="215"/>
      <c r="C142" s="215"/>
      <c r="D142" s="215"/>
      <c r="E142" s="215"/>
      <c r="F142" s="215"/>
      <c r="G142" s="215"/>
      <c r="H142" s="215"/>
      <c r="I142" s="215"/>
      <c r="J142" s="215"/>
      <c r="K142" s="215"/>
      <c r="L142" s="215"/>
      <c r="M142" s="215"/>
      <c r="N142" s="215"/>
      <c r="O142" s="215"/>
      <c r="P142" s="215"/>
      <c r="Q142" s="215"/>
      <c r="R142" s="215"/>
      <c r="S142" s="215"/>
      <c r="T142" s="215"/>
    </row>
    <row r="143" spans="1:20" s="212" customFormat="1" ht="18" customHeight="1">
      <c r="A143" s="215"/>
      <c r="B143" s="215"/>
      <c r="C143" s="215"/>
      <c r="D143" s="215"/>
      <c r="E143" s="215"/>
      <c r="F143" s="215"/>
      <c r="G143" s="215"/>
      <c r="H143" s="215"/>
      <c r="I143" s="215"/>
      <c r="J143" s="215"/>
      <c r="K143" s="215"/>
      <c r="L143" s="215"/>
      <c r="M143" s="215"/>
      <c r="N143" s="215"/>
      <c r="O143" s="215"/>
      <c r="P143" s="215"/>
      <c r="Q143" s="215"/>
      <c r="R143" s="215"/>
      <c r="S143" s="215"/>
      <c r="T143" s="215"/>
    </row>
    <row r="144" spans="1:20" s="212" customFormat="1" ht="18" customHeight="1">
      <c r="A144" s="215"/>
      <c r="B144" s="215"/>
      <c r="C144" s="215"/>
      <c r="D144" s="215"/>
      <c r="E144" s="215"/>
      <c r="F144" s="215"/>
      <c r="G144" s="215"/>
      <c r="H144" s="215"/>
      <c r="I144" s="215"/>
      <c r="J144" s="215"/>
      <c r="K144" s="215"/>
      <c r="L144" s="215"/>
      <c r="M144" s="215"/>
      <c r="N144" s="215"/>
      <c r="O144" s="215"/>
      <c r="P144" s="215"/>
      <c r="Q144" s="215"/>
      <c r="R144" s="215"/>
      <c r="S144" s="215"/>
      <c r="T144" s="215"/>
    </row>
    <row r="145" spans="1:20" s="212" customFormat="1" ht="18" customHeight="1">
      <c r="A145" s="215"/>
      <c r="B145" s="215"/>
      <c r="C145" s="215"/>
      <c r="D145" s="215"/>
      <c r="E145" s="215"/>
      <c r="F145" s="215"/>
      <c r="G145" s="215"/>
      <c r="H145" s="215"/>
      <c r="I145" s="215"/>
      <c r="J145" s="215"/>
      <c r="K145" s="215"/>
      <c r="L145" s="215"/>
      <c r="M145" s="215"/>
      <c r="N145" s="215"/>
      <c r="O145" s="215"/>
      <c r="P145" s="215"/>
      <c r="Q145" s="215"/>
      <c r="R145" s="215"/>
      <c r="S145" s="215"/>
      <c r="T145" s="215"/>
    </row>
    <row r="146" spans="1:20" s="212" customFormat="1" ht="18" customHeight="1">
      <c r="A146" s="215"/>
      <c r="B146" s="215"/>
      <c r="C146" s="215"/>
      <c r="D146" s="215"/>
      <c r="E146" s="215"/>
      <c r="F146" s="215"/>
      <c r="G146" s="215"/>
      <c r="H146" s="215"/>
      <c r="I146" s="215"/>
      <c r="J146" s="215"/>
      <c r="K146" s="215"/>
      <c r="L146" s="215"/>
      <c r="M146" s="215"/>
      <c r="N146" s="215"/>
      <c r="O146" s="215"/>
      <c r="P146" s="215"/>
      <c r="Q146" s="215"/>
      <c r="R146" s="215"/>
      <c r="S146" s="215"/>
      <c r="T146" s="215"/>
    </row>
    <row r="147" spans="1:20" s="212" customFormat="1" ht="18" customHeight="1">
      <c r="A147" s="215"/>
      <c r="B147" s="215"/>
      <c r="C147" s="215"/>
      <c r="D147" s="215"/>
      <c r="E147" s="215"/>
      <c r="F147" s="215"/>
      <c r="G147" s="215"/>
      <c r="H147" s="215"/>
      <c r="I147" s="215"/>
      <c r="J147" s="215"/>
      <c r="K147" s="215"/>
      <c r="L147" s="215"/>
      <c r="M147" s="215"/>
      <c r="N147" s="215"/>
      <c r="O147" s="215"/>
      <c r="P147" s="215"/>
      <c r="Q147" s="215"/>
      <c r="R147" s="215"/>
      <c r="S147" s="215"/>
      <c r="T147" s="215"/>
    </row>
    <row r="148" spans="1:20" s="212" customFormat="1" ht="18" customHeight="1">
      <c r="A148" s="215"/>
      <c r="B148" s="215"/>
      <c r="C148" s="215"/>
      <c r="D148" s="215"/>
      <c r="E148" s="215"/>
      <c r="F148" s="215"/>
      <c r="G148" s="215"/>
      <c r="H148" s="215"/>
      <c r="I148" s="215"/>
      <c r="J148" s="215"/>
      <c r="K148" s="215"/>
      <c r="L148" s="215"/>
      <c r="M148" s="215"/>
      <c r="N148" s="215"/>
      <c r="O148" s="215"/>
      <c r="P148" s="215"/>
      <c r="Q148" s="215"/>
      <c r="R148" s="215"/>
      <c r="S148" s="215"/>
      <c r="T148" s="215"/>
    </row>
    <row r="149" spans="1:20" s="212" customFormat="1" ht="18" customHeight="1">
      <c r="A149" s="215"/>
      <c r="B149" s="215"/>
      <c r="C149" s="215"/>
      <c r="D149" s="215"/>
      <c r="E149" s="215"/>
      <c r="F149" s="215"/>
      <c r="G149" s="215"/>
      <c r="H149" s="215"/>
      <c r="I149" s="215"/>
      <c r="J149" s="215"/>
      <c r="K149" s="215"/>
      <c r="L149" s="215"/>
      <c r="M149" s="215"/>
      <c r="N149" s="215"/>
      <c r="O149" s="215"/>
      <c r="P149" s="215"/>
      <c r="Q149" s="215"/>
      <c r="R149" s="215"/>
      <c r="S149" s="215"/>
      <c r="T149" s="215"/>
    </row>
    <row r="150" spans="1:20" s="212" customFormat="1" ht="18" customHeight="1">
      <c r="A150" s="215"/>
      <c r="B150" s="215"/>
      <c r="C150" s="215"/>
      <c r="D150" s="215"/>
      <c r="E150" s="215"/>
      <c r="F150" s="215"/>
      <c r="G150" s="215"/>
      <c r="H150" s="215"/>
      <c r="I150" s="215"/>
      <c r="J150" s="215"/>
      <c r="K150" s="215"/>
      <c r="L150" s="215"/>
      <c r="M150" s="215"/>
      <c r="N150" s="215"/>
      <c r="O150" s="215"/>
      <c r="P150" s="215"/>
      <c r="Q150" s="215"/>
      <c r="R150" s="215"/>
      <c r="S150" s="215"/>
      <c r="T150" s="215"/>
    </row>
    <row r="151" spans="1:20" s="212" customFormat="1" ht="18" customHeight="1">
      <c r="A151" s="215"/>
      <c r="B151" s="215"/>
      <c r="C151" s="215"/>
      <c r="D151" s="215"/>
      <c r="E151" s="215"/>
      <c r="F151" s="215"/>
      <c r="G151" s="215"/>
      <c r="H151" s="215"/>
      <c r="I151" s="215"/>
      <c r="J151" s="215"/>
      <c r="K151" s="215"/>
      <c r="L151" s="215"/>
      <c r="M151" s="215"/>
      <c r="N151" s="215"/>
      <c r="O151" s="215"/>
      <c r="P151" s="215"/>
      <c r="Q151" s="215"/>
      <c r="R151" s="215"/>
      <c r="S151" s="215"/>
      <c r="T151" s="215"/>
    </row>
    <row r="152" spans="1:20" s="212" customFormat="1" ht="18" customHeight="1">
      <c r="A152" s="215"/>
      <c r="B152" s="215"/>
      <c r="C152" s="215"/>
      <c r="D152" s="215"/>
      <c r="E152" s="215"/>
      <c r="F152" s="215"/>
      <c r="G152" s="215"/>
      <c r="H152" s="215"/>
      <c r="I152" s="215"/>
      <c r="J152" s="215"/>
      <c r="K152" s="215"/>
      <c r="L152" s="215"/>
      <c r="M152" s="215"/>
      <c r="N152" s="215"/>
      <c r="O152" s="215"/>
      <c r="P152" s="215"/>
      <c r="Q152" s="215"/>
      <c r="R152" s="215"/>
      <c r="S152" s="215"/>
      <c r="T152" s="215"/>
    </row>
    <row r="153" spans="1:20" s="212" customFormat="1" ht="18" customHeight="1">
      <c r="A153" s="215"/>
      <c r="B153" s="215"/>
      <c r="C153" s="215"/>
      <c r="D153" s="215"/>
      <c r="E153" s="215"/>
      <c r="F153" s="215"/>
      <c r="G153" s="215"/>
      <c r="H153" s="215"/>
      <c r="I153" s="215"/>
      <c r="J153" s="215"/>
      <c r="K153" s="215"/>
      <c r="L153" s="215"/>
      <c r="M153" s="215"/>
      <c r="N153" s="215"/>
      <c r="O153" s="215"/>
      <c r="P153" s="215"/>
      <c r="Q153" s="215"/>
      <c r="R153" s="215"/>
      <c r="S153" s="215"/>
      <c r="T153" s="215"/>
    </row>
    <row r="154" spans="1:20" s="212" customFormat="1" ht="18" customHeight="1">
      <c r="A154" s="215"/>
      <c r="B154" s="215"/>
      <c r="C154" s="215"/>
      <c r="D154" s="215"/>
      <c r="E154" s="215"/>
      <c r="F154" s="215"/>
      <c r="G154" s="215"/>
      <c r="H154" s="215"/>
      <c r="I154" s="215"/>
      <c r="J154" s="215"/>
      <c r="K154" s="215"/>
      <c r="L154" s="215"/>
      <c r="M154" s="215"/>
      <c r="N154" s="215"/>
      <c r="O154" s="215"/>
      <c r="P154" s="215"/>
      <c r="Q154" s="215"/>
      <c r="R154" s="215"/>
      <c r="S154" s="215"/>
      <c r="T154" s="215"/>
    </row>
    <row r="155" spans="1:20" s="212" customFormat="1" ht="18" customHeight="1">
      <c r="A155" s="215"/>
      <c r="B155" s="215"/>
      <c r="C155" s="215"/>
      <c r="D155" s="215"/>
      <c r="E155" s="215"/>
      <c r="F155" s="215"/>
      <c r="G155" s="215"/>
      <c r="H155" s="215"/>
      <c r="I155" s="215"/>
      <c r="J155" s="215"/>
      <c r="K155" s="215"/>
      <c r="L155" s="215"/>
      <c r="M155" s="215"/>
      <c r="N155" s="215"/>
      <c r="O155" s="215"/>
      <c r="P155" s="215"/>
      <c r="Q155" s="215"/>
      <c r="R155" s="215"/>
      <c r="S155" s="215"/>
      <c r="T155" s="215"/>
    </row>
    <row r="156" spans="1:20" s="212" customFormat="1" ht="18" customHeight="1">
      <c r="A156" s="215"/>
      <c r="B156" s="215"/>
      <c r="C156" s="215"/>
      <c r="D156" s="215"/>
      <c r="E156" s="215"/>
      <c r="F156" s="215"/>
      <c r="G156" s="215"/>
      <c r="H156" s="215"/>
      <c r="I156" s="215"/>
      <c r="J156" s="215"/>
      <c r="K156" s="215"/>
      <c r="L156" s="215"/>
      <c r="M156" s="215"/>
      <c r="N156" s="215"/>
      <c r="O156" s="215"/>
      <c r="P156" s="215"/>
      <c r="Q156" s="215"/>
      <c r="R156" s="215"/>
      <c r="S156" s="215"/>
      <c r="T156" s="215"/>
    </row>
    <row r="157" spans="1:20" s="212" customFormat="1" ht="18" customHeight="1">
      <c r="A157" s="215"/>
      <c r="B157" s="215"/>
      <c r="C157" s="215"/>
      <c r="D157" s="215"/>
      <c r="E157" s="215"/>
      <c r="F157" s="215"/>
      <c r="G157" s="215"/>
      <c r="H157" s="215"/>
      <c r="I157" s="215"/>
      <c r="J157" s="215"/>
      <c r="K157" s="215"/>
      <c r="L157" s="215"/>
      <c r="M157" s="215"/>
      <c r="N157" s="215"/>
      <c r="O157" s="215"/>
      <c r="P157" s="215"/>
      <c r="Q157" s="215"/>
      <c r="R157" s="215"/>
      <c r="S157" s="215"/>
      <c r="T157" s="215"/>
    </row>
    <row r="158" spans="1:20" s="212" customFormat="1" ht="18" customHeight="1">
      <c r="A158" s="215"/>
      <c r="B158" s="215"/>
      <c r="C158" s="215"/>
      <c r="D158" s="215"/>
      <c r="E158" s="215"/>
      <c r="F158" s="215"/>
      <c r="G158" s="215"/>
      <c r="H158" s="215"/>
      <c r="I158" s="215"/>
      <c r="J158" s="215"/>
      <c r="K158" s="215"/>
      <c r="L158" s="215"/>
      <c r="M158" s="215"/>
      <c r="N158" s="215"/>
      <c r="O158" s="215"/>
      <c r="P158" s="215"/>
      <c r="Q158" s="215"/>
      <c r="R158" s="215"/>
      <c r="S158" s="215"/>
      <c r="T158" s="215"/>
    </row>
    <row r="159" spans="1:20" s="212" customFormat="1" ht="18" customHeight="1">
      <c r="A159" s="215"/>
      <c r="B159" s="215"/>
      <c r="C159" s="215"/>
      <c r="D159" s="215"/>
      <c r="E159" s="215"/>
      <c r="F159" s="215"/>
      <c r="G159" s="215"/>
      <c r="H159" s="215"/>
      <c r="I159" s="215"/>
      <c r="J159" s="215"/>
      <c r="K159" s="215"/>
      <c r="L159" s="215"/>
      <c r="M159" s="215"/>
      <c r="N159" s="215"/>
      <c r="O159" s="215"/>
      <c r="P159" s="215"/>
      <c r="Q159" s="215"/>
      <c r="R159" s="215"/>
      <c r="S159" s="215"/>
      <c r="T159" s="215"/>
    </row>
    <row r="160" spans="1:20" s="212" customFormat="1" ht="18" customHeight="1">
      <c r="A160" s="215"/>
      <c r="B160" s="215"/>
      <c r="C160" s="215"/>
      <c r="D160" s="215"/>
      <c r="E160" s="215"/>
      <c r="F160" s="215"/>
      <c r="G160" s="215"/>
      <c r="H160" s="215"/>
      <c r="I160" s="215"/>
      <c r="J160" s="215"/>
      <c r="K160" s="215"/>
      <c r="L160" s="215"/>
      <c r="M160" s="215"/>
      <c r="N160" s="215"/>
      <c r="O160" s="215"/>
      <c r="P160" s="215"/>
      <c r="Q160" s="215"/>
      <c r="R160" s="215"/>
      <c r="S160" s="215"/>
      <c r="T160" s="215"/>
    </row>
    <row r="161" spans="1:20" s="212" customFormat="1" ht="18" customHeight="1">
      <c r="A161" s="215"/>
      <c r="B161" s="215"/>
      <c r="C161" s="215"/>
      <c r="D161" s="215"/>
      <c r="E161" s="215"/>
      <c r="F161" s="215"/>
      <c r="G161" s="215"/>
      <c r="H161" s="215"/>
      <c r="I161" s="215"/>
      <c r="J161" s="215"/>
      <c r="K161" s="215"/>
      <c r="L161" s="215"/>
      <c r="M161" s="215"/>
      <c r="N161" s="215"/>
      <c r="O161" s="215"/>
      <c r="P161" s="215"/>
      <c r="Q161" s="215"/>
      <c r="R161" s="215"/>
      <c r="S161" s="215"/>
      <c r="T161" s="215"/>
    </row>
    <row r="162" spans="1:20" s="212" customFormat="1" ht="18" customHeight="1">
      <c r="A162" s="215"/>
      <c r="B162" s="215"/>
      <c r="C162" s="215"/>
      <c r="D162" s="215"/>
      <c r="E162" s="215"/>
      <c r="F162" s="215"/>
      <c r="G162" s="215"/>
      <c r="H162" s="215"/>
      <c r="I162" s="215"/>
      <c r="J162" s="215"/>
      <c r="K162" s="215"/>
      <c r="L162" s="215"/>
      <c r="M162" s="215"/>
      <c r="N162" s="215"/>
      <c r="O162" s="215"/>
      <c r="P162" s="215"/>
      <c r="Q162" s="215"/>
      <c r="R162" s="215"/>
      <c r="S162" s="215"/>
      <c r="T162" s="215"/>
    </row>
    <row r="163" spans="1:20" s="212" customFormat="1" ht="18" customHeight="1">
      <c r="A163" s="215"/>
      <c r="B163" s="215"/>
      <c r="C163" s="215"/>
      <c r="D163" s="215"/>
      <c r="E163" s="215"/>
      <c r="F163" s="215"/>
      <c r="G163" s="215"/>
      <c r="H163" s="215"/>
      <c r="I163" s="215"/>
      <c r="J163" s="215"/>
      <c r="K163" s="215"/>
      <c r="L163" s="215"/>
      <c r="M163" s="215"/>
      <c r="N163" s="215"/>
      <c r="O163" s="215"/>
      <c r="P163" s="215"/>
      <c r="Q163" s="215"/>
      <c r="R163" s="215"/>
      <c r="S163" s="215"/>
      <c r="T163" s="215"/>
    </row>
    <row r="164" spans="1:20" s="212" customFormat="1" ht="18" customHeight="1">
      <c r="A164" s="215"/>
      <c r="B164" s="215"/>
      <c r="C164" s="215"/>
      <c r="D164" s="215"/>
      <c r="E164" s="215"/>
      <c r="F164" s="215"/>
      <c r="G164" s="215"/>
      <c r="H164" s="215"/>
      <c r="I164" s="215"/>
      <c r="J164" s="215"/>
      <c r="K164" s="215"/>
      <c r="L164" s="215"/>
      <c r="M164" s="215"/>
      <c r="N164" s="215"/>
      <c r="O164" s="215"/>
      <c r="P164" s="215"/>
      <c r="Q164" s="215"/>
      <c r="R164" s="215"/>
      <c r="S164" s="215"/>
      <c r="T164" s="215"/>
    </row>
    <row r="165" spans="1:20" s="212" customFormat="1" ht="18" customHeight="1">
      <c r="A165" s="215"/>
      <c r="B165" s="215"/>
      <c r="C165" s="215"/>
      <c r="D165" s="215"/>
      <c r="E165" s="215"/>
      <c r="F165" s="215"/>
      <c r="G165" s="215"/>
      <c r="H165" s="215"/>
      <c r="I165" s="215"/>
      <c r="J165" s="215"/>
      <c r="K165" s="215"/>
      <c r="L165" s="215"/>
      <c r="M165" s="215"/>
      <c r="N165" s="215"/>
      <c r="O165" s="215"/>
      <c r="P165" s="215"/>
      <c r="Q165" s="215"/>
      <c r="R165" s="215"/>
      <c r="S165" s="215"/>
      <c r="T165" s="215"/>
    </row>
    <row r="166" spans="1:20" s="212" customFormat="1" ht="18" customHeight="1">
      <c r="A166" s="215"/>
      <c r="B166" s="215"/>
      <c r="C166" s="215"/>
      <c r="D166" s="215"/>
      <c r="E166" s="215"/>
      <c r="F166" s="215"/>
      <c r="G166" s="215"/>
      <c r="H166" s="215"/>
      <c r="I166" s="215"/>
      <c r="J166" s="215"/>
      <c r="K166" s="215"/>
      <c r="L166" s="215"/>
      <c r="M166" s="215"/>
      <c r="N166" s="215"/>
      <c r="O166" s="215"/>
      <c r="P166" s="215"/>
      <c r="Q166" s="215"/>
      <c r="R166" s="215"/>
      <c r="S166" s="215"/>
      <c r="T166" s="215"/>
    </row>
    <row r="167" spans="1:20" s="212" customFormat="1" ht="18" customHeight="1">
      <c r="A167" s="215"/>
      <c r="B167" s="215"/>
      <c r="C167" s="215"/>
      <c r="D167" s="215"/>
      <c r="E167" s="215"/>
      <c r="F167" s="215"/>
      <c r="G167" s="215"/>
      <c r="H167" s="215"/>
      <c r="I167" s="215"/>
      <c r="J167" s="215"/>
      <c r="K167" s="215"/>
      <c r="L167" s="215"/>
      <c r="M167" s="215"/>
      <c r="N167" s="215"/>
      <c r="O167" s="215"/>
      <c r="P167" s="215"/>
      <c r="Q167" s="215"/>
      <c r="R167" s="215"/>
      <c r="S167" s="215"/>
      <c r="T167" s="215"/>
    </row>
    <row r="168" spans="1:20" s="212" customFormat="1" ht="18" customHeight="1">
      <c r="A168" s="215"/>
      <c r="B168" s="215"/>
      <c r="C168" s="215"/>
      <c r="D168" s="215"/>
      <c r="E168" s="215"/>
      <c r="F168" s="215"/>
      <c r="G168" s="215"/>
      <c r="H168" s="215"/>
      <c r="I168" s="215"/>
      <c r="J168" s="215"/>
      <c r="K168" s="215"/>
      <c r="L168" s="215"/>
      <c r="M168" s="215"/>
      <c r="N168" s="215"/>
      <c r="O168" s="215"/>
      <c r="P168" s="215"/>
      <c r="Q168" s="215"/>
      <c r="R168" s="215"/>
      <c r="S168" s="215"/>
      <c r="T168" s="215"/>
    </row>
    <row r="169" spans="1:20" s="212" customFormat="1" ht="18" customHeight="1">
      <c r="A169" s="215"/>
      <c r="B169" s="215"/>
      <c r="C169" s="215"/>
      <c r="D169" s="215"/>
      <c r="E169" s="215"/>
      <c r="F169" s="215"/>
      <c r="G169" s="215"/>
      <c r="H169" s="215"/>
      <c r="I169" s="215"/>
      <c r="J169" s="215"/>
      <c r="K169" s="215"/>
      <c r="L169" s="215"/>
      <c r="M169" s="215"/>
      <c r="N169" s="215"/>
      <c r="O169" s="215"/>
      <c r="P169" s="215"/>
      <c r="Q169" s="215"/>
      <c r="R169" s="215"/>
      <c r="S169" s="215"/>
      <c r="T169" s="215"/>
    </row>
    <row r="170" spans="1:20" s="212" customFormat="1" ht="18" customHeight="1">
      <c r="A170" s="215"/>
      <c r="B170" s="215"/>
      <c r="C170" s="215"/>
      <c r="D170" s="215"/>
      <c r="E170" s="215"/>
      <c r="F170" s="215"/>
      <c r="G170" s="215"/>
      <c r="H170" s="215"/>
      <c r="I170" s="215"/>
      <c r="J170" s="215"/>
      <c r="K170" s="215"/>
      <c r="L170" s="215"/>
      <c r="M170" s="215"/>
      <c r="N170" s="215"/>
      <c r="O170" s="215"/>
      <c r="P170" s="215"/>
      <c r="Q170" s="215"/>
      <c r="R170" s="215"/>
      <c r="S170" s="215"/>
      <c r="T170" s="215"/>
    </row>
    <row r="171" spans="1:20" s="212" customFormat="1" ht="18" customHeight="1">
      <c r="A171" s="215"/>
      <c r="B171" s="215"/>
      <c r="C171" s="215"/>
      <c r="D171" s="215"/>
      <c r="E171" s="215"/>
      <c r="F171" s="215"/>
      <c r="G171" s="215"/>
      <c r="H171" s="215"/>
      <c r="I171" s="215"/>
      <c r="J171" s="215"/>
      <c r="K171" s="215"/>
      <c r="L171" s="215"/>
      <c r="M171" s="215"/>
      <c r="N171" s="215"/>
      <c r="O171" s="215"/>
      <c r="P171" s="215"/>
      <c r="Q171" s="215"/>
      <c r="R171" s="215"/>
      <c r="S171" s="215"/>
      <c r="T171" s="215"/>
    </row>
    <row r="172" spans="1:20" s="212" customFormat="1" ht="18" customHeight="1">
      <c r="A172" s="215"/>
      <c r="B172" s="215"/>
      <c r="C172" s="215"/>
      <c r="D172" s="215"/>
      <c r="E172" s="215"/>
      <c r="F172" s="215"/>
      <c r="G172" s="215"/>
      <c r="H172" s="215"/>
      <c r="I172" s="215"/>
      <c r="J172" s="215"/>
      <c r="K172" s="215"/>
      <c r="L172" s="215"/>
      <c r="M172" s="215"/>
      <c r="N172" s="215"/>
      <c r="O172" s="215"/>
      <c r="P172" s="215"/>
      <c r="Q172" s="215"/>
      <c r="R172" s="215"/>
      <c r="S172" s="215"/>
      <c r="T172" s="215"/>
    </row>
    <row r="173" spans="1:20" s="212" customFormat="1" ht="18" customHeight="1">
      <c r="A173" s="215"/>
      <c r="B173" s="215"/>
      <c r="C173" s="215"/>
      <c r="D173" s="215"/>
      <c r="E173" s="215"/>
      <c r="F173" s="215"/>
      <c r="G173" s="215"/>
      <c r="H173" s="215"/>
      <c r="I173" s="215"/>
      <c r="J173" s="215"/>
      <c r="K173" s="215"/>
      <c r="L173" s="215"/>
      <c r="M173" s="215"/>
      <c r="N173" s="215"/>
      <c r="O173" s="215"/>
      <c r="P173" s="215"/>
      <c r="Q173" s="215"/>
      <c r="R173" s="215"/>
      <c r="S173" s="215"/>
      <c r="T173" s="215"/>
    </row>
    <row r="174" spans="1:20" s="212" customFormat="1" ht="18" customHeight="1">
      <c r="A174" s="215"/>
      <c r="B174" s="215"/>
      <c r="C174" s="215"/>
      <c r="D174" s="215"/>
      <c r="E174" s="215"/>
      <c r="F174" s="215"/>
      <c r="G174" s="215"/>
      <c r="H174" s="215"/>
      <c r="I174" s="215"/>
      <c r="J174" s="215"/>
      <c r="K174" s="215"/>
      <c r="L174" s="215"/>
      <c r="M174" s="215"/>
      <c r="N174" s="215"/>
      <c r="O174" s="215"/>
      <c r="P174" s="215"/>
      <c r="Q174" s="215"/>
      <c r="R174" s="215"/>
      <c r="S174" s="215"/>
      <c r="T174" s="215"/>
    </row>
    <row r="175" spans="1:20" s="212" customFormat="1" ht="18" customHeight="1">
      <c r="A175" s="215"/>
      <c r="B175" s="215"/>
      <c r="C175" s="215"/>
      <c r="D175" s="215"/>
      <c r="E175" s="215"/>
      <c r="F175" s="215"/>
      <c r="G175" s="215"/>
      <c r="H175" s="215"/>
      <c r="I175" s="215"/>
      <c r="J175" s="215"/>
      <c r="K175" s="215"/>
      <c r="L175" s="215"/>
      <c r="M175" s="215"/>
      <c r="N175" s="215"/>
      <c r="O175" s="215"/>
      <c r="P175" s="215"/>
      <c r="Q175" s="215"/>
      <c r="R175" s="215"/>
      <c r="S175" s="215"/>
      <c r="T175" s="215"/>
    </row>
    <row r="176" spans="1:20" s="212" customFormat="1" ht="18" customHeight="1">
      <c r="A176" s="215"/>
      <c r="B176" s="215"/>
      <c r="C176" s="215"/>
      <c r="D176" s="215"/>
      <c r="E176" s="215"/>
      <c r="F176" s="215"/>
      <c r="G176" s="215"/>
      <c r="H176" s="215"/>
      <c r="I176" s="215"/>
      <c r="J176" s="215"/>
      <c r="K176" s="215"/>
      <c r="L176" s="215"/>
      <c r="M176" s="215"/>
      <c r="N176" s="215"/>
      <c r="O176" s="215"/>
      <c r="P176" s="215"/>
      <c r="Q176" s="215"/>
      <c r="R176" s="215"/>
      <c r="S176" s="215"/>
      <c r="T176" s="215"/>
    </row>
    <row r="177" spans="1:20" s="212" customFormat="1" ht="18" customHeight="1">
      <c r="A177" s="215"/>
      <c r="B177" s="215"/>
      <c r="C177" s="215"/>
      <c r="D177" s="215"/>
      <c r="E177" s="215"/>
      <c r="F177" s="215"/>
      <c r="G177" s="215"/>
      <c r="H177" s="215"/>
      <c r="I177" s="215"/>
      <c r="J177" s="215"/>
      <c r="K177" s="215"/>
      <c r="L177" s="215"/>
      <c r="M177" s="215"/>
      <c r="N177" s="215"/>
      <c r="O177" s="215"/>
      <c r="P177" s="215"/>
      <c r="Q177" s="215"/>
      <c r="R177" s="215"/>
      <c r="S177" s="215"/>
      <c r="T177" s="215"/>
    </row>
    <row r="178" spans="1:20" s="212" customFormat="1" ht="18" customHeight="1">
      <c r="A178" s="215"/>
      <c r="B178" s="215"/>
      <c r="C178" s="215"/>
      <c r="D178" s="215"/>
      <c r="E178" s="215"/>
      <c r="F178" s="215"/>
      <c r="G178" s="215"/>
      <c r="H178" s="215"/>
      <c r="I178" s="215"/>
      <c r="J178" s="215"/>
      <c r="K178" s="215"/>
      <c r="L178" s="215"/>
      <c r="M178" s="215"/>
      <c r="N178" s="215"/>
      <c r="O178" s="215"/>
      <c r="P178" s="215"/>
      <c r="Q178" s="215"/>
      <c r="R178" s="215"/>
      <c r="S178" s="215"/>
      <c r="T178" s="215"/>
    </row>
    <row r="179" spans="1:20" s="212" customFormat="1" ht="18" customHeight="1">
      <c r="A179" s="215"/>
      <c r="B179" s="215"/>
      <c r="C179" s="215"/>
      <c r="D179" s="215"/>
      <c r="E179" s="215"/>
      <c r="F179" s="215"/>
      <c r="G179" s="215"/>
      <c r="H179" s="215"/>
      <c r="I179" s="215"/>
      <c r="J179" s="215"/>
      <c r="K179" s="215"/>
      <c r="L179" s="215"/>
      <c r="M179" s="215"/>
      <c r="N179" s="215"/>
      <c r="O179" s="215"/>
      <c r="P179" s="215"/>
      <c r="Q179" s="215"/>
      <c r="R179" s="215"/>
      <c r="S179" s="215"/>
      <c r="T179" s="215"/>
    </row>
    <row r="180" spans="1:20" s="212" customFormat="1" ht="18" customHeight="1">
      <c r="A180" s="215"/>
      <c r="B180" s="215"/>
      <c r="C180" s="215"/>
      <c r="D180" s="215"/>
      <c r="E180" s="215"/>
      <c r="F180" s="215"/>
      <c r="G180" s="215"/>
      <c r="H180" s="215"/>
      <c r="I180" s="215"/>
      <c r="J180" s="215"/>
      <c r="K180" s="215"/>
      <c r="L180" s="215"/>
      <c r="M180" s="215"/>
      <c r="N180" s="215"/>
      <c r="O180" s="215"/>
      <c r="P180" s="215"/>
      <c r="Q180" s="215"/>
      <c r="R180" s="215"/>
      <c r="S180" s="215"/>
      <c r="T180" s="215"/>
    </row>
    <row r="181" spans="1:20" s="212" customFormat="1" ht="18" customHeight="1">
      <c r="A181" s="215"/>
      <c r="B181" s="215"/>
      <c r="C181" s="215"/>
      <c r="D181" s="215"/>
      <c r="E181" s="215"/>
      <c r="F181" s="215"/>
      <c r="G181" s="215"/>
      <c r="H181" s="215"/>
      <c r="I181" s="215"/>
      <c r="J181" s="215"/>
      <c r="K181" s="215"/>
      <c r="L181" s="215"/>
      <c r="M181" s="215"/>
      <c r="N181" s="215"/>
      <c r="O181" s="215"/>
      <c r="P181" s="215"/>
      <c r="Q181" s="215"/>
      <c r="R181" s="215"/>
      <c r="S181" s="215"/>
      <c r="T181" s="215"/>
    </row>
  </sheetData>
  <mergeCells count="15">
    <mergeCell ref="B109:C109"/>
    <mergeCell ref="E3:K3"/>
    <mergeCell ref="A5:J5"/>
    <mergeCell ref="D16:I16"/>
    <mergeCell ref="B17:B23"/>
    <mergeCell ref="B24:B30"/>
    <mergeCell ref="A31:I31"/>
    <mergeCell ref="B104:C104"/>
    <mergeCell ref="D104:F104"/>
    <mergeCell ref="B105:C105"/>
    <mergeCell ref="B106:C106"/>
    <mergeCell ref="B107:C107"/>
    <mergeCell ref="B108:C108"/>
    <mergeCell ref="D108:F108"/>
    <mergeCell ref="D109:F109"/>
  </mergeCells>
  <phoneticPr fontId="2"/>
  <hyperlinks>
    <hyperlink ref="G50" r:id="rId1"/>
    <hyperlink ref="H56" r:id="rId2"/>
  </hyperlinks>
  <printOptions horizontalCentered="1"/>
  <pageMargins left="0.23622047244094491" right="0.23622047244094491" top="0.74803149606299213" bottom="0.74803149606299213" header="0.31496062992125984" footer="0.31496062992125984"/>
  <pageSetup paperSize="9" scale="88" orientation="portrait" r:id="rId3"/>
  <rowBreaks count="1" manualBreakCount="1">
    <brk id="61"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GD169"/>
  <sheetViews>
    <sheetView showGridLines="0" zoomScale="145" zoomScaleNormal="145" zoomScaleSheetLayoutView="85" workbookViewId="0">
      <selection activeCell="AK53" sqref="AK53"/>
    </sheetView>
  </sheetViews>
  <sheetFormatPr defaultColWidth="0" defaultRowHeight="13.5" zeroHeight="1"/>
  <cols>
    <col min="1" max="1" width="3.5" style="10" bestFit="1" customWidth="1"/>
    <col min="2" max="2" width="8.75" style="10" bestFit="1" customWidth="1"/>
    <col min="3" max="3" width="3.5" style="10" bestFit="1" customWidth="1"/>
    <col min="4" max="4" width="5" style="10" bestFit="1" customWidth="1"/>
    <col min="5" max="5" width="14.375" style="10" customWidth="1"/>
    <col min="6" max="6" width="5.125" style="10" customWidth="1"/>
    <col min="7" max="7" width="10.25" style="10" customWidth="1"/>
    <col min="8" max="8" width="7.5" style="10" customWidth="1"/>
    <col min="9" max="9" width="5" style="10" bestFit="1" customWidth="1"/>
    <col min="10" max="10" width="12.125" style="10" customWidth="1"/>
    <col min="11" max="18" width="1.25" style="17" customWidth="1"/>
    <col min="19" max="19" width="12.125" style="10" customWidth="1"/>
    <col min="20" max="27" width="1.25" style="17" customWidth="1"/>
    <col min="28" max="28" width="12.125" style="10" customWidth="1"/>
    <col min="29" max="36" width="1.25" style="17" customWidth="1"/>
    <col min="37" max="37" width="6.125" style="10" customWidth="1"/>
    <col min="38" max="38" width="6.125" style="17" customWidth="1"/>
    <col min="39" max="39" width="1.625" style="3" customWidth="1"/>
    <col min="40" max="40" width="10.25" style="10" hidden="1" customWidth="1"/>
    <col min="41" max="43" width="2.375" style="10" hidden="1" customWidth="1"/>
    <col min="44" max="44" width="5.875" style="10" hidden="1" customWidth="1"/>
    <col min="45" max="45" width="2.375" style="10" hidden="1" customWidth="1"/>
    <col min="46" max="46" width="5.75" style="3" hidden="1" customWidth="1"/>
    <col min="47" max="51" width="11.375" style="3" hidden="1" customWidth="1"/>
    <col min="52" max="52" width="19.125" style="3" hidden="1" customWidth="1"/>
    <col min="53" max="54" width="5.75" style="3" hidden="1" customWidth="1"/>
    <col min="55" max="55" width="7.375" style="3" hidden="1" customWidth="1"/>
    <col min="56" max="56" width="5.25" style="47" hidden="1" customWidth="1"/>
    <col min="57" max="57" width="3.25" style="46" hidden="1" customWidth="1"/>
    <col min="58" max="67" width="13.5" style="46" hidden="1" customWidth="1"/>
    <col min="68" max="69" width="5.25" style="46" hidden="1" customWidth="1"/>
    <col min="70" max="70" width="6.5" style="46" hidden="1" customWidth="1"/>
    <col min="71" max="71" width="9" style="46" hidden="1" customWidth="1"/>
    <col min="72" max="16384" width="9" style="3" hidden="1"/>
  </cols>
  <sheetData>
    <row r="1" spans="1:186" s="1" customFormat="1" ht="24" customHeight="1" thickBot="1">
      <c r="A1" s="379" t="str">
        <f>'●初期設定（事務局）'!B3</f>
        <v>オホーツク陸協小学生記録会　兼　北見市小学生記録会</v>
      </c>
      <c r="B1" s="379"/>
      <c r="C1" s="379"/>
      <c r="D1" s="379"/>
      <c r="E1" s="379"/>
      <c r="F1" s="15"/>
      <c r="G1" s="14" t="s">
        <v>134</v>
      </c>
      <c r="H1" s="377" t="str">
        <f>CONCATENATE('●初期設定（事務局）'!E3,'●初期設定（事務局）'!F3,'●初期設定（事務局）'!G3,'●初期設定（事務局）'!H3,'●初期設定（事務局）'!I3,'●初期設定（事務局）'!J3,'●初期設定（事務局）'!K3,'●初期設定（事務局）'!L3,'●初期設定（事務局）'!M3,'●初期設定（事務局）'!N3)</f>
        <v>9月11日（月）18：00</v>
      </c>
      <c r="I1" s="377"/>
      <c r="J1" s="377"/>
      <c r="K1" s="377"/>
      <c r="L1" s="377"/>
      <c r="M1" s="378"/>
      <c r="N1" s="3"/>
      <c r="O1" s="3"/>
      <c r="P1" s="3"/>
      <c r="Q1" s="3"/>
      <c r="R1" s="3"/>
      <c r="S1" s="409" t="s">
        <v>162</v>
      </c>
      <c r="T1" s="410"/>
      <c r="U1" s="410"/>
      <c r="V1" s="410"/>
      <c r="W1" s="410"/>
      <c r="X1" s="410"/>
      <c r="Y1" s="410"/>
      <c r="Z1" s="410"/>
      <c r="AA1" s="410"/>
      <c r="AB1" s="406">
        <f>AC3*800+AC4*1000+AC5*300+AC6*1000</f>
        <v>0</v>
      </c>
      <c r="AC1" s="407"/>
      <c r="AD1" s="407"/>
      <c r="AE1" s="407"/>
      <c r="AF1" s="407"/>
      <c r="AG1" s="407"/>
      <c r="AH1" s="407"/>
      <c r="AI1" s="407"/>
      <c r="AJ1" s="407"/>
      <c r="AK1" s="407"/>
      <c r="AL1" s="408"/>
      <c r="AM1" s="60"/>
      <c r="AN1" s="60"/>
      <c r="AO1" s="61"/>
      <c r="AP1" s="11"/>
      <c r="AQ1" s="10"/>
      <c r="AR1" s="10"/>
      <c r="AS1" s="10"/>
      <c r="AT1" s="3"/>
      <c r="AU1" s="3"/>
      <c r="AV1" s="3"/>
      <c r="AW1" s="3"/>
      <c r="AX1" s="3"/>
      <c r="AY1" s="3"/>
      <c r="AZ1" s="3"/>
      <c r="BA1" s="3"/>
      <c r="BB1" s="3"/>
      <c r="BC1" s="3"/>
      <c r="BD1" s="46"/>
      <c r="BE1" s="4"/>
      <c r="BF1" s="4"/>
      <c r="BG1" s="4"/>
      <c r="BH1" s="43"/>
      <c r="BI1" s="43"/>
      <c r="BJ1" s="43"/>
      <c r="BK1" s="43"/>
      <c r="BL1" s="43"/>
      <c r="BM1" s="43"/>
      <c r="BN1" s="43"/>
      <c r="BO1" s="43"/>
      <c r="BP1" s="46"/>
      <c r="BQ1" s="46"/>
      <c r="BR1" s="4"/>
      <c r="BS1" s="46"/>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s="1" customFormat="1" ht="5.25" customHeight="1" thickBot="1">
      <c r="A2" s="13"/>
      <c r="B2" s="13"/>
      <c r="C2" s="13"/>
      <c r="D2" s="13"/>
      <c r="E2" s="13"/>
      <c r="F2" s="15"/>
      <c r="G2" s="15"/>
      <c r="H2" s="12"/>
      <c r="I2" s="12"/>
      <c r="J2" s="12"/>
      <c r="K2" s="12"/>
      <c r="L2" s="12"/>
      <c r="M2" s="3"/>
      <c r="N2" s="3"/>
      <c r="O2" s="3"/>
      <c r="P2" s="3"/>
      <c r="Q2" s="3"/>
      <c r="R2" s="3"/>
      <c r="S2" s="3"/>
      <c r="T2" s="3"/>
      <c r="U2" s="3"/>
      <c r="V2" s="3"/>
      <c r="W2" s="3"/>
      <c r="X2" s="12"/>
      <c r="Y2" s="12"/>
      <c r="Z2" s="12"/>
      <c r="AA2" s="12"/>
      <c r="AB2" s="12"/>
      <c r="AC2" s="12"/>
      <c r="AD2" s="12"/>
      <c r="AE2" s="12"/>
      <c r="AF2" s="12"/>
      <c r="AG2" s="12"/>
      <c r="AH2" s="12"/>
      <c r="AI2" s="12"/>
      <c r="AJ2" s="12"/>
      <c r="AK2" s="59"/>
      <c r="AL2" s="59"/>
      <c r="AM2" s="59"/>
      <c r="AN2" s="59"/>
      <c r="AO2" s="59"/>
      <c r="AP2" s="11"/>
      <c r="AQ2" s="10"/>
      <c r="AR2" s="10"/>
      <c r="AS2" s="10"/>
      <c r="AT2" s="3"/>
      <c r="AU2" s="3"/>
      <c r="AV2" s="3"/>
      <c r="AW2" s="3"/>
      <c r="AX2" s="3"/>
      <c r="AY2" s="3"/>
      <c r="AZ2" s="3"/>
      <c r="BA2" s="3"/>
      <c r="BB2" s="3"/>
      <c r="BC2" s="3"/>
      <c r="BD2" s="46"/>
      <c r="BE2" s="353" t="s">
        <v>97</v>
      </c>
      <c r="BF2" s="353"/>
      <c r="BG2" s="353"/>
      <c r="BH2" s="353"/>
      <c r="BI2" s="353"/>
      <c r="BJ2" s="353"/>
      <c r="BK2" s="353"/>
      <c r="BL2" s="353"/>
      <c r="BM2" s="353"/>
      <c r="BN2" s="353"/>
      <c r="BO2" s="353"/>
      <c r="BP2" s="46"/>
      <c r="BQ2" s="46"/>
      <c r="BR2" s="43"/>
      <c r="BS2" s="46"/>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s="1" customFormat="1" ht="14.25" customHeight="1">
      <c r="A3" s="389" t="s">
        <v>160</v>
      </c>
      <c r="B3" s="390"/>
      <c r="C3" s="391" t="s">
        <v>151</v>
      </c>
      <c r="D3" s="391"/>
      <c r="E3" s="392"/>
      <c r="F3" s="52"/>
      <c r="G3" s="172" t="s">
        <v>138</v>
      </c>
      <c r="H3" s="387" t="s">
        <v>139</v>
      </c>
      <c r="I3" s="388"/>
      <c r="J3" s="384" t="s">
        <v>140</v>
      </c>
      <c r="K3" s="385"/>
      <c r="L3" s="385"/>
      <c r="M3" s="386"/>
      <c r="N3" s="3"/>
      <c r="O3" s="3"/>
      <c r="P3" s="43"/>
      <c r="Q3" s="43"/>
      <c r="R3" s="43"/>
      <c r="S3" s="432" t="s">
        <v>141</v>
      </c>
      <c r="T3" s="433"/>
      <c r="U3" s="433"/>
      <c r="V3" s="433"/>
      <c r="W3" s="433"/>
      <c r="X3" s="433"/>
      <c r="Y3" s="433"/>
      <c r="Z3" s="434"/>
      <c r="AA3" s="188"/>
      <c r="AB3" s="190" t="s">
        <v>556</v>
      </c>
      <c r="AC3" s="420"/>
      <c r="AD3" s="420"/>
      <c r="AE3" s="420"/>
      <c r="AF3" s="421"/>
      <c r="AG3" s="422" t="s">
        <v>465</v>
      </c>
      <c r="AH3" s="422"/>
      <c r="AI3" s="423"/>
      <c r="AJ3" s="20"/>
      <c r="AK3" s="330" t="s">
        <v>167</v>
      </c>
      <c r="AL3" s="331"/>
      <c r="AM3" s="59"/>
      <c r="AN3" s="59"/>
      <c r="AO3" s="59"/>
      <c r="AP3" s="11"/>
      <c r="AQ3" s="10"/>
      <c r="AR3" s="10"/>
      <c r="AS3" s="10"/>
      <c r="AT3" s="3"/>
      <c r="AU3" s="3"/>
      <c r="AV3" s="3"/>
      <c r="AW3" s="3"/>
      <c r="AX3" s="3"/>
      <c r="AY3" s="3"/>
      <c r="AZ3" s="3"/>
      <c r="BA3" s="3"/>
      <c r="BB3" s="3"/>
      <c r="BC3" s="3"/>
      <c r="BD3" s="46"/>
      <c r="BE3" s="353"/>
      <c r="BF3" s="353"/>
      <c r="BG3" s="353"/>
      <c r="BH3" s="353"/>
      <c r="BI3" s="353"/>
      <c r="BJ3" s="353"/>
      <c r="BK3" s="353"/>
      <c r="BL3" s="353"/>
      <c r="BM3" s="353"/>
      <c r="BN3" s="353"/>
      <c r="BO3" s="353"/>
      <c r="BP3" s="46"/>
      <c r="BQ3" s="46"/>
      <c r="BR3" s="43"/>
      <c r="BS3" s="46"/>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s="1" customFormat="1" ht="14.25" customHeight="1">
      <c r="A4" s="380" t="s">
        <v>135</v>
      </c>
      <c r="B4" s="381"/>
      <c r="C4" s="375"/>
      <c r="D4" s="375"/>
      <c r="E4" s="376"/>
      <c r="F4" s="52"/>
      <c r="G4" s="173"/>
      <c r="H4" s="382"/>
      <c r="I4" s="382"/>
      <c r="J4" s="382"/>
      <c r="K4" s="382"/>
      <c r="L4" s="382"/>
      <c r="M4" s="383"/>
      <c r="N4" s="45"/>
      <c r="O4" s="3"/>
      <c r="P4" s="3"/>
      <c r="Q4" s="3"/>
      <c r="R4" s="3"/>
      <c r="S4" s="362" t="s">
        <v>624</v>
      </c>
      <c r="T4" s="363"/>
      <c r="U4" s="363"/>
      <c r="V4" s="363"/>
      <c r="W4" s="363"/>
      <c r="X4" s="363"/>
      <c r="Y4" s="363"/>
      <c r="Z4" s="364"/>
      <c r="AA4" s="188"/>
      <c r="AB4" s="191" t="s">
        <v>557</v>
      </c>
      <c r="AC4" s="424"/>
      <c r="AD4" s="424"/>
      <c r="AE4" s="424"/>
      <c r="AF4" s="425"/>
      <c r="AG4" s="426" t="s">
        <v>465</v>
      </c>
      <c r="AH4" s="426"/>
      <c r="AI4" s="427"/>
      <c r="AJ4" s="21"/>
      <c r="AK4" s="332"/>
      <c r="AL4" s="333"/>
      <c r="AM4" s="4"/>
      <c r="AN4" s="11"/>
      <c r="AO4" s="11"/>
      <c r="AP4" s="11"/>
      <c r="AQ4" s="10"/>
      <c r="AR4" s="10"/>
      <c r="AS4" s="10"/>
      <c r="AT4" s="3"/>
      <c r="AU4" s="3"/>
      <c r="AV4" s="3"/>
      <c r="AW4" s="3"/>
      <c r="AX4" s="3"/>
      <c r="AY4" s="3"/>
      <c r="AZ4" s="3"/>
      <c r="BA4" s="3"/>
      <c r="BB4" s="3"/>
      <c r="BC4" s="3"/>
      <c r="BD4" s="46"/>
      <c r="BE4" s="353"/>
      <c r="BF4" s="353"/>
      <c r="BG4" s="353"/>
      <c r="BH4" s="353"/>
      <c r="BI4" s="353"/>
      <c r="BJ4" s="353"/>
      <c r="BK4" s="353"/>
      <c r="BL4" s="353"/>
      <c r="BM4" s="353"/>
      <c r="BN4" s="353"/>
      <c r="BO4" s="353"/>
      <c r="BP4" s="46"/>
      <c r="BQ4" s="46"/>
      <c r="BR4" s="43"/>
      <c r="BS4" s="46"/>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s="1" customFormat="1" ht="14.25" customHeight="1">
      <c r="A5" s="373" t="s">
        <v>136</v>
      </c>
      <c r="B5" s="374"/>
      <c r="C5" s="375"/>
      <c r="D5" s="375"/>
      <c r="E5" s="376"/>
      <c r="F5" s="52"/>
      <c r="G5" s="173"/>
      <c r="H5" s="382"/>
      <c r="I5" s="382"/>
      <c r="J5" s="382"/>
      <c r="K5" s="382"/>
      <c r="L5" s="382"/>
      <c r="M5" s="383"/>
      <c r="N5" s="45"/>
      <c r="O5" s="3"/>
      <c r="P5" s="3"/>
      <c r="Q5" s="3"/>
      <c r="R5" s="3"/>
      <c r="S5" s="365"/>
      <c r="T5" s="366"/>
      <c r="U5" s="366"/>
      <c r="V5" s="366"/>
      <c r="W5" s="366"/>
      <c r="X5" s="366"/>
      <c r="Y5" s="366"/>
      <c r="Z5" s="367"/>
      <c r="AA5" s="188"/>
      <c r="AB5" s="191" t="s">
        <v>555</v>
      </c>
      <c r="AC5" s="424"/>
      <c r="AD5" s="424"/>
      <c r="AE5" s="424"/>
      <c r="AF5" s="425"/>
      <c r="AG5" s="426" t="s">
        <v>465</v>
      </c>
      <c r="AH5" s="426"/>
      <c r="AI5" s="427"/>
      <c r="AJ5" s="21"/>
      <c r="AK5" s="414" t="s">
        <v>168</v>
      </c>
      <c r="AL5" s="415"/>
      <c r="AM5" s="3"/>
      <c r="AN5" s="10"/>
      <c r="AO5" s="10"/>
      <c r="AP5" s="10"/>
      <c r="AQ5" s="10"/>
      <c r="AR5" s="10"/>
      <c r="AS5" s="10"/>
      <c r="AT5" s="3"/>
      <c r="AU5" s="3"/>
      <c r="AV5" s="3"/>
      <c r="AW5" s="3"/>
      <c r="AX5" s="3"/>
      <c r="AY5" s="3"/>
      <c r="AZ5" s="3"/>
      <c r="BA5" s="3"/>
      <c r="BB5" s="3"/>
      <c r="BC5" s="3"/>
      <c r="BD5" s="46"/>
      <c r="BP5" s="46"/>
      <c r="BQ5" s="46"/>
      <c r="BR5" s="43"/>
      <c r="BS5" s="46"/>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1" customFormat="1" ht="14.25" customHeight="1" thickBot="1">
      <c r="A6" s="373" t="s">
        <v>454</v>
      </c>
      <c r="B6" s="374"/>
      <c r="C6" s="396"/>
      <c r="D6" s="397"/>
      <c r="E6" s="398"/>
      <c r="F6" s="52"/>
      <c r="G6" s="411" t="s">
        <v>166</v>
      </c>
      <c r="H6" s="412"/>
      <c r="I6" s="412"/>
      <c r="J6" s="412"/>
      <c r="K6" s="412"/>
      <c r="L6" s="412"/>
      <c r="M6" s="413"/>
      <c r="N6" s="45"/>
      <c r="O6" s="3"/>
      <c r="P6" s="3"/>
      <c r="Q6" s="3"/>
      <c r="R6" s="3"/>
      <c r="S6" s="365"/>
      <c r="T6" s="366"/>
      <c r="U6" s="366"/>
      <c r="V6" s="366"/>
      <c r="W6" s="366"/>
      <c r="X6" s="366"/>
      <c r="Y6" s="366"/>
      <c r="Z6" s="367"/>
      <c r="AA6" s="188"/>
      <c r="AB6" s="192" t="s">
        <v>464</v>
      </c>
      <c r="AC6" s="428"/>
      <c r="AD6" s="428"/>
      <c r="AE6" s="428"/>
      <c r="AF6" s="429"/>
      <c r="AG6" s="430" t="s">
        <v>465</v>
      </c>
      <c r="AH6" s="430"/>
      <c r="AI6" s="431"/>
      <c r="AJ6" s="21"/>
      <c r="AK6" s="416"/>
      <c r="AL6" s="417"/>
      <c r="AM6" s="3"/>
      <c r="AN6" s="10"/>
      <c r="AO6" s="10"/>
      <c r="AP6" s="10"/>
      <c r="AQ6" s="10"/>
      <c r="AR6" s="10"/>
      <c r="AS6" s="10"/>
      <c r="AT6" s="3"/>
      <c r="AU6" s="3"/>
      <c r="AV6" s="3"/>
      <c r="AW6" s="3"/>
      <c r="AX6" s="3"/>
      <c r="AY6" s="3"/>
      <c r="AZ6" s="3"/>
      <c r="BA6" s="3"/>
      <c r="BB6" s="3"/>
      <c r="BC6" s="3"/>
      <c r="BD6" s="46"/>
      <c r="BP6" s="46"/>
      <c r="BQ6" s="46"/>
      <c r="BR6" s="43"/>
      <c r="BS6" s="46"/>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row>
    <row r="7" spans="1:186" s="1" customFormat="1" ht="14.25" customHeight="1">
      <c r="A7" s="435" t="s">
        <v>161</v>
      </c>
      <c r="B7" s="436"/>
      <c r="C7" s="393"/>
      <c r="D7" s="394"/>
      <c r="E7" s="395"/>
      <c r="F7" s="52"/>
      <c r="G7" s="342"/>
      <c r="H7" s="343"/>
      <c r="I7" s="343"/>
      <c r="J7" s="343"/>
      <c r="K7" s="343"/>
      <c r="L7" s="343"/>
      <c r="M7" s="344"/>
      <c r="N7" s="45"/>
      <c r="O7" s="3"/>
      <c r="P7" s="3"/>
      <c r="Q7" s="3"/>
      <c r="R7" s="3"/>
      <c r="S7" s="365"/>
      <c r="T7" s="366"/>
      <c r="U7" s="366"/>
      <c r="V7" s="366"/>
      <c r="W7" s="366"/>
      <c r="X7" s="366"/>
      <c r="Y7" s="366"/>
      <c r="Z7" s="367"/>
      <c r="AA7" s="188"/>
      <c r="AB7" s="351" t="s">
        <v>466</v>
      </c>
      <c r="AC7" s="351"/>
      <c r="AD7" s="351"/>
      <c r="AE7" s="351"/>
      <c r="AF7" s="351"/>
      <c r="AG7" s="351"/>
      <c r="AH7" s="351"/>
      <c r="AI7" s="351"/>
      <c r="AJ7" s="21"/>
      <c r="AK7" s="416"/>
      <c r="AL7" s="417"/>
      <c r="AM7" s="3"/>
      <c r="AN7" s="10"/>
      <c r="AO7" s="10"/>
      <c r="AP7" s="10"/>
      <c r="AQ7" s="10"/>
      <c r="AR7" s="10"/>
      <c r="AS7" s="10"/>
      <c r="AT7" s="3"/>
      <c r="AU7" s="3"/>
      <c r="AV7" s="3"/>
      <c r="AW7" s="3"/>
      <c r="AX7" s="3"/>
      <c r="AY7" s="3"/>
      <c r="AZ7" s="3"/>
      <c r="BA7" s="3"/>
      <c r="BB7" s="3"/>
      <c r="BC7" s="3"/>
      <c r="BD7" s="46"/>
      <c r="BP7" s="46"/>
      <c r="BQ7" s="46"/>
      <c r="BR7" s="43"/>
      <c r="BS7" s="46"/>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row>
    <row r="8" spans="1:186" s="1" customFormat="1" ht="14.25" customHeight="1" thickBot="1">
      <c r="A8" s="399" t="s">
        <v>137</v>
      </c>
      <c r="B8" s="400"/>
      <c r="C8" s="401"/>
      <c r="D8" s="402"/>
      <c r="E8" s="403"/>
      <c r="F8" s="52"/>
      <c r="G8" s="345"/>
      <c r="H8" s="346"/>
      <c r="I8" s="346"/>
      <c r="J8" s="346"/>
      <c r="K8" s="346"/>
      <c r="L8" s="346"/>
      <c r="M8" s="347"/>
      <c r="N8" s="45"/>
      <c r="O8" s="3"/>
      <c r="P8" s="3"/>
      <c r="Q8" s="3"/>
      <c r="R8" s="3"/>
      <c r="S8" s="365"/>
      <c r="T8" s="366"/>
      <c r="U8" s="366"/>
      <c r="V8" s="366"/>
      <c r="W8" s="366"/>
      <c r="X8" s="366"/>
      <c r="Y8" s="366"/>
      <c r="Z8" s="367"/>
      <c r="AA8" s="188"/>
      <c r="AB8" s="352"/>
      <c r="AC8" s="352"/>
      <c r="AD8" s="352"/>
      <c r="AE8" s="352"/>
      <c r="AF8" s="352"/>
      <c r="AG8" s="352"/>
      <c r="AH8" s="352"/>
      <c r="AI8" s="352"/>
      <c r="AJ8" s="21"/>
      <c r="AK8" s="416"/>
      <c r="AL8" s="417"/>
      <c r="AM8" s="3"/>
      <c r="AN8" s="10"/>
      <c r="AO8" s="10"/>
      <c r="AP8" s="10"/>
      <c r="AQ8" s="10"/>
      <c r="AR8" s="10"/>
      <c r="AS8" s="10"/>
      <c r="AT8" s="3"/>
      <c r="AU8" s="3"/>
      <c r="AV8" s="3"/>
      <c r="AW8" s="3"/>
      <c r="AX8" s="3"/>
      <c r="AY8" s="3"/>
      <c r="AZ8" s="3"/>
      <c r="BA8" s="3"/>
      <c r="BB8" s="3"/>
      <c r="BC8" s="3"/>
      <c r="BD8" s="46"/>
      <c r="BP8" s="46"/>
      <c r="BQ8" s="46"/>
      <c r="BR8" s="43"/>
      <c r="BS8" s="46"/>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6" s="1" customFormat="1" ht="14.25" customHeight="1">
      <c r="A9" s="404" t="str">
        <f>IF(G4="","各団体、１名以上の審判員の協力をお願いします！","")</f>
        <v>各団体、１名以上の審判員の協力をお願いします！</v>
      </c>
      <c r="B9" s="404"/>
      <c r="C9" s="404"/>
      <c r="D9" s="404"/>
      <c r="E9" s="404"/>
      <c r="F9" s="272">
        <f>IF(A9="",0,1)</f>
        <v>1</v>
      </c>
      <c r="G9" s="345"/>
      <c r="H9" s="346"/>
      <c r="I9" s="346"/>
      <c r="J9" s="346"/>
      <c r="K9" s="346"/>
      <c r="L9" s="346"/>
      <c r="M9" s="347"/>
      <c r="N9" s="3"/>
      <c r="O9" s="3"/>
      <c r="P9" s="3"/>
      <c r="Q9" s="3"/>
      <c r="R9" s="18"/>
      <c r="S9" s="365"/>
      <c r="T9" s="366"/>
      <c r="U9" s="366"/>
      <c r="V9" s="366"/>
      <c r="W9" s="366"/>
      <c r="X9" s="366"/>
      <c r="Y9" s="366"/>
      <c r="Z9" s="367"/>
      <c r="AA9" s="189"/>
      <c r="AB9" s="352"/>
      <c r="AC9" s="352"/>
      <c r="AD9" s="352"/>
      <c r="AE9" s="352"/>
      <c r="AF9" s="352"/>
      <c r="AG9" s="352"/>
      <c r="AH9" s="352"/>
      <c r="AI9" s="352"/>
      <c r="AJ9" s="21"/>
      <c r="AK9" s="416"/>
      <c r="AL9" s="417"/>
      <c r="AM9" s="3"/>
      <c r="AN9" s="180"/>
      <c r="AO9" s="180"/>
      <c r="AP9" s="180"/>
      <c r="AQ9" s="180"/>
      <c r="AR9" s="180"/>
      <c r="AS9" s="10"/>
      <c r="AT9" s="3"/>
      <c r="AU9" s="3"/>
      <c r="AV9" s="3"/>
      <c r="AW9" s="3"/>
      <c r="AX9" s="3"/>
      <c r="AY9" s="3"/>
      <c r="AZ9" s="3"/>
      <c r="BA9" s="3"/>
      <c r="BB9" s="3"/>
      <c r="BC9" s="3"/>
      <c r="BD9" s="46"/>
      <c r="BP9" s="46"/>
      <c r="BQ9" s="46"/>
      <c r="BR9" s="43"/>
      <c r="BS9" s="46"/>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row>
    <row r="10" spans="1:186" s="1" customFormat="1" ht="14.25" customHeight="1">
      <c r="A10" s="405"/>
      <c r="B10" s="405"/>
      <c r="C10" s="405"/>
      <c r="D10" s="405"/>
      <c r="E10" s="405"/>
      <c r="F10" s="52"/>
      <c r="G10" s="345"/>
      <c r="H10" s="346"/>
      <c r="I10" s="346"/>
      <c r="J10" s="346"/>
      <c r="K10" s="346"/>
      <c r="L10" s="346"/>
      <c r="M10" s="347"/>
      <c r="N10" s="3"/>
      <c r="O10" s="3"/>
      <c r="P10" s="3"/>
      <c r="Q10" s="3"/>
      <c r="R10" s="18"/>
      <c r="S10" s="365"/>
      <c r="T10" s="366"/>
      <c r="U10" s="366"/>
      <c r="V10" s="366"/>
      <c r="W10" s="366"/>
      <c r="X10" s="366"/>
      <c r="Y10" s="366"/>
      <c r="Z10" s="367"/>
      <c r="AA10" s="189"/>
      <c r="AB10" s="352"/>
      <c r="AC10" s="352"/>
      <c r="AD10" s="352"/>
      <c r="AE10" s="352"/>
      <c r="AF10" s="352"/>
      <c r="AG10" s="352"/>
      <c r="AH10" s="352"/>
      <c r="AI10" s="352"/>
      <c r="AJ10" s="21"/>
      <c r="AK10" s="416"/>
      <c r="AL10" s="417"/>
      <c r="AM10" s="3"/>
      <c r="AN10" s="180"/>
      <c r="AO10" s="180"/>
      <c r="AP10" s="180"/>
      <c r="AQ10" s="180"/>
      <c r="AR10" s="180"/>
      <c r="AS10" s="10"/>
      <c r="AT10" s="3"/>
      <c r="AU10" s="3"/>
      <c r="AV10" s="3"/>
      <c r="AW10" s="3"/>
      <c r="AX10" s="3"/>
      <c r="AY10" s="3"/>
      <c r="AZ10" s="3"/>
      <c r="BA10" s="3"/>
      <c r="BB10" s="3"/>
      <c r="BC10" s="3"/>
      <c r="BD10" s="46"/>
      <c r="BP10" s="46"/>
      <c r="BQ10" s="46"/>
      <c r="BR10" s="43"/>
      <c r="BS10" s="46"/>
      <c r="BT10" s="3"/>
      <c r="BU10" s="3"/>
      <c r="BV10" s="3">
        <f>COUNTA(BJ14:BJ50)</f>
        <v>36</v>
      </c>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row>
    <row r="11" spans="1:186" s="1" customFormat="1" ht="14.25" customHeight="1" thickBot="1">
      <c r="A11" s="405"/>
      <c r="B11" s="405"/>
      <c r="C11" s="405"/>
      <c r="D11" s="405"/>
      <c r="E11" s="405"/>
      <c r="F11" s="52"/>
      <c r="G11" s="348"/>
      <c r="H11" s="349"/>
      <c r="I11" s="349"/>
      <c r="J11" s="349"/>
      <c r="K11" s="349"/>
      <c r="L11" s="349"/>
      <c r="M11" s="350"/>
      <c r="N11" s="3"/>
      <c r="O11" s="3"/>
      <c r="P11" s="3"/>
      <c r="Q11" s="3"/>
      <c r="R11" s="18"/>
      <c r="S11" s="368"/>
      <c r="T11" s="369"/>
      <c r="U11" s="369"/>
      <c r="V11" s="369"/>
      <c r="W11" s="369"/>
      <c r="X11" s="369"/>
      <c r="Y11" s="369"/>
      <c r="Z11" s="370"/>
      <c r="AA11" s="189"/>
      <c r="AB11" s="352"/>
      <c r="AC11" s="352"/>
      <c r="AD11" s="352"/>
      <c r="AE11" s="352"/>
      <c r="AF11" s="352"/>
      <c r="AG11" s="352"/>
      <c r="AH11" s="352"/>
      <c r="AI11" s="352"/>
      <c r="AJ11" s="21"/>
      <c r="AK11" s="418"/>
      <c r="AL11" s="419"/>
      <c r="AM11" s="3"/>
      <c r="AN11" s="180"/>
      <c r="AO11" s="180"/>
      <c r="AP11" s="180"/>
      <c r="AQ11" s="180"/>
      <c r="AR11" s="180"/>
      <c r="AS11" s="10"/>
      <c r="AT11" s="341" t="s">
        <v>155</v>
      </c>
      <c r="AU11" s="336" t="s">
        <v>135</v>
      </c>
      <c r="AV11" s="337"/>
      <c r="AW11" s="337"/>
      <c r="AX11" s="337"/>
      <c r="AY11" s="338"/>
      <c r="AZ11" s="356" t="s">
        <v>142</v>
      </c>
      <c r="BA11" s="359" t="s">
        <v>145</v>
      </c>
      <c r="BB11" s="334" t="s">
        <v>146</v>
      </c>
      <c r="BC11" s="360" t="s">
        <v>147</v>
      </c>
      <c r="BD11" s="361" t="s">
        <v>148</v>
      </c>
      <c r="BE11" s="334" t="s">
        <v>149</v>
      </c>
      <c r="BF11" s="334" t="s">
        <v>273</v>
      </c>
      <c r="BG11" s="334" t="s">
        <v>274</v>
      </c>
      <c r="BH11" s="334" t="s">
        <v>186</v>
      </c>
      <c r="BI11" s="334" t="s">
        <v>191</v>
      </c>
      <c r="BJ11" s="334" t="s">
        <v>192</v>
      </c>
      <c r="BK11" s="334" t="s">
        <v>193</v>
      </c>
      <c r="BL11" s="334" t="s">
        <v>187</v>
      </c>
      <c r="BM11" s="334" t="s">
        <v>188</v>
      </c>
      <c r="BN11" s="334" t="s">
        <v>189</v>
      </c>
      <c r="BO11" s="337" t="s">
        <v>190</v>
      </c>
      <c r="BP11" s="46"/>
      <c r="BQ11" s="46"/>
      <c r="BR11" s="43"/>
      <c r="BS11" s="46"/>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row>
    <row r="12" spans="1:186" s="1" customFormat="1" ht="7.5" customHeight="1" thickBot="1">
      <c r="A12" s="68"/>
      <c r="B12" s="68"/>
      <c r="C12" s="69"/>
      <c r="D12" s="69"/>
      <c r="E12" s="70"/>
      <c r="F12" s="70"/>
      <c r="G12" s="69"/>
      <c r="H12" s="69"/>
      <c r="I12" s="69"/>
      <c r="J12" s="69"/>
      <c r="K12" s="69"/>
      <c r="L12" s="69"/>
      <c r="M12" s="69"/>
      <c r="N12" s="69"/>
      <c r="O12" s="69"/>
      <c r="P12" s="69"/>
      <c r="Q12" s="69"/>
      <c r="R12" s="69"/>
      <c r="S12" s="69"/>
      <c r="T12" s="69"/>
      <c r="U12" s="69"/>
      <c r="V12" s="69"/>
      <c r="W12" s="69"/>
      <c r="X12" s="69"/>
      <c r="Y12" s="69"/>
      <c r="Z12" s="69"/>
      <c r="AA12" s="69"/>
      <c r="AB12" s="71"/>
      <c r="AC12" s="71"/>
      <c r="AD12" s="71"/>
      <c r="AE12" s="71"/>
      <c r="AF12" s="71"/>
      <c r="AG12" s="71"/>
      <c r="AH12" s="71"/>
      <c r="AI12" s="71"/>
      <c r="AJ12" s="71"/>
      <c r="AK12" s="71"/>
      <c r="AL12" s="16"/>
      <c r="AM12" s="3"/>
      <c r="AN12" s="180"/>
      <c r="AO12" s="180"/>
      <c r="AP12" s="180"/>
      <c r="AQ12" s="180"/>
      <c r="AR12" s="180"/>
      <c r="AS12" s="10"/>
      <c r="AT12" s="354"/>
      <c r="AU12" s="339"/>
      <c r="AV12" s="340"/>
      <c r="AW12" s="340"/>
      <c r="AX12" s="340"/>
      <c r="AY12" s="341"/>
      <c r="AZ12" s="357"/>
      <c r="BA12" s="334"/>
      <c r="BB12" s="334"/>
      <c r="BC12" s="360"/>
      <c r="BD12" s="361"/>
      <c r="BE12" s="334"/>
      <c r="BF12" s="334"/>
      <c r="BG12" s="334"/>
      <c r="BH12" s="334"/>
      <c r="BI12" s="334"/>
      <c r="BJ12" s="334"/>
      <c r="BK12" s="334"/>
      <c r="BL12" s="334"/>
      <c r="BM12" s="334"/>
      <c r="BN12" s="334"/>
      <c r="BO12" s="337"/>
      <c r="BP12" s="46"/>
      <c r="BQ12" s="46"/>
      <c r="BR12" s="43"/>
      <c r="BS12" s="46"/>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row>
    <row r="13" spans="1:186" s="1" customFormat="1" ht="13.5" customHeight="1">
      <c r="A13" s="178" t="s">
        <v>0</v>
      </c>
      <c r="B13" s="187" t="s">
        <v>125</v>
      </c>
      <c r="C13" s="187" t="s">
        <v>5</v>
      </c>
      <c r="D13" s="187" t="s">
        <v>199</v>
      </c>
      <c r="E13" s="187" t="s">
        <v>2</v>
      </c>
      <c r="F13" s="187" t="s">
        <v>126</v>
      </c>
      <c r="G13" s="187" t="s">
        <v>84</v>
      </c>
      <c r="H13" s="187" t="s">
        <v>445</v>
      </c>
      <c r="I13" s="187" t="s">
        <v>1</v>
      </c>
      <c r="J13" s="187" t="s">
        <v>3</v>
      </c>
      <c r="K13" s="371" t="s">
        <v>96</v>
      </c>
      <c r="L13" s="371"/>
      <c r="M13" s="371"/>
      <c r="N13" s="371"/>
      <c r="O13" s="371"/>
      <c r="P13" s="371"/>
      <c r="Q13" s="371"/>
      <c r="R13" s="371"/>
      <c r="S13" s="187" t="s">
        <v>4</v>
      </c>
      <c r="T13" s="371" t="s">
        <v>96</v>
      </c>
      <c r="U13" s="371"/>
      <c r="V13" s="371"/>
      <c r="W13" s="371"/>
      <c r="X13" s="371"/>
      <c r="Y13" s="371"/>
      <c r="Z13" s="371"/>
      <c r="AA13" s="371"/>
      <c r="AB13" s="187" t="s">
        <v>272</v>
      </c>
      <c r="AC13" s="371" t="s">
        <v>96</v>
      </c>
      <c r="AD13" s="371"/>
      <c r="AE13" s="371"/>
      <c r="AF13" s="371"/>
      <c r="AG13" s="371"/>
      <c r="AH13" s="371"/>
      <c r="AI13" s="371"/>
      <c r="AJ13" s="371"/>
      <c r="AK13" s="187" t="s">
        <v>444</v>
      </c>
      <c r="AL13" s="179" t="s">
        <v>456</v>
      </c>
      <c r="AM13" s="3"/>
      <c r="AN13" s="180"/>
      <c r="AO13" s="180"/>
      <c r="AP13" s="180"/>
      <c r="AQ13" s="180"/>
      <c r="AR13" s="180"/>
      <c r="AS13" s="10"/>
      <c r="AT13" s="355"/>
      <c r="AU13" s="177" t="s">
        <v>453</v>
      </c>
      <c r="AV13" s="136" t="s">
        <v>260</v>
      </c>
      <c r="AW13" s="136" t="s">
        <v>261</v>
      </c>
      <c r="AX13" s="136" t="s">
        <v>262</v>
      </c>
      <c r="AY13" s="136" t="s">
        <v>263</v>
      </c>
      <c r="AZ13" s="358"/>
      <c r="BA13" s="335"/>
      <c r="BB13" s="335"/>
      <c r="BC13" s="360"/>
      <c r="BD13" s="361"/>
      <c r="BE13" s="335"/>
      <c r="BF13" s="335"/>
      <c r="BG13" s="335"/>
      <c r="BH13" s="335"/>
      <c r="BI13" s="335"/>
      <c r="BJ13" s="335"/>
      <c r="BK13" s="335"/>
      <c r="BL13" s="335"/>
      <c r="BM13" s="335"/>
      <c r="BN13" s="335"/>
      <c r="BO13" s="372"/>
      <c r="BP13" s="335" t="s">
        <v>155</v>
      </c>
      <c r="BQ13" s="335"/>
      <c r="BR13" s="51" t="s">
        <v>95</v>
      </c>
      <c r="BS13" s="46"/>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row>
    <row r="14" spans="1:186" s="1" customFormat="1" ht="9.75" customHeight="1">
      <c r="A14" s="174">
        <v>1</v>
      </c>
      <c r="B14" s="208"/>
      <c r="C14" s="139"/>
      <c r="D14" s="140"/>
      <c r="E14" s="140"/>
      <c r="F14" s="141"/>
      <c r="G14" s="140" t="str">
        <f t="shared" ref="G14:G53" si="0">ASC(PHONETIC(E14))</f>
        <v/>
      </c>
      <c r="H14" s="140" t="s">
        <v>271</v>
      </c>
      <c r="I14" s="140"/>
      <c r="J14" s="140"/>
      <c r="K14" s="142"/>
      <c r="L14" s="143"/>
      <c r="M14" s="144" t="str">
        <f t="shared" ref="M14:M53" si="1">IF(J14="","",IF(AO14=0,"","分"))</f>
        <v/>
      </c>
      <c r="N14" s="143"/>
      <c r="O14" s="143"/>
      <c r="P14" s="144" t="str">
        <f t="shared" ref="P14:P53" si="2">IF(J14="","",IF(AO14=0,"m","秒"))</f>
        <v/>
      </c>
      <c r="Q14" s="143"/>
      <c r="R14" s="145"/>
      <c r="S14" s="140"/>
      <c r="T14" s="142"/>
      <c r="U14" s="143"/>
      <c r="V14" s="144" t="str">
        <f t="shared" ref="V14:V53" si="3">IF(S14="","",IF(AP14=0,"","分"))</f>
        <v/>
      </c>
      <c r="W14" s="143"/>
      <c r="X14" s="143"/>
      <c r="Y14" s="144" t="str">
        <f t="shared" ref="Y14:Y53" si="4">IF(S14="","",IF(AP14=0,"m","秒"))</f>
        <v/>
      </c>
      <c r="Z14" s="143"/>
      <c r="AA14" s="145"/>
      <c r="AB14" s="196"/>
      <c r="AC14" s="199"/>
      <c r="AD14" s="200"/>
      <c r="AE14" s="200"/>
      <c r="AF14" s="200"/>
      <c r="AG14" s="200"/>
      <c r="AH14" s="200"/>
      <c r="AI14" s="200"/>
      <c r="AJ14" s="201"/>
      <c r="AK14" s="140"/>
      <c r="AL14" s="193"/>
      <c r="AM14" s="3"/>
      <c r="AN14" s="10" t="str">
        <f>$C$3&amp;C14&amp;"種目"</f>
        <v>小学種目</v>
      </c>
      <c r="AO14" s="10">
        <f t="shared" ref="AO14:AO53" si="5">LEN(J14)-LEN(SUBSTITUTE(J14,"m",""))</f>
        <v>0</v>
      </c>
      <c r="AP14" s="10">
        <f>LEN(S14)-LEN(SUBSTITUTE(S14,"m",""))</f>
        <v>0</v>
      </c>
      <c r="AQ14" s="10">
        <f>LEN(AB14)-LEN(SUBSTITUTE(AB14,"m",""))</f>
        <v>0</v>
      </c>
      <c r="AR14" s="10" t="str">
        <f>$C$3&amp;COUNTA(J14,S14,AB14)</f>
        <v>小学0</v>
      </c>
      <c r="AS14" s="10"/>
      <c r="AT14" s="120"/>
      <c r="AU14" s="181"/>
      <c r="AV14" s="122"/>
      <c r="AW14" s="123"/>
      <c r="AX14" s="123"/>
      <c r="AY14" s="123"/>
      <c r="AZ14" s="74"/>
      <c r="BA14" s="54" t="s">
        <v>85</v>
      </c>
      <c r="BB14" s="121"/>
      <c r="BC14" s="118"/>
      <c r="BD14" s="137"/>
      <c r="BE14" s="53"/>
      <c r="BF14" s="169"/>
      <c r="BG14" s="169"/>
      <c r="BH14" s="88"/>
      <c r="BI14" s="88"/>
      <c r="BJ14" s="90"/>
      <c r="BK14" s="90"/>
      <c r="BL14" s="92"/>
      <c r="BM14" s="92"/>
      <c r="BN14" s="167"/>
      <c r="BO14" s="167"/>
      <c r="BP14" s="53" t="s">
        <v>86</v>
      </c>
      <c r="BQ14" s="44" t="s">
        <v>150</v>
      </c>
      <c r="BR14" s="137" t="s">
        <v>600</v>
      </c>
      <c r="BS14" s="46"/>
      <c r="BT14" s="117" t="s">
        <v>202</v>
      </c>
      <c r="BU14" s="117" t="s">
        <v>191</v>
      </c>
      <c r="BV14" s="3">
        <f ca="1">OFFSET(BJ14,0,0,COUNTA(BJ14:BJ50),1)</f>
        <v>0</v>
      </c>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row>
    <row r="15" spans="1:186" s="1" customFormat="1" ht="9.75" customHeight="1">
      <c r="A15" s="175">
        <v>2</v>
      </c>
      <c r="B15" s="209"/>
      <c r="C15" s="146"/>
      <c r="D15" s="147"/>
      <c r="E15" s="147"/>
      <c r="F15" s="148"/>
      <c r="G15" s="147" t="str">
        <f t="shared" si="0"/>
        <v/>
      </c>
      <c r="H15" s="147" t="s">
        <v>271</v>
      </c>
      <c r="I15" s="147"/>
      <c r="J15" s="147"/>
      <c r="K15" s="149"/>
      <c r="L15" s="150"/>
      <c r="M15" s="151" t="str">
        <f t="shared" si="1"/>
        <v/>
      </c>
      <c r="N15" s="150"/>
      <c r="O15" s="150"/>
      <c r="P15" s="151" t="str">
        <f t="shared" si="2"/>
        <v/>
      </c>
      <c r="Q15" s="150"/>
      <c r="R15" s="152"/>
      <c r="S15" s="147"/>
      <c r="T15" s="149"/>
      <c r="U15" s="150"/>
      <c r="V15" s="151" t="str">
        <f t="shared" si="3"/>
        <v/>
      </c>
      <c r="W15" s="150"/>
      <c r="X15" s="150"/>
      <c r="Y15" s="151" t="str">
        <f t="shared" si="4"/>
        <v/>
      </c>
      <c r="Z15" s="150"/>
      <c r="AA15" s="152"/>
      <c r="AB15" s="197"/>
      <c r="AC15" s="202"/>
      <c r="AD15" s="203"/>
      <c r="AE15" s="203"/>
      <c r="AF15" s="203"/>
      <c r="AG15" s="203"/>
      <c r="AH15" s="203"/>
      <c r="AI15" s="203"/>
      <c r="AJ15" s="204"/>
      <c r="AK15" s="147"/>
      <c r="AL15" s="194"/>
      <c r="AM15" s="3"/>
      <c r="AN15" s="10" t="str">
        <f t="shared" ref="AN15:AN53" si="6">$C$3&amp;C15&amp;"種目"</f>
        <v>小学種目</v>
      </c>
      <c r="AO15" s="10">
        <f t="shared" si="5"/>
        <v>0</v>
      </c>
      <c r="AP15" s="10">
        <f t="shared" ref="AP15:AP53" si="7">LEN(S15)-LEN(SUBSTITUTE(S15,"m",""))</f>
        <v>0</v>
      </c>
      <c r="AQ15" s="10">
        <f t="shared" ref="AQ15:AQ53" si="8">LEN(AB15)-LEN(SUBSTITUTE(AB15,"m",""))</f>
        <v>0</v>
      </c>
      <c r="AR15" s="10" t="str">
        <f t="shared" ref="AR15:AR53" si="9">$C$3&amp;COUNTA(J15,S15,AB15)</f>
        <v>小学0</v>
      </c>
      <c r="AS15" s="10"/>
      <c r="AT15" s="120" t="s">
        <v>86</v>
      </c>
      <c r="AU15" s="123" t="s">
        <v>213</v>
      </c>
      <c r="AV15" s="123" t="s">
        <v>210</v>
      </c>
      <c r="AW15" s="123" t="s">
        <v>29</v>
      </c>
      <c r="AX15" s="123" t="s">
        <v>54</v>
      </c>
      <c r="AY15" s="123" t="s">
        <v>250</v>
      </c>
      <c r="AZ15" s="135" t="s">
        <v>259</v>
      </c>
      <c r="BA15" s="54" t="s">
        <v>7</v>
      </c>
      <c r="BB15" s="121">
        <v>2000</v>
      </c>
      <c r="BC15" s="118" t="s">
        <v>67</v>
      </c>
      <c r="BD15" s="137"/>
      <c r="BE15" s="53">
        <v>1</v>
      </c>
      <c r="BF15" s="169" t="str">
        <f t="shared" ref="BF15:BF50" si="10">IF(ISERROR(VLOOKUP($BE15,幼児男子全種目名,2,FALSE)),"*",VLOOKUP($BE15,幼児男子全種目名,2,FALSE))</f>
        <v>*</v>
      </c>
      <c r="BG15" s="169" t="str">
        <f t="shared" ref="BG15:BG50" si="11">IF(ISERROR(VLOOKUP($BE15,幼児女子全種目名,2,FALSE)),"*",VLOOKUP($BE15,幼児女子全種目名,2,FALSE))</f>
        <v>*</v>
      </c>
      <c r="BH15" s="89" t="str">
        <f t="shared" ref="BH15:BH50" si="12">IF(ISERROR(VLOOKUP($BE15,小学男子全種目名,2,FALSE)),"*",VLOOKUP($BE15,小学男子全種目名,2,FALSE))</f>
        <v>幼児男子60m</v>
      </c>
      <c r="BI15" s="89" t="str">
        <f t="shared" ref="BI15:BI50" si="13">IF(ISERROR(VLOOKUP($BE15,小学女子全種目名,2,FALSE)),"*",VLOOKUP($BE15,小学女子全種目名,2,FALSE))</f>
        <v>幼児女子60m</v>
      </c>
      <c r="BJ15" s="91" t="str">
        <f t="shared" ref="BJ15:BJ50" si="14">IF(ISERROR(VLOOKUP($BE15,中学男子全種目名,2,FALSE)),"*",VLOOKUP($BE15,中学男子全種目名,2,FALSE))</f>
        <v>*</v>
      </c>
      <c r="BK15" s="91" t="str">
        <f t="shared" ref="BK15:BK50" si="15">IF(ISERROR(VLOOKUP($BE15,中学女子全種目名,2,FALSE)),"*",VLOOKUP($BE15,中学女子全種目名,2,FALSE))</f>
        <v>*</v>
      </c>
      <c r="BL15" s="93" t="str">
        <f t="shared" ref="BL15:BL50" si="16">IF(ISERROR(VLOOKUP($BE15,高校男子全種目名,2,FALSE)),"*",VLOOKUP($BE15,高校男子全種目名,2,FALSE))</f>
        <v>*</v>
      </c>
      <c r="BM15" s="93" t="str">
        <f t="shared" ref="BM15:BM50" si="17">IF(ISERROR(VLOOKUP($BE15,高校女子全種目名,2,FALSE)),"*",VLOOKUP($BE15,高校女子全種目名,2,FALSE))</f>
        <v>*</v>
      </c>
      <c r="BN15" s="168" t="str">
        <f t="shared" ref="BN15:BN50" si="18">IF(ISERROR(VLOOKUP($BE15,一般男子全種目名,2,FALSE)),"*",VLOOKUP($BE15,一般男子全種目名,2,FALSE))</f>
        <v>*</v>
      </c>
      <c r="BO15" s="168" t="str">
        <f t="shared" ref="BO15:BO50" si="19">IF(ISERROR(VLOOKUP($BE15,一般女子全種目名,2,FALSE)),"*",VLOOKUP($BE15,一般女子全種目名,2,FALSE))</f>
        <v>*</v>
      </c>
      <c r="BP15" s="53" t="s">
        <v>98</v>
      </c>
      <c r="BQ15" s="44" t="s">
        <v>151</v>
      </c>
      <c r="BR15" s="137" t="s">
        <v>601</v>
      </c>
      <c r="BS15" s="46"/>
      <c r="BT15" s="117" t="s">
        <v>203</v>
      </c>
      <c r="BU15" s="117" t="s">
        <v>186</v>
      </c>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row>
    <row r="16" spans="1:186" s="1" customFormat="1" ht="9.75" customHeight="1">
      <c r="A16" s="176">
        <v>3</v>
      </c>
      <c r="B16" s="210"/>
      <c r="C16" s="153"/>
      <c r="D16" s="154"/>
      <c r="E16" s="154"/>
      <c r="F16" s="155"/>
      <c r="G16" s="154" t="str">
        <f t="shared" si="0"/>
        <v/>
      </c>
      <c r="H16" s="154" t="s">
        <v>271</v>
      </c>
      <c r="I16" s="154"/>
      <c r="J16" s="154"/>
      <c r="K16" s="156"/>
      <c r="L16" s="157"/>
      <c r="M16" s="158" t="str">
        <f t="shared" si="1"/>
        <v/>
      </c>
      <c r="N16" s="157"/>
      <c r="O16" s="157"/>
      <c r="P16" s="158" t="str">
        <f t="shared" si="2"/>
        <v/>
      </c>
      <c r="Q16" s="157"/>
      <c r="R16" s="159"/>
      <c r="S16" s="154"/>
      <c r="T16" s="156"/>
      <c r="U16" s="157"/>
      <c r="V16" s="158" t="str">
        <f t="shared" si="3"/>
        <v/>
      </c>
      <c r="W16" s="157"/>
      <c r="X16" s="157"/>
      <c r="Y16" s="158" t="str">
        <f t="shared" si="4"/>
        <v/>
      </c>
      <c r="Z16" s="157"/>
      <c r="AA16" s="159"/>
      <c r="AB16" s="198"/>
      <c r="AC16" s="205"/>
      <c r="AD16" s="206"/>
      <c r="AE16" s="206"/>
      <c r="AF16" s="206"/>
      <c r="AG16" s="206"/>
      <c r="AH16" s="206"/>
      <c r="AI16" s="206"/>
      <c r="AJ16" s="207"/>
      <c r="AK16" s="154"/>
      <c r="AL16" s="195"/>
      <c r="AM16" s="3"/>
      <c r="AN16" s="10" t="str">
        <f t="shared" si="6"/>
        <v>小学種目</v>
      </c>
      <c r="AO16" s="10">
        <f t="shared" si="5"/>
        <v>0</v>
      </c>
      <c r="AP16" s="10">
        <f t="shared" si="7"/>
        <v>0</v>
      </c>
      <c r="AQ16" s="10">
        <f t="shared" si="8"/>
        <v>0</v>
      </c>
      <c r="AR16" s="10" t="str">
        <f t="shared" si="9"/>
        <v>小学0</v>
      </c>
      <c r="AS16" s="10"/>
      <c r="AT16" s="120" t="s">
        <v>151</v>
      </c>
      <c r="AU16" s="123" t="s">
        <v>219</v>
      </c>
      <c r="AV16" s="123" t="s">
        <v>211</v>
      </c>
      <c r="AW16" s="123" t="s">
        <v>27</v>
      </c>
      <c r="AX16" s="123" t="s">
        <v>57</v>
      </c>
      <c r="AY16" s="123" t="s">
        <v>251</v>
      </c>
      <c r="AZ16" s="118" t="s">
        <v>104</v>
      </c>
      <c r="BA16" s="3"/>
      <c r="BB16" s="121">
        <v>2001</v>
      </c>
      <c r="BC16" s="118" t="s">
        <v>68</v>
      </c>
      <c r="BD16" s="137" t="s">
        <v>98</v>
      </c>
      <c r="BE16" s="53">
        <v>2</v>
      </c>
      <c r="BF16" s="169" t="str">
        <f t="shared" si="10"/>
        <v>*</v>
      </c>
      <c r="BG16" s="169" t="str">
        <f t="shared" si="11"/>
        <v>*</v>
      </c>
      <c r="BH16" s="89" t="str">
        <f t="shared" si="12"/>
        <v>小学男1年60m</v>
      </c>
      <c r="BI16" s="89" t="str">
        <f t="shared" si="13"/>
        <v>小学女1年60m</v>
      </c>
      <c r="BJ16" s="91" t="str">
        <f t="shared" si="14"/>
        <v>*</v>
      </c>
      <c r="BK16" s="91" t="str">
        <f t="shared" si="15"/>
        <v>*</v>
      </c>
      <c r="BL16" s="93" t="str">
        <f t="shared" si="16"/>
        <v>*</v>
      </c>
      <c r="BM16" s="93" t="str">
        <f t="shared" si="17"/>
        <v>*</v>
      </c>
      <c r="BN16" s="168" t="str">
        <f t="shared" si="18"/>
        <v>*</v>
      </c>
      <c r="BO16" s="168" t="str">
        <f t="shared" si="19"/>
        <v>*</v>
      </c>
      <c r="BP16" s="53" t="s">
        <v>99</v>
      </c>
      <c r="BQ16" s="44" t="s">
        <v>151</v>
      </c>
      <c r="BR16" s="137" t="s">
        <v>602</v>
      </c>
      <c r="BS16" s="46"/>
      <c r="BT16" s="117" t="s">
        <v>204</v>
      </c>
      <c r="BU16" s="117" t="s">
        <v>192</v>
      </c>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row>
    <row r="17" spans="1:186" s="2" customFormat="1" ht="9.75" customHeight="1">
      <c r="A17" s="175">
        <v>4</v>
      </c>
      <c r="B17" s="209"/>
      <c r="C17" s="146"/>
      <c r="D17" s="147"/>
      <c r="E17" s="147"/>
      <c r="F17" s="148"/>
      <c r="G17" s="147"/>
      <c r="H17" s="147" t="s">
        <v>271</v>
      </c>
      <c r="I17" s="147"/>
      <c r="J17" s="147"/>
      <c r="K17" s="149"/>
      <c r="L17" s="150"/>
      <c r="M17" s="151" t="str">
        <f t="shared" si="1"/>
        <v/>
      </c>
      <c r="N17" s="150"/>
      <c r="O17" s="150"/>
      <c r="P17" s="151" t="str">
        <f t="shared" si="2"/>
        <v/>
      </c>
      <c r="Q17" s="150"/>
      <c r="R17" s="152"/>
      <c r="S17" s="147"/>
      <c r="T17" s="149"/>
      <c r="U17" s="150"/>
      <c r="V17" s="151" t="str">
        <f t="shared" si="3"/>
        <v/>
      </c>
      <c r="W17" s="150"/>
      <c r="X17" s="150"/>
      <c r="Y17" s="151" t="str">
        <f t="shared" si="4"/>
        <v/>
      </c>
      <c r="Z17" s="150"/>
      <c r="AA17" s="152"/>
      <c r="AB17" s="197"/>
      <c r="AC17" s="202"/>
      <c r="AD17" s="203"/>
      <c r="AE17" s="203"/>
      <c r="AF17" s="203"/>
      <c r="AG17" s="203"/>
      <c r="AH17" s="203"/>
      <c r="AI17" s="203"/>
      <c r="AJ17" s="204"/>
      <c r="AK17" s="147"/>
      <c r="AL17" s="194"/>
      <c r="AM17" s="10"/>
      <c r="AN17" s="10" t="str">
        <f t="shared" si="6"/>
        <v>小学種目</v>
      </c>
      <c r="AO17" s="10">
        <f t="shared" si="5"/>
        <v>0</v>
      </c>
      <c r="AP17" s="10">
        <f t="shared" si="7"/>
        <v>0</v>
      </c>
      <c r="AQ17" s="10">
        <f t="shared" si="8"/>
        <v>0</v>
      </c>
      <c r="AR17" s="10" t="str">
        <f t="shared" si="9"/>
        <v>小学0</v>
      </c>
      <c r="AS17" s="10"/>
      <c r="AT17" s="121" t="s">
        <v>152</v>
      </c>
      <c r="AU17" s="123" t="s">
        <v>220</v>
      </c>
      <c r="AV17" s="123" t="s">
        <v>212</v>
      </c>
      <c r="AW17" s="123" t="s">
        <v>244</v>
      </c>
      <c r="AX17" s="123" t="s">
        <v>59</v>
      </c>
      <c r="AY17" s="123" t="s">
        <v>63</v>
      </c>
      <c r="AZ17" s="118" t="s">
        <v>105</v>
      </c>
      <c r="BA17" s="10"/>
      <c r="BB17" s="121">
        <v>2002</v>
      </c>
      <c r="BC17" s="118" t="s">
        <v>69</v>
      </c>
      <c r="BD17" s="137" t="s">
        <v>99</v>
      </c>
      <c r="BE17" s="53">
        <v>3</v>
      </c>
      <c r="BF17" s="169" t="str">
        <f t="shared" si="10"/>
        <v>*</v>
      </c>
      <c r="BG17" s="169" t="str">
        <f t="shared" si="11"/>
        <v>*</v>
      </c>
      <c r="BH17" s="89" t="str">
        <f t="shared" si="12"/>
        <v>小学男2年100m</v>
      </c>
      <c r="BI17" s="89" t="str">
        <f t="shared" si="13"/>
        <v>小学女2年100m</v>
      </c>
      <c r="BJ17" s="91" t="str">
        <f t="shared" si="14"/>
        <v>*</v>
      </c>
      <c r="BK17" s="91" t="str">
        <f t="shared" si="15"/>
        <v>*</v>
      </c>
      <c r="BL17" s="93" t="str">
        <f t="shared" si="16"/>
        <v>*</v>
      </c>
      <c r="BM17" s="93" t="str">
        <f t="shared" si="17"/>
        <v>*</v>
      </c>
      <c r="BN17" s="168" t="str">
        <f t="shared" si="18"/>
        <v>*</v>
      </c>
      <c r="BO17" s="168" t="str">
        <f t="shared" si="19"/>
        <v>*</v>
      </c>
      <c r="BP17" s="53" t="s">
        <v>100</v>
      </c>
      <c r="BQ17" s="44" t="s">
        <v>151</v>
      </c>
      <c r="BR17" s="137" t="s">
        <v>603</v>
      </c>
      <c r="BS17" s="55"/>
      <c r="BT17" s="117" t="s">
        <v>205</v>
      </c>
      <c r="BU17" s="117" t="s">
        <v>193</v>
      </c>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row>
    <row r="18" spans="1:186" s="1" customFormat="1" ht="9.75" customHeight="1">
      <c r="A18" s="176">
        <v>5</v>
      </c>
      <c r="B18" s="210"/>
      <c r="C18" s="153"/>
      <c r="D18" s="154"/>
      <c r="E18" s="154"/>
      <c r="F18" s="155"/>
      <c r="G18" s="154" t="str">
        <f t="shared" si="0"/>
        <v/>
      </c>
      <c r="H18" s="154" t="s">
        <v>271</v>
      </c>
      <c r="I18" s="154"/>
      <c r="J18" s="154"/>
      <c r="K18" s="156"/>
      <c r="L18" s="157"/>
      <c r="M18" s="158" t="str">
        <f t="shared" si="1"/>
        <v/>
      </c>
      <c r="N18" s="157"/>
      <c r="O18" s="157"/>
      <c r="P18" s="158" t="str">
        <f t="shared" si="2"/>
        <v/>
      </c>
      <c r="Q18" s="157"/>
      <c r="R18" s="159"/>
      <c r="S18" s="154"/>
      <c r="T18" s="156"/>
      <c r="U18" s="157"/>
      <c r="V18" s="158" t="str">
        <f t="shared" si="3"/>
        <v/>
      </c>
      <c r="W18" s="157"/>
      <c r="X18" s="157"/>
      <c r="Y18" s="158" t="str">
        <f t="shared" si="4"/>
        <v/>
      </c>
      <c r="Z18" s="157"/>
      <c r="AA18" s="159"/>
      <c r="AB18" s="198"/>
      <c r="AC18" s="205"/>
      <c r="AD18" s="206"/>
      <c r="AE18" s="206"/>
      <c r="AF18" s="206"/>
      <c r="AG18" s="206"/>
      <c r="AH18" s="206"/>
      <c r="AI18" s="206"/>
      <c r="AJ18" s="207"/>
      <c r="AK18" s="154"/>
      <c r="AL18" s="195"/>
      <c r="AM18" s="3"/>
      <c r="AN18" s="10" t="str">
        <f t="shared" si="6"/>
        <v>小学種目</v>
      </c>
      <c r="AO18" s="10">
        <f t="shared" si="5"/>
        <v>0</v>
      </c>
      <c r="AP18" s="10">
        <f t="shared" si="7"/>
        <v>0</v>
      </c>
      <c r="AQ18" s="10">
        <f t="shared" si="8"/>
        <v>0</v>
      </c>
      <c r="AR18" s="10" t="str">
        <f t="shared" si="9"/>
        <v>小学0</v>
      </c>
      <c r="AS18" s="10"/>
      <c r="AT18" s="121" t="s">
        <v>174</v>
      </c>
      <c r="AU18" s="44"/>
      <c r="AV18" s="123" t="s">
        <v>214</v>
      </c>
      <c r="AW18" s="123" t="s">
        <v>245</v>
      </c>
      <c r="AX18" s="123" t="s">
        <v>51</v>
      </c>
      <c r="AY18" s="123" t="s">
        <v>252</v>
      </c>
      <c r="AZ18" s="118" t="s">
        <v>8</v>
      </c>
      <c r="BA18" s="3"/>
      <c r="BB18" s="121">
        <v>2003</v>
      </c>
      <c r="BC18" s="118" t="s">
        <v>70</v>
      </c>
      <c r="BD18" s="137" t="s">
        <v>100</v>
      </c>
      <c r="BE18" s="53">
        <v>4</v>
      </c>
      <c r="BF18" s="169" t="str">
        <f t="shared" si="10"/>
        <v>*</v>
      </c>
      <c r="BG18" s="169" t="str">
        <f t="shared" si="11"/>
        <v>*</v>
      </c>
      <c r="BH18" s="89" t="str">
        <f t="shared" si="12"/>
        <v>小学男3年100m</v>
      </c>
      <c r="BI18" s="89" t="str">
        <f t="shared" si="13"/>
        <v>小学女3年100m</v>
      </c>
      <c r="BJ18" s="91" t="str">
        <f t="shared" si="14"/>
        <v>*</v>
      </c>
      <c r="BK18" s="91" t="str">
        <f t="shared" si="15"/>
        <v>*</v>
      </c>
      <c r="BL18" s="93" t="str">
        <f t="shared" si="16"/>
        <v>*</v>
      </c>
      <c r="BM18" s="93" t="str">
        <f t="shared" si="17"/>
        <v>*</v>
      </c>
      <c r="BN18" s="168" t="str">
        <f t="shared" si="18"/>
        <v>*</v>
      </c>
      <c r="BO18" s="168" t="str">
        <f t="shared" si="19"/>
        <v>*</v>
      </c>
      <c r="BP18" s="53" t="s">
        <v>103</v>
      </c>
      <c r="BQ18" s="44" t="s">
        <v>151</v>
      </c>
      <c r="BR18" s="137" t="s">
        <v>604</v>
      </c>
      <c r="BS18" s="46"/>
      <c r="BT18" s="117" t="s">
        <v>206</v>
      </c>
      <c r="BU18" s="117" t="s">
        <v>187</v>
      </c>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row>
    <row r="19" spans="1:186" s="1" customFormat="1" ht="9.75" customHeight="1">
      <c r="A19" s="175">
        <v>6</v>
      </c>
      <c r="B19" s="209"/>
      <c r="C19" s="146"/>
      <c r="D19" s="147"/>
      <c r="E19" s="147"/>
      <c r="F19" s="148"/>
      <c r="G19" s="147" t="str">
        <f t="shared" si="0"/>
        <v/>
      </c>
      <c r="H19" s="147" t="s">
        <v>271</v>
      </c>
      <c r="I19" s="147"/>
      <c r="J19" s="147"/>
      <c r="K19" s="149"/>
      <c r="L19" s="150"/>
      <c r="M19" s="151" t="str">
        <f t="shared" si="1"/>
        <v/>
      </c>
      <c r="N19" s="150"/>
      <c r="O19" s="150"/>
      <c r="P19" s="151" t="str">
        <f t="shared" si="2"/>
        <v/>
      </c>
      <c r="Q19" s="150"/>
      <c r="R19" s="152"/>
      <c r="S19" s="147"/>
      <c r="T19" s="149"/>
      <c r="U19" s="150"/>
      <c r="V19" s="151" t="str">
        <f t="shared" si="3"/>
        <v/>
      </c>
      <c r="W19" s="150"/>
      <c r="X19" s="150"/>
      <c r="Y19" s="151" t="str">
        <f t="shared" si="4"/>
        <v/>
      </c>
      <c r="Z19" s="150"/>
      <c r="AA19" s="152"/>
      <c r="AB19" s="197"/>
      <c r="AC19" s="202"/>
      <c r="AD19" s="203"/>
      <c r="AE19" s="203"/>
      <c r="AF19" s="203"/>
      <c r="AG19" s="203"/>
      <c r="AH19" s="203"/>
      <c r="AI19" s="203"/>
      <c r="AJ19" s="204"/>
      <c r="AK19" s="147"/>
      <c r="AL19" s="194"/>
      <c r="AM19" s="3"/>
      <c r="AN19" s="10" t="str">
        <f t="shared" si="6"/>
        <v>小学種目</v>
      </c>
      <c r="AO19" s="10">
        <f t="shared" si="5"/>
        <v>0</v>
      </c>
      <c r="AP19" s="10">
        <f t="shared" si="7"/>
        <v>0</v>
      </c>
      <c r="AQ19" s="10">
        <f t="shared" si="8"/>
        <v>0</v>
      </c>
      <c r="AR19" s="10" t="str">
        <f t="shared" si="9"/>
        <v>小学0</v>
      </c>
      <c r="AS19" s="10"/>
      <c r="AT19" s="121" t="s">
        <v>13</v>
      </c>
      <c r="AU19" s="44"/>
      <c r="AV19" s="123" t="s">
        <v>215</v>
      </c>
      <c r="AW19" s="123" t="s">
        <v>246</v>
      </c>
      <c r="AX19" s="123" t="s">
        <v>60</v>
      </c>
      <c r="AY19" s="123" t="s">
        <v>62</v>
      </c>
      <c r="AZ19" s="118" t="s">
        <v>9</v>
      </c>
      <c r="BA19" s="3"/>
      <c r="BB19" s="121">
        <v>2004</v>
      </c>
      <c r="BC19" s="118" t="s">
        <v>71</v>
      </c>
      <c r="BD19" s="137" t="s">
        <v>103</v>
      </c>
      <c r="BE19" s="53">
        <v>5</v>
      </c>
      <c r="BF19" s="169" t="str">
        <f t="shared" si="10"/>
        <v>*</v>
      </c>
      <c r="BG19" s="169" t="str">
        <f t="shared" si="11"/>
        <v>*</v>
      </c>
      <c r="BH19" s="89" t="str">
        <f t="shared" si="12"/>
        <v>小学男4年100m</v>
      </c>
      <c r="BI19" s="89" t="str">
        <f t="shared" si="13"/>
        <v>小学女4年100m</v>
      </c>
      <c r="BJ19" s="91" t="str">
        <f t="shared" si="14"/>
        <v>*</v>
      </c>
      <c r="BK19" s="91" t="str">
        <f t="shared" si="15"/>
        <v>*</v>
      </c>
      <c r="BL19" s="93" t="str">
        <f t="shared" si="16"/>
        <v>*</v>
      </c>
      <c r="BM19" s="93" t="str">
        <f t="shared" si="17"/>
        <v>*</v>
      </c>
      <c r="BN19" s="168" t="str">
        <f t="shared" si="18"/>
        <v>*</v>
      </c>
      <c r="BO19" s="168" t="str">
        <f t="shared" si="19"/>
        <v>*</v>
      </c>
      <c r="BP19" s="53" t="s">
        <v>102</v>
      </c>
      <c r="BQ19" s="44" t="s">
        <v>151</v>
      </c>
      <c r="BR19" s="137" t="s">
        <v>605</v>
      </c>
      <c r="BS19" s="46"/>
      <c r="BT19" s="117" t="s">
        <v>207</v>
      </c>
      <c r="BU19" s="117" t="s">
        <v>188</v>
      </c>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row>
    <row r="20" spans="1:186" s="1" customFormat="1" ht="9.75" customHeight="1">
      <c r="A20" s="176">
        <v>7</v>
      </c>
      <c r="B20" s="210"/>
      <c r="C20" s="153"/>
      <c r="D20" s="154"/>
      <c r="E20" s="154"/>
      <c r="F20" s="155"/>
      <c r="G20" s="154" t="str">
        <f t="shared" si="0"/>
        <v/>
      </c>
      <c r="H20" s="154" t="s">
        <v>271</v>
      </c>
      <c r="I20" s="154"/>
      <c r="J20" s="154"/>
      <c r="K20" s="156"/>
      <c r="L20" s="157"/>
      <c r="M20" s="158" t="str">
        <f t="shared" si="1"/>
        <v/>
      </c>
      <c r="N20" s="157"/>
      <c r="O20" s="157"/>
      <c r="P20" s="158" t="str">
        <f t="shared" si="2"/>
        <v/>
      </c>
      <c r="Q20" s="157"/>
      <c r="R20" s="159"/>
      <c r="S20" s="154"/>
      <c r="T20" s="156"/>
      <c r="U20" s="157"/>
      <c r="V20" s="158" t="str">
        <f t="shared" si="3"/>
        <v/>
      </c>
      <c r="W20" s="157"/>
      <c r="X20" s="157"/>
      <c r="Y20" s="158" t="str">
        <f t="shared" si="4"/>
        <v/>
      </c>
      <c r="Z20" s="157"/>
      <c r="AA20" s="159"/>
      <c r="AB20" s="198"/>
      <c r="AC20" s="205"/>
      <c r="AD20" s="206"/>
      <c r="AE20" s="206"/>
      <c r="AF20" s="206"/>
      <c r="AG20" s="206"/>
      <c r="AH20" s="206"/>
      <c r="AI20" s="206"/>
      <c r="AJ20" s="207"/>
      <c r="AK20" s="154"/>
      <c r="AL20" s="195"/>
      <c r="AM20" s="3"/>
      <c r="AN20" s="10" t="str">
        <f t="shared" si="6"/>
        <v>小学種目</v>
      </c>
      <c r="AO20" s="10">
        <f t="shared" si="5"/>
        <v>0</v>
      </c>
      <c r="AP20" s="10">
        <f t="shared" si="7"/>
        <v>0</v>
      </c>
      <c r="AQ20" s="10">
        <f t="shared" si="8"/>
        <v>0</v>
      </c>
      <c r="AR20" s="10" t="str">
        <f t="shared" si="9"/>
        <v>小学0</v>
      </c>
      <c r="AS20" s="10"/>
      <c r="AT20" s="3"/>
      <c r="AU20" s="74"/>
      <c r="AV20" s="123" t="s">
        <v>216</v>
      </c>
      <c r="AW20" s="123" t="s">
        <v>41</v>
      </c>
      <c r="AX20" s="123" t="s">
        <v>53</v>
      </c>
      <c r="AY20" s="123" t="s">
        <v>65</v>
      </c>
      <c r="AZ20" s="118" t="s">
        <v>106</v>
      </c>
      <c r="BA20" s="3"/>
      <c r="BB20" s="121">
        <v>2005</v>
      </c>
      <c r="BC20" s="118" t="s">
        <v>72</v>
      </c>
      <c r="BD20" s="118" t="s">
        <v>102</v>
      </c>
      <c r="BE20" s="53">
        <v>6</v>
      </c>
      <c r="BF20" s="169" t="str">
        <f t="shared" si="10"/>
        <v>*</v>
      </c>
      <c r="BG20" s="169" t="str">
        <f t="shared" si="11"/>
        <v>*</v>
      </c>
      <c r="BH20" s="89" t="str">
        <f t="shared" si="12"/>
        <v>小学男5年100m</v>
      </c>
      <c r="BI20" s="89" t="str">
        <f t="shared" si="13"/>
        <v>小学女5年100m</v>
      </c>
      <c r="BJ20" s="91" t="str">
        <f t="shared" si="14"/>
        <v>*</v>
      </c>
      <c r="BK20" s="91" t="str">
        <f t="shared" si="15"/>
        <v>*</v>
      </c>
      <c r="BL20" s="93" t="str">
        <f t="shared" si="16"/>
        <v>*</v>
      </c>
      <c r="BM20" s="93" t="str">
        <f t="shared" si="17"/>
        <v>*</v>
      </c>
      <c r="BN20" s="168" t="str">
        <f t="shared" si="18"/>
        <v>*</v>
      </c>
      <c r="BO20" s="168" t="str">
        <f t="shared" si="19"/>
        <v>*</v>
      </c>
      <c r="BP20" s="53" t="s">
        <v>101</v>
      </c>
      <c r="BQ20" s="44" t="s">
        <v>151</v>
      </c>
      <c r="BR20" s="137" t="s">
        <v>606</v>
      </c>
      <c r="BS20" s="46"/>
      <c r="BT20" s="117" t="s">
        <v>208</v>
      </c>
      <c r="BU20" s="117" t="s">
        <v>189</v>
      </c>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row>
    <row r="21" spans="1:186" s="1" customFormat="1" ht="9.75" customHeight="1">
      <c r="A21" s="175">
        <v>8</v>
      </c>
      <c r="B21" s="209"/>
      <c r="C21" s="146"/>
      <c r="D21" s="147"/>
      <c r="E21" s="147"/>
      <c r="F21" s="148"/>
      <c r="G21" s="147" t="str">
        <f t="shared" si="0"/>
        <v/>
      </c>
      <c r="H21" s="147" t="s">
        <v>271</v>
      </c>
      <c r="I21" s="147"/>
      <c r="J21" s="147"/>
      <c r="K21" s="149"/>
      <c r="L21" s="150"/>
      <c r="M21" s="151" t="str">
        <f t="shared" si="1"/>
        <v/>
      </c>
      <c r="N21" s="150"/>
      <c r="O21" s="150"/>
      <c r="P21" s="151" t="str">
        <f t="shared" si="2"/>
        <v/>
      </c>
      <c r="Q21" s="150"/>
      <c r="R21" s="152"/>
      <c r="S21" s="147"/>
      <c r="T21" s="149"/>
      <c r="U21" s="150"/>
      <c r="V21" s="151" t="str">
        <f t="shared" si="3"/>
        <v/>
      </c>
      <c r="W21" s="150"/>
      <c r="X21" s="150"/>
      <c r="Y21" s="151" t="str">
        <f t="shared" si="4"/>
        <v/>
      </c>
      <c r="Z21" s="150"/>
      <c r="AA21" s="152"/>
      <c r="AB21" s="197"/>
      <c r="AC21" s="202"/>
      <c r="AD21" s="203"/>
      <c r="AE21" s="203"/>
      <c r="AF21" s="203"/>
      <c r="AG21" s="203"/>
      <c r="AH21" s="203"/>
      <c r="AI21" s="203"/>
      <c r="AJ21" s="204"/>
      <c r="AK21" s="147"/>
      <c r="AL21" s="194"/>
      <c r="AM21" s="3"/>
      <c r="AN21" s="10" t="str">
        <f t="shared" si="6"/>
        <v>小学種目</v>
      </c>
      <c r="AO21" s="10">
        <f t="shared" si="5"/>
        <v>0</v>
      </c>
      <c r="AP21" s="10">
        <f t="shared" si="7"/>
        <v>0</v>
      </c>
      <c r="AQ21" s="10">
        <f t="shared" si="8"/>
        <v>0</v>
      </c>
      <c r="AR21" s="10" t="str">
        <f t="shared" si="9"/>
        <v>小学0</v>
      </c>
      <c r="AS21" s="10"/>
      <c r="AT21" s="3"/>
      <c r="AU21" s="74"/>
      <c r="AV21" s="123" t="s">
        <v>217</v>
      </c>
      <c r="AW21" s="123" t="s">
        <v>124</v>
      </c>
      <c r="AX21" s="123" t="s">
        <v>56</v>
      </c>
      <c r="AY21" s="123" t="s">
        <v>64</v>
      </c>
      <c r="AZ21" s="118" t="s">
        <v>107</v>
      </c>
      <c r="BA21" s="3"/>
      <c r="BB21" s="121">
        <v>2006</v>
      </c>
      <c r="BC21" s="118" t="s">
        <v>73</v>
      </c>
      <c r="BD21" s="118" t="s">
        <v>101</v>
      </c>
      <c r="BE21" s="53">
        <v>7</v>
      </c>
      <c r="BF21" s="169" t="str">
        <f t="shared" si="10"/>
        <v>*</v>
      </c>
      <c r="BG21" s="169" t="str">
        <f t="shared" si="11"/>
        <v>*</v>
      </c>
      <c r="BH21" s="89" t="str">
        <f t="shared" si="12"/>
        <v>小学男6年100m</v>
      </c>
      <c r="BI21" s="89" t="str">
        <f t="shared" si="13"/>
        <v>小学女6年100m</v>
      </c>
      <c r="BJ21" s="91" t="str">
        <f t="shared" si="14"/>
        <v>*</v>
      </c>
      <c r="BK21" s="91" t="str">
        <f t="shared" si="15"/>
        <v>*</v>
      </c>
      <c r="BL21" s="93" t="str">
        <f t="shared" si="16"/>
        <v>*</v>
      </c>
      <c r="BM21" s="93" t="str">
        <f t="shared" si="17"/>
        <v>*</v>
      </c>
      <c r="BN21" s="168" t="str">
        <f t="shared" si="18"/>
        <v>*</v>
      </c>
      <c r="BO21" s="168" t="str">
        <f t="shared" si="19"/>
        <v>*</v>
      </c>
      <c r="BP21" s="53" t="s">
        <v>87</v>
      </c>
      <c r="BQ21" s="44" t="s">
        <v>152</v>
      </c>
      <c r="BR21" s="137" t="s">
        <v>607</v>
      </c>
      <c r="BS21" s="46"/>
      <c r="BT21" s="117" t="s">
        <v>209</v>
      </c>
      <c r="BU21" s="117" t="s">
        <v>190</v>
      </c>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row>
    <row r="22" spans="1:186" s="1" customFormat="1" ht="9.75" customHeight="1">
      <c r="A22" s="176">
        <v>9</v>
      </c>
      <c r="B22" s="210"/>
      <c r="C22" s="153"/>
      <c r="D22" s="154"/>
      <c r="E22" s="154"/>
      <c r="F22" s="155"/>
      <c r="G22" s="154" t="str">
        <f t="shared" si="0"/>
        <v/>
      </c>
      <c r="H22" s="154" t="s">
        <v>271</v>
      </c>
      <c r="I22" s="154"/>
      <c r="J22" s="154"/>
      <c r="K22" s="156"/>
      <c r="L22" s="157"/>
      <c r="M22" s="158" t="str">
        <f t="shared" si="1"/>
        <v/>
      </c>
      <c r="N22" s="157"/>
      <c r="O22" s="157"/>
      <c r="P22" s="158" t="str">
        <f t="shared" si="2"/>
        <v/>
      </c>
      <c r="Q22" s="157"/>
      <c r="R22" s="159"/>
      <c r="S22" s="154"/>
      <c r="T22" s="156"/>
      <c r="U22" s="157"/>
      <c r="V22" s="158" t="str">
        <f t="shared" si="3"/>
        <v/>
      </c>
      <c r="W22" s="157"/>
      <c r="X22" s="157"/>
      <c r="Y22" s="158" t="str">
        <f t="shared" si="4"/>
        <v/>
      </c>
      <c r="Z22" s="157"/>
      <c r="AA22" s="159"/>
      <c r="AB22" s="198"/>
      <c r="AC22" s="205"/>
      <c r="AD22" s="206"/>
      <c r="AE22" s="206"/>
      <c r="AF22" s="206"/>
      <c r="AG22" s="206"/>
      <c r="AH22" s="206"/>
      <c r="AI22" s="206"/>
      <c r="AJ22" s="207"/>
      <c r="AK22" s="154"/>
      <c r="AL22" s="195"/>
      <c r="AM22" s="3"/>
      <c r="AN22" s="10" t="str">
        <f t="shared" si="6"/>
        <v>小学種目</v>
      </c>
      <c r="AO22" s="10">
        <f t="shared" si="5"/>
        <v>0</v>
      </c>
      <c r="AP22" s="10">
        <f t="shared" si="7"/>
        <v>0</v>
      </c>
      <c r="AQ22" s="10">
        <f t="shared" si="8"/>
        <v>0</v>
      </c>
      <c r="AR22" s="10" t="str">
        <f t="shared" si="9"/>
        <v>小学0</v>
      </c>
      <c r="AS22" s="10"/>
      <c r="AT22" s="3"/>
      <c r="AU22" s="74"/>
      <c r="AV22" s="123" t="s">
        <v>218</v>
      </c>
      <c r="AW22" s="123" t="s">
        <v>123</v>
      </c>
      <c r="AX22" s="123" t="s">
        <v>61</v>
      </c>
      <c r="AY22" s="123" t="s">
        <v>253</v>
      </c>
      <c r="AZ22" s="118" t="s">
        <v>108</v>
      </c>
      <c r="BA22" s="3"/>
      <c r="BB22" s="121">
        <v>2007</v>
      </c>
      <c r="BC22" s="118" t="s">
        <v>74</v>
      </c>
      <c r="BD22" s="118"/>
      <c r="BE22" s="53">
        <v>8</v>
      </c>
      <c r="BF22" s="169" t="str">
        <f t="shared" si="10"/>
        <v>*</v>
      </c>
      <c r="BG22" s="169" t="str">
        <f t="shared" si="11"/>
        <v>*</v>
      </c>
      <c r="BH22" s="89" t="str">
        <f t="shared" si="12"/>
        <v>小学男2年800m</v>
      </c>
      <c r="BI22" s="89" t="str">
        <f t="shared" si="13"/>
        <v>小学女2年800m</v>
      </c>
      <c r="BJ22" s="91" t="str">
        <f t="shared" si="14"/>
        <v>*</v>
      </c>
      <c r="BK22" s="91" t="str">
        <f t="shared" si="15"/>
        <v>*</v>
      </c>
      <c r="BL22" s="93" t="str">
        <f t="shared" si="16"/>
        <v>*</v>
      </c>
      <c r="BM22" s="93" t="str">
        <f t="shared" si="17"/>
        <v>*</v>
      </c>
      <c r="BN22" s="168" t="str">
        <f t="shared" si="18"/>
        <v>*</v>
      </c>
      <c r="BO22" s="168" t="str">
        <f t="shared" si="19"/>
        <v>*</v>
      </c>
      <c r="BP22" s="53" t="s">
        <v>88</v>
      </c>
      <c r="BQ22" s="44" t="s">
        <v>152</v>
      </c>
      <c r="BR22" s="137" t="s">
        <v>608</v>
      </c>
      <c r="BS22" s="46"/>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row>
    <row r="23" spans="1:186" s="1" customFormat="1" ht="9.75" customHeight="1">
      <c r="A23" s="175">
        <v>10</v>
      </c>
      <c r="B23" s="209"/>
      <c r="C23" s="146"/>
      <c r="D23" s="147"/>
      <c r="E23" s="147"/>
      <c r="F23" s="148"/>
      <c r="G23" s="147" t="str">
        <f t="shared" si="0"/>
        <v/>
      </c>
      <c r="H23" s="147" t="s">
        <v>271</v>
      </c>
      <c r="I23" s="147"/>
      <c r="J23" s="147"/>
      <c r="K23" s="149"/>
      <c r="L23" s="150"/>
      <c r="M23" s="151" t="str">
        <f t="shared" si="1"/>
        <v/>
      </c>
      <c r="N23" s="150"/>
      <c r="O23" s="150"/>
      <c r="P23" s="151" t="str">
        <f t="shared" si="2"/>
        <v/>
      </c>
      <c r="Q23" s="150"/>
      <c r="R23" s="152"/>
      <c r="S23" s="147"/>
      <c r="T23" s="149"/>
      <c r="U23" s="150"/>
      <c r="V23" s="151" t="str">
        <f t="shared" si="3"/>
        <v/>
      </c>
      <c r="W23" s="150"/>
      <c r="X23" s="150"/>
      <c r="Y23" s="151" t="str">
        <f t="shared" si="4"/>
        <v/>
      </c>
      <c r="Z23" s="150"/>
      <c r="AA23" s="152"/>
      <c r="AB23" s="197"/>
      <c r="AC23" s="202"/>
      <c r="AD23" s="203"/>
      <c r="AE23" s="203"/>
      <c r="AF23" s="203"/>
      <c r="AG23" s="203"/>
      <c r="AH23" s="203"/>
      <c r="AI23" s="203"/>
      <c r="AJ23" s="204"/>
      <c r="AK23" s="147"/>
      <c r="AL23" s="194"/>
      <c r="AM23" s="3"/>
      <c r="AN23" s="10" t="str">
        <f t="shared" si="6"/>
        <v>小学種目</v>
      </c>
      <c r="AO23" s="10">
        <f t="shared" si="5"/>
        <v>0</v>
      </c>
      <c r="AP23" s="10">
        <f t="shared" si="7"/>
        <v>0</v>
      </c>
      <c r="AQ23" s="10">
        <f t="shared" si="8"/>
        <v>0</v>
      </c>
      <c r="AR23" s="10" t="str">
        <f t="shared" si="9"/>
        <v>小学0</v>
      </c>
      <c r="AS23" s="10"/>
      <c r="AT23" s="3"/>
      <c r="AU23" s="74"/>
      <c r="AV23" s="123" t="s">
        <v>17</v>
      </c>
      <c r="AW23" s="123" t="s">
        <v>40</v>
      </c>
      <c r="AX23" s="123" t="s">
        <v>50</v>
      </c>
      <c r="AY23" s="123" t="s">
        <v>254</v>
      </c>
      <c r="AZ23" s="118" t="s">
        <v>10</v>
      </c>
      <c r="BA23" s="3"/>
      <c r="BB23" s="121">
        <v>2008</v>
      </c>
      <c r="BC23" s="118" t="s">
        <v>76</v>
      </c>
      <c r="BD23" s="118"/>
      <c r="BE23" s="53">
        <v>9</v>
      </c>
      <c r="BF23" s="169" t="str">
        <f t="shared" si="10"/>
        <v>*</v>
      </c>
      <c r="BG23" s="169" t="str">
        <f t="shared" si="11"/>
        <v>*</v>
      </c>
      <c r="BH23" s="89" t="str">
        <f t="shared" si="12"/>
        <v>小学男3年800m</v>
      </c>
      <c r="BI23" s="89" t="str">
        <f t="shared" si="13"/>
        <v>小学女3年800m</v>
      </c>
      <c r="BJ23" s="91" t="str">
        <f t="shared" si="14"/>
        <v>*</v>
      </c>
      <c r="BK23" s="91" t="str">
        <f t="shared" si="15"/>
        <v>*</v>
      </c>
      <c r="BL23" s="93" t="str">
        <f t="shared" si="16"/>
        <v>*</v>
      </c>
      <c r="BM23" s="93" t="str">
        <f t="shared" si="17"/>
        <v>*</v>
      </c>
      <c r="BN23" s="168" t="str">
        <f t="shared" si="18"/>
        <v>*</v>
      </c>
      <c r="BO23" s="168" t="str">
        <f t="shared" si="19"/>
        <v>*</v>
      </c>
      <c r="BP23" s="53" t="s">
        <v>89</v>
      </c>
      <c r="BQ23" s="44" t="s">
        <v>152</v>
      </c>
      <c r="BR23" s="137" t="s">
        <v>609</v>
      </c>
      <c r="BS23" s="46"/>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row>
    <row r="24" spans="1:186" s="1" customFormat="1" ht="9.75" customHeight="1">
      <c r="A24" s="176">
        <v>11</v>
      </c>
      <c r="B24" s="210"/>
      <c r="C24" s="153"/>
      <c r="D24" s="154"/>
      <c r="E24" s="154"/>
      <c r="F24" s="155"/>
      <c r="G24" s="154" t="str">
        <f t="shared" si="0"/>
        <v/>
      </c>
      <c r="H24" s="154" t="s">
        <v>271</v>
      </c>
      <c r="I24" s="154"/>
      <c r="J24" s="154"/>
      <c r="K24" s="156"/>
      <c r="L24" s="157"/>
      <c r="M24" s="158" t="str">
        <f t="shared" si="1"/>
        <v/>
      </c>
      <c r="N24" s="157"/>
      <c r="O24" s="157"/>
      <c r="P24" s="158" t="str">
        <f t="shared" si="2"/>
        <v/>
      </c>
      <c r="Q24" s="157"/>
      <c r="R24" s="159"/>
      <c r="S24" s="154"/>
      <c r="T24" s="156"/>
      <c r="U24" s="157"/>
      <c r="V24" s="158" t="str">
        <f t="shared" si="3"/>
        <v/>
      </c>
      <c r="W24" s="157"/>
      <c r="X24" s="157"/>
      <c r="Y24" s="158" t="str">
        <f t="shared" si="4"/>
        <v/>
      </c>
      <c r="Z24" s="157"/>
      <c r="AA24" s="159"/>
      <c r="AB24" s="198"/>
      <c r="AC24" s="205"/>
      <c r="AD24" s="206"/>
      <c r="AE24" s="206"/>
      <c r="AF24" s="206"/>
      <c r="AG24" s="206"/>
      <c r="AH24" s="206"/>
      <c r="AI24" s="206"/>
      <c r="AJ24" s="207"/>
      <c r="AK24" s="154"/>
      <c r="AL24" s="195"/>
      <c r="AM24" s="3"/>
      <c r="AN24" s="10" t="str">
        <f t="shared" si="6"/>
        <v>小学種目</v>
      </c>
      <c r="AO24" s="10">
        <f t="shared" si="5"/>
        <v>0</v>
      </c>
      <c r="AP24" s="10">
        <f t="shared" si="7"/>
        <v>0</v>
      </c>
      <c r="AQ24" s="10">
        <f t="shared" si="8"/>
        <v>0</v>
      </c>
      <c r="AR24" s="10" t="str">
        <f t="shared" si="9"/>
        <v>小学0</v>
      </c>
      <c r="AS24" s="10"/>
      <c r="AT24" s="3"/>
      <c r="AU24" s="74"/>
      <c r="AV24" s="123" t="s">
        <v>221</v>
      </c>
      <c r="AW24" s="123" t="s">
        <v>33</v>
      </c>
      <c r="AX24" s="123" t="s">
        <v>45</v>
      </c>
      <c r="AY24" s="123" t="s">
        <v>255</v>
      </c>
      <c r="AZ24" s="118" t="s">
        <v>11</v>
      </c>
      <c r="BA24" s="3"/>
      <c r="BB24" s="121">
        <v>2009</v>
      </c>
      <c r="BC24" s="118" t="s">
        <v>75</v>
      </c>
      <c r="BD24" s="118"/>
      <c r="BE24" s="53">
        <v>10</v>
      </c>
      <c r="BF24" s="169" t="str">
        <f t="shared" si="10"/>
        <v>*</v>
      </c>
      <c r="BG24" s="169" t="str">
        <f t="shared" si="11"/>
        <v>*</v>
      </c>
      <c r="BH24" s="89" t="str">
        <f t="shared" si="12"/>
        <v>小学男4年800m</v>
      </c>
      <c r="BI24" s="89" t="str">
        <f t="shared" si="13"/>
        <v>小学女4年800m</v>
      </c>
      <c r="BJ24" s="91" t="str">
        <f t="shared" si="14"/>
        <v>*</v>
      </c>
      <c r="BK24" s="91" t="str">
        <f t="shared" si="15"/>
        <v>*</v>
      </c>
      <c r="BL24" s="93" t="str">
        <f t="shared" si="16"/>
        <v>*</v>
      </c>
      <c r="BM24" s="93" t="str">
        <f t="shared" si="17"/>
        <v>*</v>
      </c>
      <c r="BN24" s="168" t="str">
        <f t="shared" si="18"/>
        <v>*</v>
      </c>
      <c r="BO24" s="168" t="str">
        <f t="shared" si="19"/>
        <v>*</v>
      </c>
      <c r="BP24" s="53" t="s">
        <v>90</v>
      </c>
      <c r="BQ24" s="44" t="s">
        <v>153</v>
      </c>
      <c r="BR24" s="137" t="s">
        <v>610</v>
      </c>
      <c r="BS24" s="46"/>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row>
    <row r="25" spans="1:186" s="1" customFormat="1" ht="9.75" customHeight="1">
      <c r="A25" s="175">
        <v>12</v>
      </c>
      <c r="B25" s="209"/>
      <c r="C25" s="146"/>
      <c r="D25" s="147"/>
      <c r="E25" s="147"/>
      <c r="F25" s="148"/>
      <c r="G25" s="147" t="str">
        <f t="shared" si="0"/>
        <v/>
      </c>
      <c r="H25" s="147" t="s">
        <v>271</v>
      </c>
      <c r="I25" s="147"/>
      <c r="J25" s="147"/>
      <c r="K25" s="149"/>
      <c r="L25" s="150"/>
      <c r="M25" s="151" t="str">
        <f t="shared" si="1"/>
        <v/>
      </c>
      <c r="N25" s="150"/>
      <c r="O25" s="150"/>
      <c r="P25" s="151" t="str">
        <f t="shared" si="2"/>
        <v/>
      </c>
      <c r="Q25" s="150"/>
      <c r="R25" s="152"/>
      <c r="S25" s="147"/>
      <c r="T25" s="149"/>
      <c r="U25" s="150"/>
      <c r="V25" s="151" t="str">
        <f t="shared" si="3"/>
        <v/>
      </c>
      <c r="W25" s="150"/>
      <c r="X25" s="150"/>
      <c r="Y25" s="151" t="str">
        <f t="shared" si="4"/>
        <v/>
      </c>
      <c r="Z25" s="150"/>
      <c r="AA25" s="152"/>
      <c r="AB25" s="197"/>
      <c r="AC25" s="202"/>
      <c r="AD25" s="203"/>
      <c r="AE25" s="203"/>
      <c r="AF25" s="203"/>
      <c r="AG25" s="203"/>
      <c r="AH25" s="203"/>
      <c r="AI25" s="203"/>
      <c r="AJ25" s="204"/>
      <c r="AK25" s="147"/>
      <c r="AL25" s="194"/>
      <c r="AM25" s="3"/>
      <c r="AN25" s="10" t="str">
        <f t="shared" si="6"/>
        <v>小学種目</v>
      </c>
      <c r="AO25" s="10">
        <f t="shared" si="5"/>
        <v>0</v>
      </c>
      <c r="AP25" s="10">
        <f t="shared" si="7"/>
        <v>0</v>
      </c>
      <c r="AQ25" s="10">
        <f t="shared" si="8"/>
        <v>0</v>
      </c>
      <c r="AR25" s="10" t="str">
        <f t="shared" si="9"/>
        <v>小学0</v>
      </c>
      <c r="AS25" s="10"/>
      <c r="AT25" s="3"/>
      <c r="AU25" s="74"/>
      <c r="AV25" s="123" t="s">
        <v>15</v>
      </c>
      <c r="AW25" s="123" t="s">
        <v>35</v>
      </c>
      <c r="AX25" s="123" t="s">
        <v>46</v>
      </c>
      <c r="AY25" s="123" t="s">
        <v>256</v>
      </c>
      <c r="AZ25" s="118" t="s">
        <v>109</v>
      </c>
      <c r="BA25" s="3"/>
      <c r="BB25" s="121">
        <v>2010</v>
      </c>
      <c r="BC25" s="74" t="s">
        <v>271</v>
      </c>
      <c r="BD25" s="118"/>
      <c r="BE25" s="53">
        <v>11</v>
      </c>
      <c r="BF25" s="169" t="str">
        <f t="shared" si="10"/>
        <v>*</v>
      </c>
      <c r="BG25" s="169" t="str">
        <f t="shared" si="11"/>
        <v>*</v>
      </c>
      <c r="BH25" s="89" t="str">
        <f t="shared" si="12"/>
        <v>小学男5年1500m</v>
      </c>
      <c r="BI25" s="89" t="str">
        <f t="shared" si="13"/>
        <v>小学女5年800m</v>
      </c>
      <c r="BJ25" s="91" t="str">
        <f t="shared" si="14"/>
        <v>*</v>
      </c>
      <c r="BK25" s="91" t="str">
        <f t="shared" si="15"/>
        <v>*</v>
      </c>
      <c r="BL25" s="93" t="str">
        <f t="shared" si="16"/>
        <v>*</v>
      </c>
      <c r="BM25" s="93" t="str">
        <f t="shared" si="17"/>
        <v>*</v>
      </c>
      <c r="BN25" s="168" t="str">
        <f t="shared" si="18"/>
        <v>*</v>
      </c>
      <c r="BO25" s="168" t="str">
        <f t="shared" si="19"/>
        <v>*</v>
      </c>
      <c r="BP25" s="53" t="s">
        <v>91</v>
      </c>
      <c r="BQ25" s="44" t="s">
        <v>153</v>
      </c>
      <c r="BR25" s="137" t="s">
        <v>611</v>
      </c>
      <c r="BS25" s="46"/>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row>
    <row r="26" spans="1:186" s="1" customFormat="1" ht="9.75" customHeight="1">
      <c r="A26" s="176">
        <v>13</v>
      </c>
      <c r="B26" s="210"/>
      <c r="C26" s="153"/>
      <c r="D26" s="154"/>
      <c r="E26" s="154"/>
      <c r="F26" s="155"/>
      <c r="G26" s="154" t="str">
        <f t="shared" si="0"/>
        <v/>
      </c>
      <c r="H26" s="154" t="s">
        <v>271</v>
      </c>
      <c r="I26" s="154"/>
      <c r="J26" s="154"/>
      <c r="K26" s="156"/>
      <c r="L26" s="157"/>
      <c r="M26" s="158" t="str">
        <f t="shared" si="1"/>
        <v/>
      </c>
      <c r="N26" s="157"/>
      <c r="O26" s="157"/>
      <c r="P26" s="158" t="str">
        <f t="shared" si="2"/>
        <v/>
      </c>
      <c r="Q26" s="157"/>
      <c r="R26" s="159"/>
      <c r="S26" s="154"/>
      <c r="T26" s="156"/>
      <c r="U26" s="157"/>
      <c r="V26" s="158" t="str">
        <f t="shared" si="3"/>
        <v/>
      </c>
      <c r="W26" s="157"/>
      <c r="X26" s="157"/>
      <c r="Y26" s="158" t="str">
        <f t="shared" si="4"/>
        <v/>
      </c>
      <c r="Z26" s="157"/>
      <c r="AA26" s="159"/>
      <c r="AB26" s="198"/>
      <c r="AC26" s="205"/>
      <c r="AD26" s="206"/>
      <c r="AE26" s="206"/>
      <c r="AF26" s="206"/>
      <c r="AG26" s="206"/>
      <c r="AH26" s="206"/>
      <c r="AI26" s="206"/>
      <c r="AJ26" s="207"/>
      <c r="AK26" s="154"/>
      <c r="AL26" s="195"/>
      <c r="AM26" s="3"/>
      <c r="AN26" s="10" t="str">
        <f t="shared" si="6"/>
        <v>小学種目</v>
      </c>
      <c r="AO26" s="10">
        <f t="shared" si="5"/>
        <v>0</v>
      </c>
      <c r="AP26" s="10">
        <f t="shared" si="7"/>
        <v>0</v>
      </c>
      <c r="AQ26" s="10">
        <f t="shared" si="8"/>
        <v>0</v>
      </c>
      <c r="AR26" s="10" t="str">
        <f t="shared" si="9"/>
        <v>小学0</v>
      </c>
      <c r="AS26" s="10"/>
      <c r="AT26" s="3"/>
      <c r="AU26" s="74"/>
      <c r="AV26" s="123" t="s">
        <v>16</v>
      </c>
      <c r="AW26" s="123" t="s">
        <v>30</v>
      </c>
      <c r="AX26" s="123" t="s">
        <v>249</v>
      </c>
      <c r="AY26" s="123"/>
      <c r="AZ26" s="118" t="s">
        <v>110</v>
      </c>
      <c r="BA26" s="3"/>
      <c r="BB26" s="44">
        <v>2011</v>
      </c>
      <c r="BC26" s="3"/>
      <c r="BD26" s="118"/>
      <c r="BE26" s="53">
        <v>12</v>
      </c>
      <c r="BF26" s="169" t="str">
        <f t="shared" si="10"/>
        <v>*</v>
      </c>
      <c r="BG26" s="169" t="str">
        <f t="shared" si="11"/>
        <v>*</v>
      </c>
      <c r="BH26" s="89" t="str">
        <f t="shared" si="12"/>
        <v>小学男6年1500m</v>
      </c>
      <c r="BI26" s="89" t="str">
        <f t="shared" si="13"/>
        <v>小学女6年800m</v>
      </c>
      <c r="BJ26" s="91" t="str">
        <f t="shared" si="14"/>
        <v>*</v>
      </c>
      <c r="BK26" s="91" t="str">
        <f t="shared" si="15"/>
        <v>*</v>
      </c>
      <c r="BL26" s="93" t="str">
        <f t="shared" si="16"/>
        <v>*</v>
      </c>
      <c r="BM26" s="93" t="str">
        <f t="shared" si="17"/>
        <v>*</v>
      </c>
      <c r="BN26" s="168" t="str">
        <f t="shared" si="18"/>
        <v>*</v>
      </c>
      <c r="BO26" s="168" t="str">
        <f t="shared" si="19"/>
        <v>*</v>
      </c>
      <c r="BP26" s="53" t="s">
        <v>92</v>
      </c>
      <c r="BQ26" s="44" t="s">
        <v>153</v>
      </c>
      <c r="BR26" s="137" t="s">
        <v>612</v>
      </c>
      <c r="BS26" s="46"/>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row>
    <row r="27" spans="1:186" s="1" customFormat="1" ht="9.75" customHeight="1">
      <c r="A27" s="175">
        <v>14</v>
      </c>
      <c r="B27" s="209"/>
      <c r="C27" s="146"/>
      <c r="D27" s="147"/>
      <c r="E27" s="147"/>
      <c r="F27" s="148"/>
      <c r="G27" s="147" t="str">
        <f t="shared" si="0"/>
        <v/>
      </c>
      <c r="H27" s="147" t="s">
        <v>271</v>
      </c>
      <c r="I27" s="147"/>
      <c r="J27" s="147"/>
      <c r="K27" s="149"/>
      <c r="L27" s="150"/>
      <c r="M27" s="151" t="str">
        <f t="shared" si="1"/>
        <v/>
      </c>
      <c r="N27" s="150"/>
      <c r="O27" s="150"/>
      <c r="P27" s="151" t="str">
        <f t="shared" si="2"/>
        <v/>
      </c>
      <c r="Q27" s="150"/>
      <c r="R27" s="152"/>
      <c r="S27" s="147"/>
      <c r="T27" s="149"/>
      <c r="U27" s="150"/>
      <c r="V27" s="151" t="str">
        <f t="shared" si="3"/>
        <v/>
      </c>
      <c r="W27" s="150"/>
      <c r="X27" s="150"/>
      <c r="Y27" s="151" t="str">
        <f t="shared" si="4"/>
        <v/>
      </c>
      <c r="Z27" s="150"/>
      <c r="AA27" s="152"/>
      <c r="AB27" s="197"/>
      <c r="AC27" s="202"/>
      <c r="AD27" s="203"/>
      <c r="AE27" s="203"/>
      <c r="AF27" s="203"/>
      <c r="AG27" s="203"/>
      <c r="AH27" s="203"/>
      <c r="AI27" s="203"/>
      <c r="AJ27" s="204"/>
      <c r="AK27" s="147"/>
      <c r="AL27" s="194"/>
      <c r="AM27" s="3"/>
      <c r="AN27" s="10" t="str">
        <f t="shared" si="6"/>
        <v>小学種目</v>
      </c>
      <c r="AO27" s="10">
        <f t="shared" si="5"/>
        <v>0</v>
      </c>
      <c r="AP27" s="10">
        <f t="shared" si="7"/>
        <v>0</v>
      </c>
      <c r="AQ27" s="10">
        <f t="shared" si="8"/>
        <v>0</v>
      </c>
      <c r="AR27" s="10" t="str">
        <f t="shared" si="9"/>
        <v>小学0</v>
      </c>
      <c r="AS27" s="10"/>
      <c r="AT27" s="3"/>
      <c r="AU27" s="74"/>
      <c r="AV27" s="123" t="s">
        <v>222</v>
      </c>
      <c r="AW27" s="123" t="s">
        <v>31</v>
      </c>
      <c r="AX27" s="123" t="s">
        <v>43</v>
      </c>
      <c r="AY27" s="123"/>
      <c r="AZ27" s="118" t="s">
        <v>111</v>
      </c>
      <c r="BA27" s="3"/>
      <c r="BB27" s="44">
        <v>2012</v>
      </c>
      <c r="BC27" s="3"/>
      <c r="BD27" s="118"/>
      <c r="BE27" s="53">
        <v>13</v>
      </c>
      <c r="BF27" s="169" t="str">
        <f t="shared" si="10"/>
        <v>*</v>
      </c>
      <c r="BG27" s="169" t="str">
        <f t="shared" si="11"/>
        <v>*</v>
      </c>
      <c r="BH27" s="89" t="str">
        <f t="shared" si="12"/>
        <v>小学男4年80mH</v>
      </c>
      <c r="BI27" s="89" t="str">
        <f t="shared" si="13"/>
        <v>小学女4年80mH</v>
      </c>
      <c r="BJ27" s="91" t="str">
        <f t="shared" si="14"/>
        <v>*</v>
      </c>
      <c r="BK27" s="91" t="str">
        <f t="shared" si="15"/>
        <v>*</v>
      </c>
      <c r="BL27" s="93" t="str">
        <f t="shared" si="16"/>
        <v>*</v>
      </c>
      <c r="BM27" s="93" t="str">
        <f t="shared" si="17"/>
        <v>*</v>
      </c>
      <c r="BN27" s="168" t="str">
        <f t="shared" si="18"/>
        <v>*</v>
      </c>
      <c r="BO27" s="168" t="str">
        <f t="shared" si="19"/>
        <v>*</v>
      </c>
      <c r="BP27" s="53" t="s">
        <v>13</v>
      </c>
      <c r="BQ27" s="44" t="s">
        <v>154</v>
      </c>
      <c r="BR27" s="137" t="s">
        <v>613</v>
      </c>
      <c r="BS27" s="46"/>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row>
    <row r="28" spans="1:186" s="1" customFormat="1" ht="9.75" customHeight="1">
      <c r="A28" s="176">
        <v>15</v>
      </c>
      <c r="B28" s="210"/>
      <c r="C28" s="153"/>
      <c r="D28" s="154"/>
      <c r="E28" s="154"/>
      <c r="F28" s="155"/>
      <c r="G28" s="154" t="str">
        <f t="shared" si="0"/>
        <v/>
      </c>
      <c r="H28" s="154" t="s">
        <v>271</v>
      </c>
      <c r="I28" s="154"/>
      <c r="J28" s="154"/>
      <c r="K28" s="156"/>
      <c r="L28" s="157"/>
      <c r="M28" s="158" t="str">
        <f t="shared" si="1"/>
        <v/>
      </c>
      <c r="N28" s="157"/>
      <c r="O28" s="157"/>
      <c r="P28" s="158" t="str">
        <f t="shared" si="2"/>
        <v/>
      </c>
      <c r="Q28" s="157"/>
      <c r="R28" s="159"/>
      <c r="S28" s="154"/>
      <c r="T28" s="156"/>
      <c r="U28" s="157"/>
      <c r="V28" s="158" t="str">
        <f t="shared" si="3"/>
        <v/>
      </c>
      <c r="W28" s="157"/>
      <c r="X28" s="157"/>
      <c r="Y28" s="158" t="str">
        <f t="shared" si="4"/>
        <v/>
      </c>
      <c r="Z28" s="157"/>
      <c r="AA28" s="159"/>
      <c r="AB28" s="198"/>
      <c r="AC28" s="205"/>
      <c r="AD28" s="206"/>
      <c r="AE28" s="206"/>
      <c r="AF28" s="206"/>
      <c r="AG28" s="206"/>
      <c r="AH28" s="206"/>
      <c r="AI28" s="206"/>
      <c r="AJ28" s="207"/>
      <c r="AK28" s="154"/>
      <c r="AL28" s="195"/>
      <c r="AM28" s="3"/>
      <c r="AN28" s="10" t="str">
        <f t="shared" si="6"/>
        <v>小学種目</v>
      </c>
      <c r="AO28" s="10">
        <f t="shared" si="5"/>
        <v>0</v>
      </c>
      <c r="AP28" s="10">
        <f t="shared" si="7"/>
        <v>0</v>
      </c>
      <c r="AQ28" s="10">
        <f t="shared" si="8"/>
        <v>0</v>
      </c>
      <c r="AR28" s="10" t="str">
        <f t="shared" si="9"/>
        <v>小学0</v>
      </c>
      <c r="AS28" s="10"/>
      <c r="AT28" s="3"/>
      <c r="AU28" s="74"/>
      <c r="AV28" s="123" t="s">
        <v>223</v>
      </c>
      <c r="AW28" s="123" t="s">
        <v>38</v>
      </c>
      <c r="AX28" s="123" t="s">
        <v>42</v>
      </c>
      <c r="AY28" s="123"/>
      <c r="AZ28" s="118" t="s">
        <v>112</v>
      </c>
      <c r="BA28" s="3"/>
      <c r="BB28" s="44">
        <v>2013</v>
      </c>
      <c r="BC28" s="3"/>
      <c r="BD28" s="118"/>
      <c r="BE28" s="53">
        <v>14</v>
      </c>
      <c r="BF28" s="169" t="str">
        <f t="shared" si="10"/>
        <v>*</v>
      </c>
      <c r="BG28" s="169" t="str">
        <f t="shared" si="11"/>
        <v>*</v>
      </c>
      <c r="BH28" s="89" t="str">
        <f t="shared" si="12"/>
        <v>小学男5年80mH</v>
      </c>
      <c r="BI28" s="89" t="str">
        <f t="shared" si="13"/>
        <v>小学女5年80mH</v>
      </c>
      <c r="BJ28" s="91" t="str">
        <f t="shared" si="14"/>
        <v>*</v>
      </c>
      <c r="BK28" s="91" t="str">
        <f t="shared" si="15"/>
        <v>*</v>
      </c>
      <c r="BL28" s="93" t="str">
        <f t="shared" si="16"/>
        <v>*</v>
      </c>
      <c r="BM28" s="93" t="str">
        <f t="shared" si="17"/>
        <v>*</v>
      </c>
      <c r="BN28" s="168" t="str">
        <f t="shared" si="18"/>
        <v>*</v>
      </c>
      <c r="BO28" s="168" t="str">
        <f t="shared" si="19"/>
        <v>*</v>
      </c>
      <c r="BP28" s="46"/>
      <c r="BQ28" s="46"/>
      <c r="BR28" s="137" t="s">
        <v>614</v>
      </c>
      <c r="BS28" s="46"/>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row>
    <row r="29" spans="1:186" s="1" customFormat="1" ht="9.75" customHeight="1">
      <c r="A29" s="175">
        <v>16</v>
      </c>
      <c r="B29" s="209"/>
      <c r="C29" s="146"/>
      <c r="D29" s="147"/>
      <c r="E29" s="147"/>
      <c r="F29" s="148"/>
      <c r="G29" s="147" t="str">
        <f t="shared" si="0"/>
        <v/>
      </c>
      <c r="H29" s="147" t="s">
        <v>271</v>
      </c>
      <c r="I29" s="147"/>
      <c r="J29" s="147"/>
      <c r="K29" s="149"/>
      <c r="L29" s="150"/>
      <c r="M29" s="151" t="str">
        <f t="shared" si="1"/>
        <v/>
      </c>
      <c r="N29" s="150"/>
      <c r="O29" s="150"/>
      <c r="P29" s="151" t="str">
        <f t="shared" si="2"/>
        <v/>
      </c>
      <c r="Q29" s="150"/>
      <c r="R29" s="152"/>
      <c r="S29" s="147"/>
      <c r="T29" s="149"/>
      <c r="U29" s="150"/>
      <c r="V29" s="151" t="str">
        <f t="shared" si="3"/>
        <v/>
      </c>
      <c r="W29" s="150"/>
      <c r="X29" s="150"/>
      <c r="Y29" s="151" t="str">
        <f t="shared" si="4"/>
        <v/>
      </c>
      <c r="Z29" s="150"/>
      <c r="AA29" s="152"/>
      <c r="AB29" s="197"/>
      <c r="AC29" s="202"/>
      <c r="AD29" s="203"/>
      <c r="AE29" s="203"/>
      <c r="AF29" s="203"/>
      <c r="AG29" s="203"/>
      <c r="AH29" s="203"/>
      <c r="AI29" s="203"/>
      <c r="AJ29" s="204"/>
      <c r="AK29" s="147"/>
      <c r="AL29" s="194"/>
      <c r="AM29" s="3"/>
      <c r="AN29" s="10" t="str">
        <f t="shared" si="6"/>
        <v>小学種目</v>
      </c>
      <c r="AO29" s="10">
        <f t="shared" si="5"/>
        <v>0</v>
      </c>
      <c r="AP29" s="10">
        <f t="shared" si="7"/>
        <v>0</v>
      </c>
      <c r="AQ29" s="10">
        <f t="shared" si="8"/>
        <v>0</v>
      </c>
      <c r="AR29" s="10" t="str">
        <f t="shared" si="9"/>
        <v>小学0</v>
      </c>
      <c r="AS29" s="10"/>
      <c r="AT29" s="3"/>
      <c r="AU29" s="74"/>
      <c r="AV29" s="123" t="s">
        <v>224</v>
      </c>
      <c r="AW29" s="123" t="s">
        <v>34</v>
      </c>
      <c r="AX29" s="123" t="s">
        <v>44</v>
      </c>
      <c r="AY29" s="123"/>
      <c r="AZ29" s="118" t="s">
        <v>113</v>
      </c>
      <c r="BA29" s="3"/>
      <c r="BB29" s="44">
        <v>2014</v>
      </c>
      <c r="BC29" s="3"/>
      <c r="BE29" s="53">
        <v>15</v>
      </c>
      <c r="BF29" s="169" t="str">
        <f t="shared" si="10"/>
        <v>*</v>
      </c>
      <c r="BG29" s="169" t="str">
        <f t="shared" si="11"/>
        <v>*</v>
      </c>
      <c r="BH29" s="89" t="str">
        <f t="shared" si="12"/>
        <v>小学男6年80mH</v>
      </c>
      <c r="BI29" s="89" t="str">
        <f t="shared" si="13"/>
        <v>小学女6年80mH</v>
      </c>
      <c r="BJ29" s="91" t="str">
        <f t="shared" si="14"/>
        <v>*</v>
      </c>
      <c r="BK29" s="91" t="str">
        <f t="shared" si="15"/>
        <v>*</v>
      </c>
      <c r="BL29" s="93" t="str">
        <f t="shared" si="16"/>
        <v>*</v>
      </c>
      <c r="BM29" s="93" t="str">
        <f t="shared" si="17"/>
        <v>*</v>
      </c>
      <c r="BN29" s="168" t="str">
        <f t="shared" si="18"/>
        <v>*</v>
      </c>
      <c r="BO29" s="168" t="str">
        <f t="shared" si="19"/>
        <v>*</v>
      </c>
      <c r="BP29" s="46"/>
      <c r="BQ29" s="46"/>
      <c r="BR29" s="137" t="s">
        <v>615</v>
      </c>
      <c r="BS29" s="46"/>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row>
    <row r="30" spans="1:186" s="1" customFormat="1" ht="9.75" customHeight="1">
      <c r="A30" s="176">
        <v>17</v>
      </c>
      <c r="B30" s="210"/>
      <c r="C30" s="153"/>
      <c r="D30" s="154"/>
      <c r="E30" s="154"/>
      <c r="F30" s="155"/>
      <c r="G30" s="154" t="str">
        <f t="shared" si="0"/>
        <v/>
      </c>
      <c r="H30" s="154" t="s">
        <v>271</v>
      </c>
      <c r="I30" s="154"/>
      <c r="J30" s="154"/>
      <c r="K30" s="156"/>
      <c r="L30" s="157"/>
      <c r="M30" s="158" t="str">
        <f t="shared" si="1"/>
        <v/>
      </c>
      <c r="N30" s="157"/>
      <c r="O30" s="157"/>
      <c r="P30" s="158" t="str">
        <f t="shared" si="2"/>
        <v/>
      </c>
      <c r="Q30" s="157"/>
      <c r="R30" s="159"/>
      <c r="S30" s="154"/>
      <c r="T30" s="156"/>
      <c r="U30" s="157"/>
      <c r="V30" s="158" t="str">
        <f t="shared" si="3"/>
        <v/>
      </c>
      <c r="W30" s="157"/>
      <c r="X30" s="157"/>
      <c r="Y30" s="158" t="str">
        <f t="shared" si="4"/>
        <v/>
      </c>
      <c r="Z30" s="157"/>
      <c r="AA30" s="159"/>
      <c r="AB30" s="198"/>
      <c r="AC30" s="205"/>
      <c r="AD30" s="206"/>
      <c r="AE30" s="206"/>
      <c r="AF30" s="206"/>
      <c r="AG30" s="206"/>
      <c r="AH30" s="206"/>
      <c r="AI30" s="206"/>
      <c r="AJ30" s="207"/>
      <c r="AK30" s="154"/>
      <c r="AL30" s="195"/>
      <c r="AM30" s="3"/>
      <c r="AN30" s="10" t="str">
        <f t="shared" si="6"/>
        <v>小学種目</v>
      </c>
      <c r="AO30" s="10">
        <f t="shared" si="5"/>
        <v>0</v>
      </c>
      <c r="AP30" s="10">
        <f t="shared" si="7"/>
        <v>0</v>
      </c>
      <c r="AQ30" s="10">
        <f t="shared" si="8"/>
        <v>0</v>
      </c>
      <c r="AR30" s="10" t="str">
        <f t="shared" si="9"/>
        <v>小学0</v>
      </c>
      <c r="AS30" s="10"/>
      <c r="AT30" s="3"/>
      <c r="AU30" s="74"/>
      <c r="AV30" s="123" t="s">
        <v>225</v>
      </c>
      <c r="AW30" s="123" t="s">
        <v>39</v>
      </c>
      <c r="AX30" s="123" t="s">
        <v>48</v>
      </c>
      <c r="AY30" s="123"/>
      <c r="AZ30" s="118" t="s">
        <v>114</v>
      </c>
      <c r="BA30" s="3"/>
      <c r="BB30" s="44">
        <v>2015</v>
      </c>
      <c r="BC30" s="3"/>
      <c r="BE30" s="53">
        <v>16</v>
      </c>
      <c r="BF30" s="169" t="str">
        <f t="shared" si="10"/>
        <v>*</v>
      </c>
      <c r="BG30" s="169" t="str">
        <f t="shared" si="11"/>
        <v>*</v>
      </c>
      <c r="BH30" s="89" t="str">
        <f t="shared" si="12"/>
        <v>小学男4年走高跳</v>
      </c>
      <c r="BI30" s="89" t="str">
        <f t="shared" si="13"/>
        <v>小学女4年走高跳</v>
      </c>
      <c r="BJ30" s="91" t="str">
        <f t="shared" si="14"/>
        <v>*</v>
      </c>
      <c r="BK30" s="91" t="str">
        <f t="shared" si="15"/>
        <v>*</v>
      </c>
      <c r="BL30" s="93" t="str">
        <f t="shared" si="16"/>
        <v>*</v>
      </c>
      <c r="BM30" s="93" t="str">
        <f t="shared" si="17"/>
        <v>*</v>
      </c>
      <c r="BN30" s="168" t="str">
        <f t="shared" si="18"/>
        <v>*</v>
      </c>
      <c r="BO30" s="168" t="str">
        <f t="shared" si="19"/>
        <v>*</v>
      </c>
      <c r="BP30" s="46"/>
      <c r="BQ30" s="46"/>
      <c r="BR30" s="137" t="s">
        <v>616</v>
      </c>
      <c r="BS30" s="46"/>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row>
    <row r="31" spans="1:186" s="1" customFormat="1" ht="9.75" customHeight="1">
      <c r="A31" s="175">
        <v>18</v>
      </c>
      <c r="B31" s="209"/>
      <c r="C31" s="146"/>
      <c r="D31" s="147"/>
      <c r="E31" s="147"/>
      <c r="F31" s="148"/>
      <c r="G31" s="147" t="str">
        <f t="shared" si="0"/>
        <v/>
      </c>
      <c r="H31" s="147" t="s">
        <v>271</v>
      </c>
      <c r="I31" s="147"/>
      <c r="J31" s="147"/>
      <c r="K31" s="149"/>
      <c r="L31" s="150"/>
      <c r="M31" s="151" t="str">
        <f t="shared" si="1"/>
        <v/>
      </c>
      <c r="N31" s="150"/>
      <c r="O31" s="150"/>
      <c r="P31" s="151" t="str">
        <f t="shared" si="2"/>
        <v/>
      </c>
      <c r="Q31" s="150"/>
      <c r="R31" s="152"/>
      <c r="S31" s="147"/>
      <c r="T31" s="149"/>
      <c r="U31" s="150"/>
      <c r="V31" s="151" t="str">
        <f t="shared" si="3"/>
        <v/>
      </c>
      <c r="W31" s="150"/>
      <c r="X31" s="150"/>
      <c r="Y31" s="151" t="str">
        <f t="shared" si="4"/>
        <v/>
      </c>
      <c r="Z31" s="150"/>
      <c r="AA31" s="152"/>
      <c r="AB31" s="197"/>
      <c r="AC31" s="202"/>
      <c r="AD31" s="203"/>
      <c r="AE31" s="203"/>
      <c r="AF31" s="203"/>
      <c r="AG31" s="203"/>
      <c r="AH31" s="203"/>
      <c r="AI31" s="203"/>
      <c r="AJ31" s="204"/>
      <c r="AK31" s="147"/>
      <c r="AL31" s="194"/>
      <c r="AM31" s="3"/>
      <c r="AN31" s="10" t="str">
        <f t="shared" si="6"/>
        <v>小学種目</v>
      </c>
      <c r="AO31" s="10">
        <f t="shared" si="5"/>
        <v>0</v>
      </c>
      <c r="AP31" s="10">
        <f t="shared" si="7"/>
        <v>0</v>
      </c>
      <c r="AQ31" s="10">
        <f t="shared" si="8"/>
        <v>0</v>
      </c>
      <c r="AR31" s="10" t="str">
        <f t="shared" si="9"/>
        <v>小学0</v>
      </c>
      <c r="AS31" s="10"/>
      <c r="AT31" s="3"/>
      <c r="AU31" s="74"/>
      <c r="AV31" s="123" t="s">
        <v>226</v>
      </c>
      <c r="AW31" s="123" t="s">
        <v>37</v>
      </c>
      <c r="AX31" s="123" t="s">
        <v>47</v>
      </c>
      <c r="AY31" s="123"/>
      <c r="AZ31" s="118" t="s">
        <v>12</v>
      </c>
      <c r="BA31" s="3"/>
      <c r="BB31" s="44"/>
      <c r="BC31" s="3"/>
      <c r="BE31" s="53">
        <v>17</v>
      </c>
      <c r="BF31" s="169" t="str">
        <f t="shared" si="10"/>
        <v>*</v>
      </c>
      <c r="BG31" s="169" t="str">
        <f t="shared" si="11"/>
        <v>*</v>
      </c>
      <c r="BH31" s="89" t="str">
        <f t="shared" si="12"/>
        <v>小学男5年走高跳</v>
      </c>
      <c r="BI31" s="89" t="str">
        <f t="shared" si="13"/>
        <v>小学女5年走高跳</v>
      </c>
      <c r="BJ31" s="91" t="str">
        <f t="shared" si="14"/>
        <v>*</v>
      </c>
      <c r="BK31" s="91" t="str">
        <f t="shared" si="15"/>
        <v>*</v>
      </c>
      <c r="BL31" s="93" t="str">
        <f t="shared" si="16"/>
        <v>*</v>
      </c>
      <c r="BM31" s="93" t="str">
        <f t="shared" si="17"/>
        <v>*</v>
      </c>
      <c r="BN31" s="168" t="str">
        <f t="shared" si="18"/>
        <v>*</v>
      </c>
      <c r="BO31" s="168" t="str">
        <f t="shared" si="19"/>
        <v>*</v>
      </c>
      <c r="BP31" s="46"/>
      <c r="BQ31" s="46"/>
      <c r="BR31" s="137" t="s">
        <v>617</v>
      </c>
      <c r="BS31" s="46"/>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row>
    <row r="32" spans="1:186" s="1" customFormat="1" ht="9.75" customHeight="1">
      <c r="A32" s="176">
        <v>19</v>
      </c>
      <c r="B32" s="210"/>
      <c r="C32" s="153"/>
      <c r="D32" s="154"/>
      <c r="E32" s="154"/>
      <c r="F32" s="155"/>
      <c r="G32" s="154" t="str">
        <f t="shared" si="0"/>
        <v/>
      </c>
      <c r="H32" s="154" t="s">
        <v>271</v>
      </c>
      <c r="I32" s="154"/>
      <c r="J32" s="154"/>
      <c r="K32" s="156"/>
      <c r="L32" s="157"/>
      <c r="M32" s="158" t="str">
        <f t="shared" si="1"/>
        <v/>
      </c>
      <c r="N32" s="157"/>
      <c r="O32" s="157"/>
      <c r="P32" s="158" t="str">
        <f t="shared" si="2"/>
        <v/>
      </c>
      <c r="Q32" s="157"/>
      <c r="R32" s="159"/>
      <c r="S32" s="154"/>
      <c r="T32" s="156"/>
      <c r="U32" s="157"/>
      <c r="V32" s="158" t="str">
        <f t="shared" si="3"/>
        <v/>
      </c>
      <c r="W32" s="157"/>
      <c r="X32" s="157"/>
      <c r="Y32" s="158" t="str">
        <f t="shared" si="4"/>
        <v/>
      </c>
      <c r="Z32" s="157"/>
      <c r="AA32" s="159"/>
      <c r="AB32" s="198"/>
      <c r="AC32" s="205"/>
      <c r="AD32" s="206"/>
      <c r="AE32" s="206"/>
      <c r="AF32" s="206"/>
      <c r="AG32" s="206"/>
      <c r="AH32" s="206"/>
      <c r="AI32" s="206"/>
      <c r="AJ32" s="207"/>
      <c r="AK32" s="154"/>
      <c r="AL32" s="195"/>
      <c r="AM32" s="3"/>
      <c r="AN32" s="10" t="str">
        <f t="shared" si="6"/>
        <v>小学種目</v>
      </c>
      <c r="AO32" s="10">
        <f t="shared" si="5"/>
        <v>0</v>
      </c>
      <c r="AP32" s="10">
        <f t="shared" si="7"/>
        <v>0</v>
      </c>
      <c r="AQ32" s="10">
        <f t="shared" si="8"/>
        <v>0</v>
      </c>
      <c r="AR32" s="10" t="str">
        <f t="shared" si="9"/>
        <v>小学0</v>
      </c>
      <c r="AS32" s="10"/>
      <c r="AT32" s="3"/>
      <c r="AU32" s="74"/>
      <c r="AV32" s="123" t="s">
        <v>227</v>
      </c>
      <c r="AW32" s="123" t="s">
        <v>36</v>
      </c>
      <c r="AX32" s="123" t="s">
        <v>49</v>
      </c>
      <c r="AY32" s="123"/>
      <c r="AZ32" s="118" t="s">
        <v>270</v>
      </c>
      <c r="BA32" s="3"/>
      <c r="BB32" s="44"/>
      <c r="BC32" s="3"/>
      <c r="BD32" s="46"/>
      <c r="BE32" s="53">
        <v>18</v>
      </c>
      <c r="BF32" s="169" t="str">
        <f t="shared" si="10"/>
        <v>*</v>
      </c>
      <c r="BG32" s="169" t="str">
        <f t="shared" si="11"/>
        <v>*</v>
      </c>
      <c r="BH32" s="89" t="str">
        <f t="shared" si="12"/>
        <v>小学男6年走高跳</v>
      </c>
      <c r="BI32" s="89" t="str">
        <f t="shared" si="13"/>
        <v>小学女6年走高跳</v>
      </c>
      <c r="BJ32" s="91" t="str">
        <f t="shared" si="14"/>
        <v>*</v>
      </c>
      <c r="BK32" s="91" t="str">
        <f t="shared" si="15"/>
        <v>*</v>
      </c>
      <c r="BL32" s="93" t="str">
        <f t="shared" si="16"/>
        <v>*</v>
      </c>
      <c r="BM32" s="93" t="str">
        <f t="shared" si="17"/>
        <v>*</v>
      </c>
      <c r="BN32" s="168" t="str">
        <f t="shared" si="18"/>
        <v>*</v>
      </c>
      <c r="BO32" s="168" t="str">
        <f t="shared" si="19"/>
        <v>*</v>
      </c>
      <c r="BP32" s="46"/>
      <c r="BQ32" s="46"/>
      <c r="BR32" s="137" t="s">
        <v>618</v>
      </c>
      <c r="BS32" s="46"/>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row>
    <row r="33" spans="1:186" s="1" customFormat="1" ht="9.75" customHeight="1">
      <c r="A33" s="175">
        <v>20</v>
      </c>
      <c r="B33" s="209"/>
      <c r="C33" s="146"/>
      <c r="D33" s="147"/>
      <c r="E33" s="147"/>
      <c r="F33" s="148"/>
      <c r="G33" s="147" t="str">
        <f t="shared" si="0"/>
        <v/>
      </c>
      <c r="H33" s="147" t="s">
        <v>271</v>
      </c>
      <c r="I33" s="147"/>
      <c r="J33" s="147"/>
      <c r="K33" s="149"/>
      <c r="L33" s="150"/>
      <c r="M33" s="151" t="str">
        <f t="shared" si="1"/>
        <v/>
      </c>
      <c r="N33" s="150"/>
      <c r="O33" s="150"/>
      <c r="P33" s="151" t="str">
        <f t="shared" si="2"/>
        <v/>
      </c>
      <c r="Q33" s="150"/>
      <c r="R33" s="152"/>
      <c r="S33" s="147"/>
      <c r="T33" s="149"/>
      <c r="U33" s="150"/>
      <c r="V33" s="151" t="str">
        <f t="shared" si="3"/>
        <v/>
      </c>
      <c r="W33" s="150"/>
      <c r="X33" s="150"/>
      <c r="Y33" s="151" t="str">
        <f t="shared" si="4"/>
        <v/>
      </c>
      <c r="Z33" s="150"/>
      <c r="AA33" s="152"/>
      <c r="AB33" s="197"/>
      <c r="AC33" s="202"/>
      <c r="AD33" s="203"/>
      <c r="AE33" s="203"/>
      <c r="AF33" s="203"/>
      <c r="AG33" s="203"/>
      <c r="AH33" s="203"/>
      <c r="AI33" s="203"/>
      <c r="AJ33" s="204"/>
      <c r="AK33" s="147"/>
      <c r="AL33" s="194"/>
      <c r="AM33" s="3"/>
      <c r="AN33" s="10" t="str">
        <f t="shared" si="6"/>
        <v>小学種目</v>
      </c>
      <c r="AO33" s="10">
        <f t="shared" si="5"/>
        <v>0</v>
      </c>
      <c r="AP33" s="10">
        <f t="shared" si="7"/>
        <v>0</v>
      </c>
      <c r="AQ33" s="10">
        <f t="shared" si="8"/>
        <v>0</v>
      </c>
      <c r="AR33" s="10" t="str">
        <f t="shared" si="9"/>
        <v>小学0</v>
      </c>
      <c r="AS33" s="10"/>
      <c r="AT33" s="3"/>
      <c r="AU33" s="74"/>
      <c r="AV33" s="123" t="s">
        <v>228</v>
      </c>
      <c r="AW33" s="123" t="s">
        <v>32</v>
      </c>
      <c r="AX33" s="123" t="s">
        <v>55</v>
      </c>
      <c r="AY33" s="123"/>
      <c r="AZ33" s="3"/>
      <c r="BA33" s="3"/>
      <c r="BB33" s="44"/>
      <c r="BC33" s="3"/>
      <c r="BD33" s="46"/>
      <c r="BE33" s="53">
        <v>19</v>
      </c>
      <c r="BF33" s="169" t="str">
        <f t="shared" si="10"/>
        <v>*</v>
      </c>
      <c r="BG33" s="169" t="str">
        <f t="shared" si="11"/>
        <v>*</v>
      </c>
      <c r="BH33" s="89" t="str">
        <f t="shared" si="12"/>
        <v>小学男3年走幅跳</v>
      </c>
      <c r="BI33" s="89" t="str">
        <f t="shared" si="13"/>
        <v>小学女3年走幅跳</v>
      </c>
      <c r="BJ33" s="91" t="str">
        <f t="shared" si="14"/>
        <v>*</v>
      </c>
      <c r="BK33" s="91" t="str">
        <f t="shared" si="15"/>
        <v>*</v>
      </c>
      <c r="BL33" s="93" t="str">
        <f t="shared" si="16"/>
        <v>*</v>
      </c>
      <c r="BM33" s="93" t="str">
        <f t="shared" si="17"/>
        <v>*</v>
      </c>
      <c r="BN33" s="168" t="str">
        <f t="shared" si="18"/>
        <v>*</v>
      </c>
      <c r="BO33" s="168" t="str">
        <f t="shared" si="19"/>
        <v>*</v>
      </c>
      <c r="BP33" s="46"/>
      <c r="BQ33" s="46"/>
      <c r="BR33" s="137" t="s">
        <v>619</v>
      </c>
      <c r="BS33" s="46"/>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row>
    <row r="34" spans="1:186" s="1" customFormat="1" ht="9.75" customHeight="1">
      <c r="A34" s="176">
        <v>21</v>
      </c>
      <c r="B34" s="210"/>
      <c r="C34" s="153"/>
      <c r="D34" s="154"/>
      <c r="E34" s="154"/>
      <c r="F34" s="155"/>
      <c r="G34" s="154" t="str">
        <f t="shared" si="0"/>
        <v/>
      </c>
      <c r="H34" s="154" t="s">
        <v>271</v>
      </c>
      <c r="I34" s="154"/>
      <c r="J34" s="154"/>
      <c r="K34" s="156"/>
      <c r="L34" s="157"/>
      <c r="M34" s="158" t="str">
        <f t="shared" si="1"/>
        <v/>
      </c>
      <c r="N34" s="157"/>
      <c r="O34" s="157"/>
      <c r="P34" s="158" t="str">
        <f t="shared" si="2"/>
        <v/>
      </c>
      <c r="Q34" s="157"/>
      <c r="R34" s="159"/>
      <c r="S34" s="154"/>
      <c r="T34" s="156"/>
      <c r="U34" s="157"/>
      <c r="V34" s="158" t="str">
        <f t="shared" si="3"/>
        <v/>
      </c>
      <c r="W34" s="157"/>
      <c r="X34" s="157"/>
      <c r="Y34" s="158" t="str">
        <f t="shared" si="4"/>
        <v/>
      </c>
      <c r="Z34" s="157"/>
      <c r="AA34" s="159"/>
      <c r="AB34" s="198"/>
      <c r="AC34" s="205"/>
      <c r="AD34" s="206"/>
      <c r="AE34" s="206"/>
      <c r="AF34" s="206"/>
      <c r="AG34" s="206"/>
      <c r="AH34" s="206"/>
      <c r="AI34" s="206"/>
      <c r="AJ34" s="207"/>
      <c r="AK34" s="154"/>
      <c r="AL34" s="195"/>
      <c r="AM34" s="3"/>
      <c r="AN34" s="10" t="str">
        <f t="shared" si="6"/>
        <v>小学種目</v>
      </c>
      <c r="AO34" s="10">
        <f t="shared" si="5"/>
        <v>0</v>
      </c>
      <c r="AP34" s="10">
        <f t="shared" si="7"/>
        <v>0</v>
      </c>
      <c r="AQ34" s="10">
        <f t="shared" si="8"/>
        <v>0</v>
      </c>
      <c r="AR34" s="10" t="str">
        <f t="shared" si="9"/>
        <v>小学0</v>
      </c>
      <c r="AS34" s="10"/>
      <c r="AT34" s="3"/>
      <c r="AU34" s="74"/>
      <c r="AV34" s="123" t="s">
        <v>229</v>
      </c>
      <c r="AW34" s="123" t="s">
        <v>23</v>
      </c>
      <c r="AX34" s="123" t="s">
        <v>58</v>
      </c>
      <c r="AY34" s="123"/>
      <c r="AZ34" s="3"/>
      <c r="BA34" s="3"/>
      <c r="BB34" s="44"/>
      <c r="BC34" s="3"/>
      <c r="BD34" s="46"/>
      <c r="BE34" s="53">
        <v>20</v>
      </c>
      <c r="BF34" s="169" t="str">
        <f t="shared" si="10"/>
        <v>*</v>
      </c>
      <c r="BG34" s="169" t="str">
        <f t="shared" si="11"/>
        <v>*</v>
      </c>
      <c r="BH34" s="89" t="str">
        <f t="shared" si="12"/>
        <v>小学男4年走幅跳</v>
      </c>
      <c r="BI34" s="89" t="str">
        <f t="shared" si="13"/>
        <v>小学女4年走幅跳</v>
      </c>
      <c r="BJ34" s="91" t="str">
        <f t="shared" si="14"/>
        <v>*</v>
      </c>
      <c r="BK34" s="91" t="str">
        <f t="shared" si="15"/>
        <v>*</v>
      </c>
      <c r="BL34" s="93" t="str">
        <f t="shared" si="16"/>
        <v>*</v>
      </c>
      <c r="BM34" s="93" t="str">
        <f t="shared" si="17"/>
        <v>*</v>
      </c>
      <c r="BN34" s="168" t="str">
        <f t="shared" si="18"/>
        <v>*</v>
      </c>
      <c r="BO34" s="167" t="str">
        <f t="shared" si="19"/>
        <v>*</v>
      </c>
      <c r="BP34" s="46"/>
      <c r="BQ34" s="46"/>
      <c r="BR34" s="137" t="s">
        <v>620</v>
      </c>
      <c r="BS34" s="46"/>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6" s="1" customFormat="1" ht="9.75" customHeight="1">
      <c r="A35" s="175">
        <v>22</v>
      </c>
      <c r="B35" s="209"/>
      <c r="C35" s="146"/>
      <c r="D35" s="147"/>
      <c r="E35" s="147"/>
      <c r="F35" s="148"/>
      <c r="G35" s="147" t="str">
        <f t="shared" si="0"/>
        <v/>
      </c>
      <c r="H35" s="147" t="s">
        <v>271</v>
      </c>
      <c r="I35" s="147"/>
      <c r="J35" s="147"/>
      <c r="K35" s="149"/>
      <c r="L35" s="150"/>
      <c r="M35" s="151" t="str">
        <f t="shared" si="1"/>
        <v/>
      </c>
      <c r="N35" s="150"/>
      <c r="O35" s="150"/>
      <c r="P35" s="151" t="str">
        <f t="shared" si="2"/>
        <v/>
      </c>
      <c r="Q35" s="150"/>
      <c r="R35" s="152"/>
      <c r="S35" s="147"/>
      <c r="T35" s="149"/>
      <c r="U35" s="150"/>
      <c r="V35" s="151" t="str">
        <f t="shared" si="3"/>
        <v/>
      </c>
      <c r="W35" s="150"/>
      <c r="X35" s="150"/>
      <c r="Y35" s="151" t="str">
        <f t="shared" si="4"/>
        <v/>
      </c>
      <c r="Z35" s="150"/>
      <c r="AA35" s="152"/>
      <c r="AB35" s="197"/>
      <c r="AC35" s="202"/>
      <c r="AD35" s="203"/>
      <c r="AE35" s="203"/>
      <c r="AF35" s="203"/>
      <c r="AG35" s="203"/>
      <c r="AH35" s="203"/>
      <c r="AI35" s="203"/>
      <c r="AJ35" s="204"/>
      <c r="AK35" s="147"/>
      <c r="AL35" s="194"/>
      <c r="AM35" s="3"/>
      <c r="AN35" s="10" t="str">
        <f t="shared" si="6"/>
        <v>小学種目</v>
      </c>
      <c r="AO35" s="10">
        <f t="shared" si="5"/>
        <v>0</v>
      </c>
      <c r="AP35" s="10">
        <f t="shared" si="7"/>
        <v>0</v>
      </c>
      <c r="AQ35" s="10">
        <f t="shared" si="8"/>
        <v>0</v>
      </c>
      <c r="AR35" s="10" t="str">
        <f t="shared" si="9"/>
        <v>小学0</v>
      </c>
      <c r="AS35" s="10"/>
      <c r="AT35" s="3"/>
      <c r="AU35" s="74"/>
      <c r="AV35" s="123" t="s">
        <v>230</v>
      </c>
      <c r="AW35" s="123" t="s">
        <v>22</v>
      </c>
      <c r="AX35" s="124" t="s">
        <v>52</v>
      </c>
      <c r="AY35" s="123"/>
      <c r="AZ35" s="3"/>
      <c r="BA35" s="3"/>
      <c r="BB35" s="44"/>
      <c r="BC35" s="3"/>
      <c r="BD35" s="46"/>
      <c r="BE35" s="53">
        <v>21</v>
      </c>
      <c r="BF35" s="169" t="str">
        <f t="shared" si="10"/>
        <v>*</v>
      </c>
      <c r="BG35" s="169" t="str">
        <f t="shared" si="11"/>
        <v>*</v>
      </c>
      <c r="BH35" s="89" t="str">
        <f t="shared" si="12"/>
        <v>小学男5年走幅跳</v>
      </c>
      <c r="BI35" s="89" t="str">
        <f t="shared" si="13"/>
        <v>小学女5年走幅跳</v>
      </c>
      <c r="BJ35" s="91" t="str">
        <f t="shared" si="14"/>
        <v>*</v>
      </c>
      <c r="BK35" s="91" t="str">
        <f t="shared" si="15"/>
        <v>*</v>
      </c>
      <c r="BL35" s="93" t="str">
        <f t="shared" si="16"/>
        <v>*</v>
      </c>
      <c r="BM35" s="93" t="str">
        <f t="shared" si="17"/>
        <v>*</v>
      </c>
      <c r="BN35" s="168" t="str">
        <f t="shared" si="18"/>
        <v>*</v>
      </c>
      <c r="BO35" s="168" t="str">
        <f t="shared" si="19"/>
        <v>*</v>
      </c>
      <c r="BP35" s="46"/>
      <c r="BQ35" s="46">
        <f>COUNTA(BJ11:BJ28)</f>
        <v>15</v>
      </c>
      <c r="BR35" s="137" t="s">
        <v>621</v>
      </c>
      <c r="BS35" s="46"/>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6" s="1" customFormat="1" ht="9.75" customHeight="1">
      <c r="A36" s="176">
        <v>23</v>
      </c>
      <c r="B36" s="210"/>
      <c r="C36" s="153"/>
      <c r="D36" s="154"/>
      <c r="E36" s="154"/>
      <c r="F36" s="155"/>
      <c r="G36" s="154" t="str">
        <f t="shared" si="0"/>
        <v/>
      </c>
      <c r="H36" s="154" t="s">
        <v>271</v>
      </c>
      <c r="I36" s="154"/>
      <c r="J36" s="154"/>
      <c r="K36" s="156"/>
      <c r="L36" s="157"/>
      <c r="M36" s="158" t="str">
        <f t="shared" si="1"/>
        <v/>
      </c>
      <c r="N36" s="157"/>
      <c r="O36" s="157"/>
      <c r="P36" s="158" t="str">
        <f t="shared" si="2"/>
        <v/>
      </c>
      <c r="Q36" s="157"/>
      <c r="R36" s="159"/>
      <c r="S36" s="154"/>
      <c r="T36" s="156"/>
      <c r="U36" s="157"/>
      <c r="V36" s="158" t="str">
        <f t="shared" si="3"/>
        <v/>
      </c>
      <c r="W36" s="157"/>
      <c r="X36" s="157"/>
      <c r="Y36" s="158" t="str">
        <f t="shared" si="4"/>
        <v/>
      </c>
      <c r="Z36" s="157"/>
      <c r="AA36" s="159"/>
      <c r="AB36" s="198"/>
      <c r="AC36" s="205"/>
      <c r="AD36" s="206"/>
      <c r="AE36" s="206"/>
      <c r="AF36" s="206"/>
      <c r="AG36" s="206"/>
      <c r="AH36" s="206"/>
      <c r="AI36" s="206"/>
      <c r="AJ36" s="207"/>
      <c r="AK36" s="154"/>
      <c r="AL36" s="195"/>
      <c r="AM36" s="3"/>
      <c r="AN36" s="10" t="str">
        <f t="shared" si="6"/>
        <v>小学種目</v>
      </c>
      <c r="AO36" s="10">
        <f t="shared" si="5"/>
        <v>0</v>
      </c>
      <c r="AP36" s="10">
        <f t="shared" si="7"/>
        <v>0</v>
      </c>
      <c r="AQ36" s="10">
        <f t="shared" si="8"/>
        <v>0</v>
      </c>
      <c r="AR36" s="10" t="str">
        <f t="shared" si="9"/>
        <v>小学0</v>
      </c>
      <c r="AS36" s="10"/>
      <c r="AT36" s="3"/>
      <c r="AU36" s="74"/>
      <c r="AV36" s="123" t="s">
        <v>231</v>
      </c>
      <c r="AW36" s="123" t="s">
        <v>21</v>
      </c>
      <c r="AX36" s="124"/>
      <c r="AY36" s="123"/>
      <c r="AZ36" s="3"/>
      <c r="BA36" s="3"/>
      <c r="BB36" s="44"/>
      <c r="BC36" s="3"/>
      <c r="BD36" s="46"/>
      <c r="BE36" s="53">
        <v>22</v>
      </c>
      <c r="BF36" s="169" t="str">
        <f t="shared" si="10"/>
        <v>*</v>
      </c>
      <c r="BG36" s="169" t="str">
        <f t="shared" si="11"/>
        <v>*</v>
      </c>
      <c r="BH36" s="89" t="str">
        <f t="shared" si="12"/>
        <v>小学男6年走幅跳</v>
      </c>
      <c r="BI36" s="89" t="str">
        <f t="shared" si="13"/>
        <v>小学女6年走幅跳</v>
      </c>
      <c r="BJ36" s="91" t="str">
        <f t="shared" si="14"/>
        <v>*</v>
      </c>
      <c r="BK36" s="91" t="str">
        <f t="shared" si="15"/>
        <v>*</v>
      </c>
      <c r="BL36" s="93" t="str">
        <f t="shared" si="16"/>
        <v>*</v>
      </c>
      <c r="BM36" s="93" t="str">
        <f t="shared" si="17"/>
        <v>*</v>
      </c>
      <c r="BN36" s="168" t="str">
        <f t="shared" si="18"/>
        <v>*</v>
      </c>
      <c r="BO36" s="168" t="str">
        <f t="shared" si="19"/>
        <v>*</v>
      </c>
      <c r="BP36" s="46"/>
      <c r="BQ36" s="46"/>
      <c r="BR36" s="137" t="s">
        <v>622</v>
      </c>
      <c r="BS36" s="46"/>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6" s="1" customFormat="1" ht="9.75" customHeight="1">
      <c r="A37" s="175">
        <v>24</v>
      </c>
      <c r="B37" s="209"/>
      <c r="C37" s="146"/>
      <c r="D37" s="147"/>
      <c r="E37" s="147"/>
      <c r="F37" s="148"/>
      <c r="G37" s="147" t="str">
        <f t="shared" si="0"/>
        <v/>
      </c>
      <c r="H37" s="147" t="s">
        <v>271</v>
      </c>
      <c r="I37" s="147"/>
      <c r="J37" s="147"/>
      <c r="K37" s="149"/>
      <c r="L37" s="150"/>
      <c r="M37" s="151" t="str">
        <f t="shared" si="1"/>
        <v/>
      </c>
      <c r="N37" s="150"/>
      <c r="O37" s="150"/>
      <c r="P37" s="151" t="str">
        <f t="shared" si="2"/>
        <v/>
      </c>
      <c r="Q37" s="150"/>
      <c r="R37" s="152"/>
      <c r="S37" s="147"/>
      <c r="T37" s="149"/>
      <c r="U37" s="150"/>
      <c r="V37" s="151" t="str">
        <f t="shared" si="3"/>
        <v/>
      </c>
      <c r="W37" s="150"/>
      <c r="X37" s="150"/>
      <c r="Y37" s="151" t="str">
        <f t="shared" si="4"/>
        <v/>
      </c>
      <c r="Z37" s="150"/>
      <c r="AA37" s="152"/>
      <c r="AB37" s="197"/>
      <c r="AC37" s="202"/>
      <c r="AD37" s="203"/>
      <c r="AE37" s="203"/>
      <c r="AF37" s="203"/>
      <c r="AG37" s="203"/>
      <c r="AH37" s="203"/>
      <c r="AI37" s="203"/>
      <c r="AJ37" s="204"/>
      <c r="AK37" s="147"/>
      <c r="AL37" s="194"/>
      <c r="AM37" s="3"/>
      <c r="AN37" s="10" t="str">
        <f t="shared" si="6"/>
        <v>小学種目</v>
      </c>
      <c r="AO37" s="10">
        <f t="shared" si="5"/>
        <v>0</v>
      </c>
      <c r="AP37" s="10">
        <f t="shared" si="7"/>
        <v>0</v>
      </c>
      <c r="AQ37" s="10">
        <f t="shared" si="8"/>
        <v>0</v>
      </c>
      <c r="AR37" s="10" t="str">
        <f t="shared" si="9"/>
        <v>小学0</v>
      </c>
      <c r="AS37" s="10"/>
      <c r="AT37" s="3"/>
      <c r="AU37" s="74"/>
      <c r="AV37" s="123" t="s">
        <v>232</v>
      </c>
      <c r="AW37" s="123" t="s">
        <v>20</v>
      </c>
      <c r="AX37" s="124"/>
      <c r="AY37" s="123"/>
      <c r="AZ37" s="3"/>
      <c r="BA37" s="3"/>
      <c r="BB37" s="44"/>
      <c r="BC37" s="3"/>
      <c r="BD37" s="46"/>
      <c r="BE37" s="53">
        <v>23</v>
      </c>
      <c r="BF37" s="169" t="str">
        <f t="shared" si="10"/>
        <v>*</v>
      </c>
      <c r="BG37" s="169" t="str">
        <f t="shared" si="11"/>
        <v>*</v>
      </c>
      <c r="BH37" s="89" t="str">
        <f t="shared" si="12"/>
        <v>小学男5年砲丸投(2.721kg)</v>
      </c>
      <c r="BI37" s="89" t="str">
        <f t="shared" si="13"/>
        <v>小学女5年砲丸投(2.721kg)</v>
      </c>
      <c r="BJ37" s="91" t="str">
        <f t="shared" si="14"/>
        <v>*</v>
      </c>
      <c r="BK37" s="91" t="str">
        <f t="shared" si="15"/>
        <v>*</v>
      </c>
      <c r="BL37" s="93" t="str">
        <f t="shared" si="16"/>
        <v>*</v>
      </c>
      <c r="BM37" s="93" t="str">
        <f t="shared" si="17"/>
        <v>*</v>
      </c>
      <c r="BN37" s="168" t="str">
        <f t="shared" si="18"/>
        <v>*</v>
      </c>
      <c r="BO37" s="167" t="str">
        <f t="shared" si="19"/>
        <v>*</v>
      </c>
      <c r="BP37" s="46"/>
      <c r="BQ37" s="46"/>
      <c r="BR37" s="137" t="s">
        <v>623</v>
      </c>
      <c r="BS37" s="46"/>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row>
    <row r="38" spans="1:186" s="1" customFormat="1" ht="9.75" customHeight="1">
      <c r="A38" s="176">
        <v>25</v>
      </c>
      <c r="B38" s="210"/>
      <c r="C38" s="153"/>
      <c r="D38" s="154"/>
      <c r="E38" s="154"/>
      <c r="F38" s="155"/>
      <c r="G38" s="154" t="str">
        <f t="shared" si="0"/>
        <v/>
      </c>
      <c r="H38" s="154" t="s">
        <v>271</v>
      </c>
      <c r="I38" s="154"/>
      <c r="J38" s="154"/>
      <c r="K38" s="156"/>
      <c r="L38" s="157"/>
      <c r="M38" s="158" t="str">
        <f t="shared" si="1"/>
        <v/>
      </c>
      <c r="N38" s="157"/>
      <c r="O38" s="157"/>
      <c r="P38" s="158" t="str">
        <f t="shared" si="2"/>
        <v/>
      </c>
      <c r="Q38" s="157"/>
      <c r="R38" s="159"/>
      <c r="S38" s="154"/>
      <c r="T38" s="156"/>
      <c r="U38" s="157"/>
      <c r="V38" s="158" t="str">
        <f t="shared" si="3"/>
        <v/>
      </c>
      <c r="W38" s="157"/>
      <c r="X38" s="157"/>
      <c r="Y38" s="158" t="str">
        <f t="shared" si="4"/>
        <v/>
      </c>
      <c r="Z38" s="157"/>
      <c r="AA38" s="159"/>
      <c r="AB38" s="198"/>
      <c r="AC38" s="205"/>
      <c r="AD38" s="206"/>
      <c r="AE38" s="206"/>
      <c r="AF38" s="206"/>
      <c r="AG38" s="206"/>
      <c r="AH38" s="206"/>
      <c r="AI38" s="206"/>
      <c r="AJ38" s="207"/>
      <c r="AK38" s="154"/>
      <c r="AL38" s="195"/>
      <c r="AM38" s="3"/>
      <c r="AN38" s="10" t="str">
        <f t="shared" si="6"/>
        <v>小学種目</v>
      </c>
      <c r="AO38" s="10">
        <f t="shared" si="5"/>
        <v>0</v>
      </c>
      <c r="AP38" s="10">
        <f t="shared" si="7"/>
        <v>0</v>
      </c>
      <c r="AQ38" s="10">
        <f t="shared" si="8"/>
        <v>0</v>
      </c>
      <c r="AR38" s="10" t="str">
        <f t="shared" si="9"/>
        <v>小学0</v>
      </c>
      <c r="AS38" s="10"/>
      <c r="AT38" s="3"/>
      <c r="AU38" s="74"/>
      <c r="AV38" s="123" t="s">
        <v>233</v>
      </c>
      <c r="AW38" s="123" t="s">
        <v>19</v>
      </c>
      <c r="AX38" s="124"/>
      <c r="AY38" s="123"/>
      <c r="AZ38" s="3"/>
      <c r="BA38" s="3"/>
      <c r="BB38" s="44"/>
      <c r="BC38" s="3"/>
      <c r="BD38" s="46"/>
      <c r="BE38" s="53">
        <v>24</v>
      </c>
      <c r="BF38" s="169" t="str">
        <f t="shared" si="10"/>
        <v>*</v>
      </c>
      <c r="BG38" s="169" t="str">
        <f t="shared" si="11"/>
        <v>*</v>
      </c>
      <c r="BH38" s="89" t="str">
        <f t="shared" si="12"/>
        <v>小学男6年砲丸投(2.721kg)</v>
      </c>
      <c r="BI38" s="89" t="str">
        <f t="shared" si="13"/>
        <v>小学女6年砲丸投(2.721kg)</v>
      </c>
      <c r="BJ38" s="91" t="str">
        <f t="shared" si="14"/>
        <v>*</v>
      </c>
      <c r="BK38" s="91" t="str">
        <f t="shared" si="15"/>
        <v>*</v>
      </c>
      <c r="BL38" s="93" t="str">
        <f t="shared" si="16"/>
        <v>*</v>
      </c>
      <c r="BM38" s="93" t="str">
        <f t="shared" si="17"/>
        <v>*</v>
      </c>
      <c r="BN38" s="168" t="str">
        <f t="shared" si="18"/>
        <v>*</v>
      </c>
      <c r="BO38" s="168" t="str">
        <f t="shared" si="19"/>
        <v>*</v>
      </c>
      <c r="BP38" s="46"/>
      <c r="BQ38" s="46"/>
      <c r="BR38" s="43"/>
      <c r="BS38" s="46"/>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row>
    <row r="39" spans="1:186" s="1" customFormat="1" ht="9.75" customHeight="1">
      <c r="A39" s="175">
        <v>26</v>
      </c>
      <c r="B39" s="209"/>
      <c r="C39" s="146"/>
      <c r="D39" s="147"/>
      <c r="E39" s="147"/>
      <c r="F39" s="148"/>
      <c r="G39" s="147" t="str">
        <f t="shared" si="0"/>
        <v/>
      </c>
      <c r="H39" s="147" t="s">
        <v>271</v>
      </c>
      <c r="I39" s="147"/>
      <c r="J39" s="147"/>
      <c r="K39" s="149"/>
      <c r="L39" s="150"/>
      <c r="M39" s="151" t="str">
        <f t="shared" si="1"/>
        <v/>
      </c>
      <c r="N39" s="150"/>
      <c r="O39" s="150"/>
      <c r="P39" s="151" t="str">
        <f t="shared" si="2"/>
        <v/>
      </c>
      <c r="Q39" s="150"/>
      <c r="R39" s="152"/>
      <c r="S39" s="147"/>
      <c r="T39" s="149"/>
      <c r="U39" s="150"/>
      <c r="V39" s="151" t="str">
        <f t="shared" si="3"/>
        <v/>
      </c>
      <c r="W39" s="150"/>
      <c r="X39" s="150"/>
      <c r="Y39" s="151" t="str">
        <f t="shared" si="4"/>
        <v/>
      </c>
      <c r="Z39" s="150"/>
      <c r="AA39" s="152"/>
      <c r="AB39" s="197"/>
      <c r="AC39" s="202"/>
      <c r="AD39" s="203"/>
      <c r="AE39" s="203"/>
      <c r="AF39" s="203"/>
      <c r="AG39" s="203"/>
      <c r="AH39" s="203"/>
      <c r="AI39" s="203"/>
      <c r="AJ39" s="204"/>
      <c r="AK39" s="147"/>
      <c r="AL39" s="194"/>
      <c r="AM39" s="3"/>
      <c r="AN39" s="10" t="str">
        <f t="shared" si="6"/>
        <v>小学種目</v>
      </c>
      <c r="AO39" s="10">
        <f t="shared" si="5"/>
        <v>0</v>
      </c>
      <c r="AP39" s="10">
        <f t="shared" si="7"/>
        <v>0</v>
      </c>
      <c r="AQ39" s="10">
        <f t="shared" si="8"/>
        <v>0</v>
      </c>
      <c r="AR39" s="10" t="str">
        <f t="shared" si="9"/>
        <v>小学0</v>
      </c>
      <c r="AS39" s="10"/>
      <c r="AT39" s="3"/>
      <c r="AU39" s="74"/>
      <c r="AV39" s="123" t="s">
        <v>234</v>
      </c>
      <c r="AW39" s="123" t="s">
        <v>247</v>
      </c>
      <c r="AX39" s="124"/>
      <c r="AY39" s="123"/>
      <c r="AZ39" s="3"/>
      <c r="BA39" s="3"/>
      <c r="BB39" s="44"/>
      <c r="BC39" s="3"/>
      <c r="BD39" s="46"/>
      <c r="BE39" s="53">
        <v>25</v>
      </c>
      <c r="BF39" s="169" t="str">
        <f t="shared" si="10"/>
        <v>*</v>
      </c>
      <c r="BG39" s="169" t="str">
        <f t="shared" si="11"/>
        <v>*</v>
      </c>
      <c r="BH39" s="89" t="str">
        <f t="shared" si="12"/>
        <v>小学男3年ﾎﾞｰﾃｯｸｽｽﾛｰ投</v>
      </c>
      <c r="BI39" s="88" t="str">
        <f t="shared" si="13"/>
        <v>小学女3年ﾎﾞｰﾃｯｸｽｽﾛｰ投</v>
      </c>
      <c r="BJ39" s="90" t="str">
        <f t="shared" si="14"/>
        <v>*</v>
      </c>
      <c r="BK39" s="90" t="str">
        <f t="shared" si="15"/>
        <v>*</v>
      </c>
      <c r="BL39" s="92" t="str">
        <f t="shared" si="16"/>
        <v>*</v>
      </c>
      <c r="BM39" s="92" t="str">
        <f t="shared" si="17"/>
        <v>*</v>
      </c>
      <c r="BN39" s="167" t="str">
        <f t="shared" si="18"/>
        <v>*</v>
      </c>
      <c r="BO39" s="167" t="str">
        <f t="shared" si="19"/>
        <v>*</v>
      </c>
      <c r="BP39" s="46"/>
      <c r="BQ39" s="46"/>
      <c r="BR39" s="43"/>
      <c r="BS39" s="46"/>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row>
    <row r="40" spans="1:186" s="1" customFormat="1" ht="9.75" customHeight="1">
      <c r="A40" s="176">
        <v>27</v>
      </c>
      <c r="B40" s="210"/>
      <c r="C40" s="153"/>
      <c r="D40" s="154"/>
      <c r="E40" s="154"/>
      <c r="F40" s="155"/>
      <c r="G40" s="154" t="str">
        <f t="shared" si="0"/>
        <v/>
      </c>
      <c r="H40" s="154" t="s">
        <v>271</v>
      </c>
      <c r="I40" s="154"/>
      <c r="J40" s="154"/>
      <c r="K40" s="156"/>
      <c r="L40" s="157"/>
      <c r="M40" s="158" t="str">
        <f t="shared" si="1"/>
        <v/>
      </c>
      <c r="N40" s="157"/>
      <c r="O40" s="157"/>
      <c r="P40" s="158" t="str">
        <f t="shared" si="2"/>
        <v/>
      </c>
      <c r="Q40" s="157"/>
      <c r="R40" s="159"/>
      <c r="S40" s="154"/>
      <c r="T40" s="156"/>
      <c r="U40" s="157"/>
      <c r="V40" s="158" t="str">
        <f t="shared" si="3"/>
        <v/>
      </c>
      <c r="W40" s="157"/>
      <c r="X40" s="157"/>
      <c r="Y40" s="158" t="str">
        <f t="shared" si="4"/>
        <v/>
      </c>
      <c r="Z40" s="157"/>
      <c r="AA40" s="159"/>
      <c r="AB40" s="198"/>
      <c r="AC40" s="205"/>
      <c r="AD40" s="206"/>
      <c r="AE40" s="206"/>
      <c r="AF40" s="206"/>
      <c r="AG40" s="206"/>
      <c r="AH40" s="206"/>
      <c r="AI40" s="206"/>
      <c r="AJ40" s="207"/>
      <c r="AK40" s="154"/>
      <c r="AL40" s="195"/>
      <c r="AM40" s="3"/>
      <c r="AN40" s="10" t="str">
        <f t="shared" si="6"/>
        <v>小学種目</v>
      </c>
      <c r="AO40" s="10">
        <f t="shared" si="5"/>
        <v>0</v>
      </c>
      <c r="AP40" s="10">
        <f t="shared" si="7"/>
        <v>0</v>
      </c>
      <c r="AQ40" s="10">
        <f t="shared" si="8"/>
        <v>0</v>
      </c>
      <c r="AR40" s="10" t="str">
        <f t="shared" si="9"/>
        <v>小学0</v>
      </c>
      <c r="AS40" s="10"/>
      <c r="AT40" s="3"/>
      <c r="AU40" s="74"/>
      <c r="AV40" s="123" t="s">
        <v>235</v>
      </c>
      <c r="AW40" s="123" t="s">
        <v>18</v>
      </c>
      <c r="AX40" s="124"/>
      <c r="AY40" s="123"/>
      <c r="AZ40" s="3"/>
      <c r="BA40" s="3"/>
      <c r="BB40" s="44"/>
      <c r="BC40" s="3"/>
      <c r="BD40" s="46"/>
      <c r="BE40" s="53">
        <v>26</v>
      </c>
      <c r="BF40" s="169" t="str">
        <f t="shared" si="10"/>
        <v>*</v>
      </c>
      <c r="BG40" s="169" t="str">
        <f t="shared" si="11"/>
        <v>*</v>
      </c>
      <c r="BH40" s="89" t="str">
        <f t="shared" si="12"/>
        <v>小学男4年ﾎﾞｰﾃｯｸｽｽﾛｰ投</v>
      </c>
      <c r="BI40" s="88" t="str">
        <f t="shared" si="13"/>
        <v>小学女4年ﾎﾞｰﾃｯｸｽｽﾛｰ投</v>
      </c>
      <c r="BJ40" s="90" t="str">
        <f t="shared" si="14"/>
        <v>*</v>
      </c>
      <c r="BK40" s="90" t="str">
        <f t="shared" si="15"/>
        <v>*</v>
      </c>
      <c r="BL40" s="92" t="str">
        <f t="shared" si="16"/>
        <v>*</v>
      </c>
      <c r="BM40" s="92" t="str">
        <f t="shared" si="17"/>
        <v>*</v>
      </c>
      <c r="BN40" s="167" t="str">
        <f t="shared" si="18"/>
        <v>*</v>
      </c>
      <c r="BO40" s="167" t="str">
        <f t="shared" si="19"/>
        <v>*</v>
      </c>
      <c r="BP40" s="46"/>
      <c r="BQ40" s="46"/>
      <c r="BR40" s="43"/>
      <c r="BS40" s="46"/>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row>
    <row r="41" spans="1:186" s="1" customFormat="1" ht="9.75" customHeight="1">
      <c r="A41" s="175">
        <v>28</v>
      </c>
      <c r="B41" s="209"/>
      <c r="C41" s="146"/>
      <c r="D41" s="147"/>
      <c r="E41" s="147"/>
      <c r="F41" s="148"/>
      <c r="G41" s="147" t="str">
        <f t="shared" si="0"/>
        <v/>
      </c>
      <c r="H41" s="147" t="s">
        <v>271</v>
      </c>
      <c r="I41" s="147"/>
      <c r="J41" s="147"/>
      <c r="K41" s="149"/>
      <c r="L41" s="150"/>
      <c r="M41" s="151" t="str">
        <f t="shared" si="1"/>
        <v/>
      </c>
      <c r="N41" s="150"/>
      <c r="O41" s="150"/>
      <c r="P41" s="151" t="str">
        <f t="shared" si="2"/>
        <v/>
      </c>
      <c r="Q41" s="150"/>
      <c r="R41" s="152"/>
      <c r="S41" s="147"/>
      <c r="T41" s="149"/>
      <c r="U41" s="150"/>
      <c r="V41" s="151" t="str">
        <f t="shared" si="3"/>
        <v/>
      </c>
      <c r="W41" s="150"/>
      <c r="X41" s="150"/>
      <c r="Y41" s="151" t="str">
        <f t="shared" si="4"/>
        <v/>
      </c>
      <c r="Z41" s="150"/>
      <c r="AA41" s="152"/>
      <c r="AB41" s="197"/>
      <c r="AC41" s="202"/>
      <c r="AD41" s="203"/>
      <c r="AE41" s="203"/>
      <c r="AF41" s="203"/>
      <c r="AG41" s="203"/>
      <c r="AH41" s="203"/>
      <c r="AI41" s="203"/>
      <c r="AJ41" s="204"/>
      <c r="AK41" s="147"/>
      <c r="AL41" s="194"/>
      <c r="AM41" s="3"/>
      <c r="AN41" s="10" t="str">
        <f t="shared" si="6"/>
        <v>小学種目</v>
      </c>
      <c r="AO41" s="10">
        <f t="shared" si="5"/>
        <v>0</v>
      </c>
      <c r="AP41" s="10">
        <f t="shared" si="7"/>
        <v>0</v>
      </c>
      <c r="AQ41" s="10">
        <f t="shared" si="8"/>
        <v>0</v>
      </c>
      <c r="AR41" s="10" t="str">
        <f t="shared" si="9"/>
        <v>小学0</v>
      </c>
      <c r="AS41" s="10"/>
      <c r="AT41" s="3"/>
      <c r="AU41" s="74"/>
      <c r="AV41" s="123" t="s">
        <v>236</v>
      </c>
      <c r="AW41" s="123" t="s">
        <v>248</v>
      </c>
      <c r="AX41" s="124"/>
      <c r="AY41" s="123"/>
      <c r="AZ41" s="3"/>
      <c r="BA41" s="3"/>
      <c r="BB41" s="44"/>
      <c r="BC41" s="3"/>
      <c r="BD41" s="46"/>
      <c r="BE41" s="53">
        <v>27</v>
      </c>
      <c r="BF41" s="169" t="str">
        <f t="shared" si="10"/>
        <v>*</v>
      </c>
      <c r="BG41" s="169" t="str">
        <f t="shared" si="11"/>
        <v>*</v>
      </c>
      <c r="BH41" s="89" t="str">
        <f t="shared" si="12"/>
        <v>小学男5年ﾎﾞｰﾃｯｸｽｽﾛｰ投</v>
      </c>
      <c r="BI41" s="88" t="str">
        <f t="shared" si="13"/>
        <v>小学女5年ﾎﾞｰﾃｯｸｽｽﾛｰ投</v>
      </c>
      <c r="BJ41" s="90" t="str">
        <f t="shared" si="14"/>
        <v>*</v>
      </c>
      <c r="BK41" s="90" t="str">
        <f t="shared" si="15"/>
        <v>*</v>
      </c>
      <c r="BL41" s="92" t="str">
        <f t="shared" si="16"/>
        <v>*</v>
      </c>
      <c r="BM41" s="92" t="str">
        <f t="shared" si="17"/>
        <v>*</v>
      </c>
      <c r="BN41" s="167" t="str">
        <f t="shared" si="18"/>
        <v>*</v>
      </c>
      <c r="BO41" s="167" t="str">
        <f t="shared" si="19"/>
        <v>*</v>
      </c>
      <c r="BP41" s="46"/>
      <c r="BQ41" s="46"/>
      <c r="BR41" s="43"/>
      <c r="BS41" s="46"/>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row>
    <row r="42" spans="1:186" s="1" customFormat="1" ht="9.75" customHeight="1">
      <c r="A42" s="176">
        <v>29</v>
      </c>
      <c r="B42" s="210"/>
      <c r="C42" s="153"/>
      <c r="D42" s="154"/>
      <c r="E42" s="154"/>
      <c r="F42" s="155"/>
      <c r="G42" s="154" t="str">
        <f t="shared" si="0"/>
        <v/>
      </c>
      <c r="H42" s="154" t="s">
        <v>271</v>
      </c>
      <c r="I42" s="154"/>
      <c r="J42" s="154"/>
      <c r="K42" s="156"/>
      <c r="L42" s="157"/>
      <c r="M42" s="158" t="str">
        <f t="shared" si="1"/>
        <v/>
      </c>
      <c r="N42" s="157"/>
      <c r="O42" s="157"/>
      <c r="P42" s="158" t="str">
        <f t="shared" si="2"/>
        <v/>
      </c>
      <c r="Q42" s="157"/>
      <c r="R42" s="159"/>
      <c r="S42" s="154"/>
      <c r="T42" s="156"/>
      <c r="U42" s="157"/>
      <c r="V42" s="158" t="str">
        <f t="shared" si="3"/>
        <v/>
      </c>
      <c r="W42" s="157"/>
      <c r="X42" s="157"/>
      <c r="Y42" s="158" t="str">
        <f t="shared" si="4"/>
        <v/>
      </c>
      <c r="Z42" s="157"/>
      <c r="AA42" s="159"/>
      <c r="AB42" s="198"/>
      <c r="AC42" s="205"/>
      <c r="AD42" s="206"/>
      <c r="AE42" s="206"/>
      <c r="AF42" s="206"/>
      <c r="AG42" s="206"/>
      <c r="AH42" s="206"/>
      <c r="AI42" s="206"/>
      <c r="AJ42" s="207"/>
      <c r="AK42" s="154"/>
      <c r="AL42" s="195"/>
      <c r="AM42" s="3"/>
      <c r="AN42" s="10" t="str">
        <f t="shared" si="6"/>
        <v>小学種目</v>
      </c>
      <c r="AO42" s="10">
        <f t="shared" si="5"/>
        <v>0</v>
      </c>
      <c r="AP42" s="10">
        <f t="shared" si="7"/>
        <v>0</v>
      </c>
      <c r="AQ42" s="10">
        <f t="shared" si="8"/>
        <v>0</v>
      </c>
      <c r="AR42" s="10" t="str">
        <f t="shared" si="9"/>
        <v>小学0</v>
      </c>
      <c r="AS42" s="10"/>
      <c r="AT42" s="3"/>
      <c r="AU42" s="74"/>
      <c r="AV42" s="123" t="s">
        <v>237</v>
      </c>
      <c r="AW42" s="123" t="s">
        <v>28</v>
      </c>
      <c r="AX42" s="124"/>
      <c r="AY42" s="123"/>
      <c r="AZ42" s="3"/>
      <c r="BA42" s="3"/>
      <c r="BB42" s="44"/>
      <c r="BC42" s="3"/>
      <c r="BD42" s="46"/>
      <c r="BE42" s="53">
        <v>28</v>
      </c>
      <c r="BF42" s="169" t="str">
        <f t="shared" si="10"/>
        <v>*</v>
      </c>
      <c r="BG42" s="169" t="str">
        <f t="shared" si="11"/>
        <v>*</v>
      </c>
      <c r="BH42" s="89" t="str">
        <f t="shared" si="12"/>
        <v>小学男6年ﾎﾞｰﾃｯｸｽｽﾛｰ投</v>
      </c>
      <c r="BI42" s="88" t="str">
        <f t="shared" si="13"/>
        <v>小学女6年ﾎﾞｰﾃｯｸｽｽﾛｰ投</v>
      </c>
      <c r="BJ42" s="90" t="str">
        <f t="shared" si="14"/>
        <v>*</v>
      </c>
      <c r="BK42" s="90" t="str">
        <f t="shared" si="15"/>
        <v>*</v>
      </c>
      <c r="BL42" s="92" t="str">
        <f t="shared" si="16"/>
        <v>*</v>
      </c>
      <c r="BM42" s="92" t="str">
        <f t="shared" si="17"/>
        <v>*</v>
      </c>
      <c r="BN42" s="167" t="str">
        <f t="shared" si="18"/>
        <v>*</v>
      </c>
      <c r="BO42" s="167" t="str">
        <f t="shared" si="19"/>
        <v>*</v>
      </c>
      <c r="BP42" s="46"/>
      <c r="BQ42" s="46"/>
      <c r="BR42" s="43"/>
      <c r="BS42" s="46"/>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row>
    <row r="43" spans="1:186" s="1" customFormat="1" ht="9.75" customHeight="1">
      <c r="A43" s="175">
        <v>30</v>
      </c>
      <c r="B43" s="209"/>
      <c r="C43" s="146"/>
      <c r="D43" s="147"/>
      <c r="E43" s="147"/>
      <c r="F43" s="148"/>
      <c r="G43" s="147" t="str">
        <f t="shared" si="0"/>
        <v/>
      </c>
      <c r="H43" s="147" t="s">
        <v>271</v>
      </c>
      <c r="I43" s="147"/>
      <c r="J43" s="147"/>
      <c r="K43" s="149"/>
      <c r="L43" s="150"/>
      <c r="M43" s="151" t="str">
        <f t="shared" si="1"/>
        <v/>
      </c>
      <c r="N43" s="150"/>
      <c r="O43" s="150"/>
      <c r="P43" s="151" t="str">
        <f t="shared" si="2"/>
        <v/>
      </c>
      <c r="Q43" s="150"/>
      <c r="R43" s="152"/>
      <c r="S43" s="147"/>
      <c r="T43" s="149"/>
      <c r="U43" s="150"/>
      <c r="V43" s="151" t="str">
        <f t="shared" si="3"/>
        <v/>
      </c>
      <c r="W43" s="150"/>
      <c r="X43" s="150"/>
      <c r="Y43" s="151" t="str">
        <f t="shared" si="4"/>
        <v/>
      </c>
      <c r="Z43" s="150"/>
      <c r="AA43" s="152"/>
      <c r="AB43" s="197"/>
      <c r="AC43" s="202"/>
      <c r="AD43" s="203"/>
      <c r="AE43" s="203"/>
      <c r="AF43" s="203"/>
      <c r="AG43" s="203"/>
      <c r="AH43" s="203"/>
      <c r="AI43" s="203"/>
      <c r="AJ43" s="204"/>
      <c r="AK43" s="147"/>
      <c r="AL43" s="194"/>
      <c r="AM43" s="3"/>
      <c r="AN43" s="10" t="str">
        <f t="shared" si="6"/>
        <v>小学種目</v>
      </c>
      <c r="AO43" s="10">
        <f t="shared" si="5"/>
        <v>0</v>
      </c>
      <c r="AP43" s="10">
        <f t="shared" si="7"/>
        <v>0</v>
      </c>
      <c r="AQ43" s="10">
        <f t="shared" si="8"/>
        <v>0</v>
      </c>
      <c r="AR43" s="10" t="str">
        <f t="shared" si="9"/>
        <v>小学0</v>
      </c>
      <c r="AS43" s="10"/>
      <c r="AT43" s="3"/>
      <c r="AU43" s="74"/>
      <c r="AV43" s="123" t="s">
        <v>238</v>
      </c>
      <c r="AW43" s="123" t="s">
        <v>26</v>
      </c>
      <c r="AX43" s="124"/>
      <c r="AY43" s="123"/>
      <c r="AZ43" s="3"/>
      <c r="BA43" s="3"/>
      <c r="BB43" s="44"/>
      <c r="BC43" s="3"/>
      <c r="BD43" s="46"/>
      <c r="BE43" s="53">
        <v>29</v>
      </c>
      <c r="BF43" s="169" t="str">
        <f t="shared" si="10"/>
        <v>*</v>
      </c>
      <c r="BG43" s="169" t="str">
        <f t="shared" si="11"/>
        <v>*</v>
      </c>
      <c r="BH43" s="89" t="str">
        <f t="shared" si="12"/>
        <v>*</v>
      </c>
      <c r="BI43" s="88" t="str">
        <f t="shared" si="13"/>
        <v>*</v>
      </c>
      <c r="BJ43" s="90" t="str">
        <f t="shared" si="14"/>
        <v>*</v>
      </c>
      <c r="BK43" s="90" t="str">
        <f t="shared" si="15"/>
        <v>*</v>
      </c>
      <c r="BL43" s="92" t="str">
        <f t="shared" si="16"/>
        <v>*</v>
      </c>
      <c r="BM43" s="92" t="str">
        <f t="shared" si="17"/>
        <v>*</v>
      </c>
      <c r="BN43" s="167" t="str">
        <f t="shared" si="18"/>
        <v>*</v>
      </c>
      <c r="BO43" s="167" t="str">
        <f t="shared" si="19"/>
        <v>*</v>
      </c>
      <c r="BP43" s="46"/>
      <c r="BQ43" s="46"/>
      <c r="BR43" s="18"/>
      <c r="BS43" s="46"/>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row>
    <row r="44" spans="1:186" s="1" customFormat="1" ht="9.75" customHeight="1">
      <c r="A44" s="176">
        <v>31</v>
      </c>
      <c r="B44" s="210"/>
      <c r="C44" s="153"/>
      <c r="D44" s="154"/>
      <c r="E44" s="154"/>
      <c r="F44" s="155"/>
      <c r="G44" s="154" t="str">
        <f t="shared" si="0"/>
        <v/>
      </c>
      <c r="H44" s="154" t="s">
        <v>271</v>
      </c>
      <c r="I44" s="154"/>
      <c r="J44" s="154"/>
      <c r="K44" s="156"/>
      <c r="L44" s="157"/>
      <c r="M44" s="158" t="str">
        <f t="shared" si="1"/>
        <v/>
      </c>
      <c r="N44" s="157"/>
      <c r="O44" s="157"/>
      <c r="P44" s="158" t="str">
        <f t="shared" si="2"/>
        <v/>
      </c>
      <c r="Q44" s="157"/>
      <c r="R44" s="159"/>
      <c r="S44" s="154"/>
      <c r="T44" s="156"/>
      <c r="U44" s="157"/>
      <c r="V44" s="158" t="str">
        <f t="shared" si="3"/>
        <v/>
      </c>
      <c r="W44" s="157"/>
      <c r="X44" s="157"/>
      <c r="Y44" s="158" t="str">
        <f t="shared" si="4"/>
        <v/>
      </c>
      <c r="Z44" s="157"/>
      <c r="AA44" s="159"/>
      <c r="AB44" s="198"/>
      <c r="AC44" s="205"/>
      <c r="AD44" s="206"/>
      <c r="AE44" s="206"/>
      <c r="AF44" s="206"/>
      <c r="AG44" s="206"/>
      <c r="AH44" s="206"/>
      <c r="AI44" s="206"/>
      <c r="AJ44" s="207"/>
      <c r="AK44" s="154"/>
      <c r="AL44" s="195"/>
      <c r="AM44" s="3"/>
      <c r="AN44" s="10" t="str">
        <f t="shared" si="6"/>
        <v>小学種目</v>
      </c>
      <c r="AO44" s="10">
        <f t="shared" si="5"/>
        <v>0</v>
      </c>
      <c r="AP44" s="10">
        <f t="shared" si="7"/>
        <v>0</v>
      </c>
      <c r="AQ44" s="10">
        <f t="shared" si="8"/>
        <v>0</v>
      </c>
      <c r="AR44" s="10" t="str">
        <f t="shared" si="9"/>
        <v>小学0</v>
      </c>
      <c r="AS44" s="10"/>
      <c r="AT44" s="3"/>
      <c r="AU44" s="74"/>
      <c r="AV44" s="123" t="s">
        <v>239</v>
      </c>
      <c r="AW44" s="123" t="s">
        <v>24</v>
      </c>
      <c r="AX44" s="124"/>
      <c r="AY44" s="123"/>
      <c r="AZ44" s="3"/>
      <c r="BA44" s="3"/>
      <c r="BB44" s="44"/>
      <c r="BC44" s="3"/>
      <c r="BD44" s="46"/>
      <c r="BE44" s="53">
        <v>30</v>
      </c>
      <c r="BF44" s="169" t="str">
        <f t="shared" si="10"/>
        <v>*</v>
      </c>
      <c r="BG44" s="169" t="str">
        <f t="shared" si="11"/>
        <v>*</v>
      </c>
      <c r="BH44" s="89" t="str">
        <f t="shared" si="12"/>
        <v>*</v>
      </c>
      <c r="BI44" s="88" t="str">
        <f t="shared" si="13"/>
        <v>*</v>
      </c>
      <c r="BJ44" s="90" t="str">
        <f t="shared" si="14"/>
        <v>*</v>
      </c>
      <c r="BK44" s="90" t="str">
        <f t="shared" si="15"/>
        <v>*</v>
      </c>
      <c r="BL44" s="92" t="str">
        <f t="shared" si="16"/>
        <v>*</v>
      </c>
      <c r="BM44" s="92" t="str">
        <f t="shared" si="17"/>
        <v>*</v>
      </c>
      <c r="BN44" s="167" t="str">
        <f t="shared" si="18"/>
        <v>*</v>
      </c>
      <c r="BO44" s="167" t="str">
        <f t="shared" si="19"/>
        <v>*</v>
      </c>
      <c r="BP44" s="46"/>
      <c r="BQ44" s="46"/>
      <c r="BR44" s="18"/>
      <c r="BS44" s="46"/>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row>
    <row r="45" spans="1:186" s="1" customFormat="1" ht="9.75" customHeight="1">
      <c r="A45" s="175">
        <v>32</v>
      </c>
      <c r="B45" s="209"/>
      <c r="C45" s="146"/>
      <c r="D45" s="147"/>
      <c r="E45" s="147"/>
      <c r="F45" s="148"/>
      <c r="G45" s="147" t="str">
        <f t="shared" si="0"/>
        <v/>
      </c>
      <c r="H45" s="147" t="s">
        <v>271</v>
      </c>
      <c r="I45" s="147"/>
      <c r="J45" s="147"/>
      <c r="K45" s="149"/>
      <c r="L45" s="150"/>
      <c r="M45" s="151" t="str">
        <f t="shared" si="1"/>
        <v/>
      </c>
      <c r="N45" s="150"/>
      <c r="O45" s="150"/>
      <c r="P45" s="151" t="str">
        <f t="shared" si="2"/>
        <v/>
      </c>
      <c r="Q45" s="150"/>
      <c r="R45" s="152"/>
      <c r="S45" s="147"/>
      <c r="T45" s="149"/>
      <c r="U45" s="150"/>
      <c r="V45" s="151" t="str">
        <f t="shared" si="3"/>
        <v/>
      </c>
      <c r="W45" s="150"/>
      <c r="X45" s="150"/>
      <c r="Y45" s="151" t="str">
        <f t="shared" si="4"/>
        <v/>
      </c>
      <c r="Z45" s="150"/>
      <c r="AA45" s="152"/>
      <c r="AB45" s="197"/>
      <c r="AC45" s="202"/>
      <c r="AD45" s="203"/>
      <c r="AE45" s="203"/>
      <c r="AF45" s="203"/>
      <c r="AG45" s="203"/>
      <c r="AH45" s="203"/>
      <c r="AI45" s="203"/>
      <c r="AJ45" s="204"/>
      <c r="AK45" s="147"/>
      <c r="AL45" s="194"/>
      <c r="AM45" s="3"/>
      <c r="AN45" s="10" t="str">
        <f t="shared" si="6"/>
        <v>小学種目</v>
      </c>
      <c r="AO45" s="10">
        <f t="shared" si="5"/>
        <v>0</v>
      </c>
      <c r="AP45" s="10">
        <f t="shared" si="7"/>
        <v>0</v>
      </c>
      <c r="AQ45" s="10">
        <f t="shared" si="8"/>
        <v>0</v>
      </c>
      <c r="AR45" s="10" t="str">
        <f t="shared" si="9"/>
        <v>小学0</v>
      </c>
      <c r="AS45" s="10"/>
      <c r="AT45" s="3"/>
      <c r="AU45" s="74"/>
      <c r="AV45" s="123" t="s">
        <v>240</v>
      </c>
      <c r="AW45" s="124" t="s">
        <v>25</v>
      </c>
      <c r="AX45" s="124"/>
      <c r="AY45" s="123"/>
      <c r="AZ45" s="3"/>
      <c r="BA45" s="3"/>
      <c r="BB45" s="44"/>
      <c r="BC45" s="3"/>
      <c r="BD45" s="46"/>
      <c r="BE45" s="53">
        <v>31</v>
      </c>
      <c r="BF45" s="169" t="str">
        <f t="shared" si="10"/>
        <v>*</v>
      </c>
      <c r="BG45" s="169" t="str">
        <f t="shared" si="11"/>
        <v>*</v>
      </c>
      <c r="BH45" s="89" t="str">
        <f t="shared" si="12"/>
        <v>*</v>
      </c>
      <c r="BI45" s="88" t="str">
        <f t="shared" si="13"/>
        <v>*</v>
      </c>
      <c r="BJ45" s="90" t="str">
        <f t="shared" si="14"/>
        <v>*</v>
      </c>
      <c r="BK45" s="90" t="str">
        <f t="shared" si="15"/>
        <v>*</v>
      </c>
      <c r="BL45" s="92" t="str">
        <f t="shared" si="16"/>
        <v>*</v>
      </c>
      <c r="BM45" s="92" t="str">
        <f t="shared" si="17"/>
        <v>*</v>
      </c>
      <c r="BN45" s="167" t="str">
        <f t="shared" si="18"/>
        <v>*</v>
      </c>
      <c r="BO45" s="167" t="str">
        <f t="shared" si="19"/>
        <v>*</v>
      </c>
      <c r="BP45" s="46"/>
      <c r="BQ45" s="46"/>
      <c r="BR45" s="18"/>
      <c r="BS45" s="46"/>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row>
    <row r="46" spans="1:186" s="1" customFormat="1" ht="9.75" customHeight="1">
      <c r="A46" s="176">
        <v>33</v>
      </c>
      <c r="B46" s="210"/>
      <c r="C46" s="153"/>
      <c r="D46" s="154"/>
      <c r="E46" s="154"/>
      <c r="F46" s="155"/>
      <c r="G46" s="154" t="str">
        <f t="shared" si="0"/>
        <v/>
      </c>
      <c r="H46" s="154" t="s">
        <v>271</v>
      </c>
      <c r="I46" s="154"/>
      <c r="J46" s="154"/>
      <c r="K46" s="156"/>
      <c r="L46" s="157"/>
      <c r="M46" s="158" t="str">
        <f t="shared" si="1"/>
        <v/>
      </c>
      <c r="N46" s="157"/>
      <c r="O46" s="157"/>
      <c r="P46" s="158" t="str">
        <f t="shared" si="2"/>
        <v/>
      </c>
      <c r="Q46" s="157"/>
      <c r="R46" s="159"/>
      <c r="S46" s="154"/>
      <c r="T46" s="156"/>
      <c r="U46" s="157"/>
      <c r="V46" s="158" t="str">
        <f t="shared" si="3"/>
        <v/>
      </c>
      <c r="W46" s="157"/>
      <c r="X46" s="157"/>
      <c r="Y46" s="158" t="str">
        <f t="shared" si="4"/>
        <v/>
      </c>
      <c r="Z46" s="157"/>
      <c r="AA46" s="159"/>
      <c r="AB46" s="198"/>
      <c r="AC46" s="205"/>
      <c r="AD46" s="206"/>
      <c r="AE46" s="206"/>
      <c r="AF46" s="206"/>
      <c r="AG46" s="206"/>
      <c r="AH46" s="206"/>
      <c r="AI46" s="206"/>
      <c r="AJ46" s="207"/>
      <c r="AK46" s="154"/>
      <c r="AL46" s="195"/>
      <c r="AM46" s="3"/>
      <c r="AN46" s="10" t="str">
        <f t="shared" si="6"/>
        <v>小学種目</v>
      </c>
      <c r="AO46" s="10">
        <f t="shared" si="5"/>
        <v>0</v>
      </c>
      <c r="AP46" s="10">
        <f t="shared" si="7"/>
        <v>0</v>
      </c>
      <c r="AQ46" s="10">
        <f t="shared" si="8"/>
        <v>0</v>
      </c>
      <c r="AR46" s="10" t="str">
        <f t="shared" si="9"/>
        <v>小学0</v>
      </c>
      <c r="AS46" s="10"/>
      <c r="AT46" s="3"/>
      <c r="AU46" s="74"/>
      <c r="AV46" s="123" t="s">
        <v>241</v>
      </c>
      <c r="AW46" s="124"/>
      <c r="AX46" s="123"/>
      <c r="AY46" s="123"/>
      <c r="AZ46" s="3"/>
      <c r="BA46" s="3"/>
      <c r="BB46" s="44"/>
      <c r="BC46" s="3"/>
      <c r="BD46" s="46"/>
      <c r="BE46" s="53">
        <v>32</v>
      </c>
      <c r="BF46" s="169" t="str">
        <f t="shared" si="10"/>
        <v>*</v>
      </c>
      <c r="BG46" s="169" t="str">
        <f t="shared" si="11"/>
        <v>*</v>
      </c>
      <c r="BH46" s="89" t="str">
        <f t="shared" si="12"/>
        <v>*</v>
      </c>
      <c r="BI46" s="88" t="str">
        <f t="shared" si="13"/>
        <v>*</v>
      </c>
      <c r="BJ46" s="90" t="str">
        <f t="shared" si="14"/>
        <v>*</v>
      </c>
      <c r="BK46" s="90" t="str">
        <f t="shared" si="15"/>
        <v>*</v>
      </c>
      <c r="BL46" s="92" t="str">
        <f t="shared" si="16"/>
        <v>*</v>
      </c>
      <c r="BM46" s="92" t="str">
        <f t="shared" si="17"/>
        <v>*</v>
      </c>
      <c r="BN46" s="167" t="str">
        <f t="shared" si="18"/>
        <v>*</v>
      </c>
      <c r="BO46" s="167" t="str">
        <f t="shared" si="19"/>
        <v>*</v>
      </c>
      <c r="BP46" s="46"/>
      <c r="BQ46" s="46"/>
      <c r="BR46" s="18"/>
      <c r="BS46" s="46"/>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row>
    <row r="47" spans="1:186" s="1" customFormat="1" ht="9.75" customHeight="1">
      <c r="A47" s="175">
        <v>34</v>
      </c>
      <c r="B47" s="209"/>
      <c r="C47" s="146"/>
      <c r="D47" s="147"/>
      <c r="E47" s="147"/>
      <c r="F47" s="148"/>
      <c r="G47" s="147" t="str">
        <f t="shared" si="0"/>
        <v/>
      </c>
      <c r="H47" s="147" t="s">
        <v>271</v>
      </c>
      <c r="I47" s="147"/>
      <c r="J47" s="147"/>
      <c r="K47" s="149"/>
      <c r="L47" s="150"/>
      <c r="M47" s="151" t="str">
        <f t="shared" si="1"/>
        <v/>
      </c>
      <c r="N47" s="150"/>
      <c r="O47" s="150"/>
      <c r="P47" s="151" t="str">
        <f t="shared" si="2"/>
        <v/>
      </c>
      <c r="Q47" s="150"/>
      <c r="R47" s="152"/>
      <c r="S47" s="147"/>
      <c r="T47" s="149"/>
      <c r="U47" s="150"/>
      <c r="V47" s="151" t="str">
        <f t="shared" si="3"/>
        <v/>
      </c>
      <c r="W47" s="150"/>
      <c r="X47" s="150"/>
      <c r="Y47" s="151" t="str">
        <f t="shared" si="4"/>
        <v/>
      </c>
      <c r="Z47" s="150"/>
      <c r="AA47" s="152"/>
      <c r="AB47" s="197"/>
      <c r="AC47" s="202"/>
      <c r="AD47" s="203"/>
      <c r="AE47" s="203"/>
      <c r="AF47" s="203"/>
      <c r="AG47" s="203"/>
      <c r="AH47" s="203"/>
      <c r="AI47" s="203"/>
      <c r="AJ47" s="204"/>
      <c r="AK47" s="147"/>
      <c r="AL47" s="194"/>
      <c r="AM47" s="3"/>
      <c r="AN47" s="10" t="str">
        <f t="shared" si="6"/>
        <v>小学種目</v>
      </c>
      <c r="AO47" s="10">
        <f t="shared" si="5"/>
        <v>0</v>
      </c>
      <c r="AP47" s="10">
        <f t="shared" si="7"/>
        <v>0</v>
      </c>
      <c r="AQ47" s="10">
        <f t="shared" si="8"/>
        <v>0</v>
      </c>
      <c r="AR47" s="10" t="str">
        <f t="shared" si="9"/>
        <v>小学0</v>
      </c>
      <c r="AS47" s="10"/>
      <c r="AT47" s="3"/>
      <c r="AU47" s="74"/>
      <c r="AV47" s="123" t="s">
        <v>242</v>
      </c>
      <c r="AW47" s="124"/>
      <c r="AX47" s="123"/>
      <c r="AY47" s="123"/>
      <c r="AZ47" s="3"/>
      <c r="BA47" s="3"/>
      <c r="BB47" s="44"/>
      <c r="BC47" s="3"/>
      <c r="BD47" s="46"/>
      <c r="BE47" s="53">
        <v>33</v>
      </c>
      <c r="BF47" s="169" t="str">
        <f t="shared" si="10"/>
        <v>*</v>
      </c>
      <c r="BG47" s="169" t="str">
        <f t="shared" si="11"/>
        <v>*</v>
      </c>
      <c r="BH47" s="89" t="str">
        <f t="shared" si="12"/>
        <v>*</v>
      </c>
      <c r="BI47" s="88" t="str">
        <f t="shared" si="13"/>
        <v>*</v>
      </c>
      <c r="BJ47" s="90" t="str">
        <f t="shared" si="14"/>
        <v>*</v>
      </c>
      <c r="BK47" s="90" t="str">
        <f t="shared" si="15"/>
        <v>*</v>
      </c>
      <c r="BL47" s="92" t="str">
        <f t="shared" si="16"/>
        <v>*</v>
      </c>
      <c r="BM47" s="92" t="str">
        <f t="shared" si="17"/>
        <v>*</v>
      </c>
      <c r="BN47" s="167" t="str">
        <f t="shared" si="18"/>
        <v>*</v>
      </c>
      <c r="BO47" s="167" t="str">
        <f t="shared" si="19"/>
        <v>*</v>
      </c>
      <c r="BP47" s="46"/>
      <c r="BQ47" s="46"/>
      <c r="BR47" s="18"/>
      <c r="BS47" s="46"/>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row>
    <row r="48" spans="1:186" s="1" customFormat="1" ht="9.75" customHeight="1">
      <c r="A48" s="176">
        <v>35</v>
      </c>
      <c r="B48" s="210"/>
      <c r="C48" s="153"/>
      <c r="D48" s="154"/>
      <c r="E48" s="154"/>
      <c r="F48" s="155"/>
      <c r="G48" s="154" t="str">
        <f t="shared" si="0"/>
        <v/>
      </c>
      <c r="H48" s="154" t="s">
        <v>271</v>
      </c>
      <c r="I48" s="154"/>
      <c r="J48" s="154"/>
      <c r="K48" s="156"/>
      <c r="L48" s="157"/>
      <c r="M48" s="158" t="str">
        <f t="shared" si="1"/>
        <v/>
      </c>
      <c r="N48" s="157"/>
      <c r="O48" s="157"/>
      <c r="P48" s="158" t="str">
        <f t="shared" si="2"/>
        <v/>
      </c>
      <c r="Q48" s="157"/>
      <c r="R48" s="159"/>
      <c r="S48" s="154"/>
      <c r="T48" s="156"/>
      <c r="U48" s="157"/>
      <c r="V48" s="158" t="str">
        <f t="shared" si="3"/>
        <v/>
      </c>
      <c r="W48" s="157"/>
      <c r="X48" s="157"/>
      <c r="Y48" s="158" t="str">
        <f t="shared" si="4"/>
        <v/>
      </c>
      <c r="Z48" s="157"/>
      <c r="AA48" s="159"/>
      <c r="AB48" s="198"/>
      <c r="AC48" s="205"/>
      <c r="AD48" s="206"/>
      <c r="AE48" s="206"/>
      <c r="AF48" s="206"/>
      <c r="AG48" s="206"/>
      <c r="AH48" s="206"/>
      <c r="AI48" s="206"/>
      <c r="AJ48" s="207"/>
      <c r="AK48" s="154"/>
      <c r="AL48" s="195"/>
      <c r="AM48" s="3"/>
      <c r="AN48" s="10" t="str">
        <f t="shared" si="6"/>
        <v>小学種目</v>
      </c>
      <c r="AO48" s="10">
        <f t="shared" si="5"/>
        <v>0</v>
      </c>
      <c r="AP48" s="10">
        <f t="shared" si="7"/>
        <v>0</v>
      </c>
      <c r="AQ48" s="10">
        <f t="shared" si="8"/>
        <v>0</v>
      </c>
      <c r="AR48" s="10" t="str">
        <f t="shared" si="9"/>
        <v>小学0</v>
      </c>
      <c r="AS48" s="10"/>
      <c r="AT48" s="3"/>
      <c r="AU48" s="74"/>
      <c r="AV48" s="123" t="s">
        <v>243</v>
      </c>
      <c r="AW48" s="124"/>
      <c r="AX48" s="123"/>
      <c r="AY48" s="123"/>
      <c r="AZ48" s="3"/>
      <c r="BA48" s="3"/>
      <c r="BB48" s="44"/>
      <c r="BC48" s="3"/>
      <c r="BD48" s="46"/>
      <c r="BE48" s="53">
        <v>34</v>
      </c>
      <c r="BF48" s="169" t="str">
        <f t="shared" si="10"/>
        <v>*</v>
      </c>
      <c r="BG48" s="169" t="str">
        <f t="shared" si="11"/>
        <v>*</v>
      </c>
      <c r="BH48" s="89" t="str">
        <f t="shared" si="12"/>
        <v>*</v>
      </c>
      <c r="BI48" s="88" t="str">
        <f t="shared" si="13"/>
        <v>*</v>
      </c>
      <c r="BJ48" s="90" t="str">
        <f t="shared" si="14"/>
        <v>*</v>
      </c>
      <c r="BK48" s="90" t="str">
        <f t="shared" si="15"/>
        <v>*</v>
      </c>
      <c r="BL48" s="92" t="str">
        <f t="shared" si="16"/>
        <v>*</v>
      </c>
      <c r="BM48" s="92" t="str">
        <f t="shared" si="17"/>
        <v>*</v>
      </c>
      <c r="BN48" s="167" t="str">
        <f t="shared" si="18"/>
        <v>*</v>
      </c>
      <c r="BO48" s="167" t="str">
        <f t="shared" si="19"/>
        <v>*</v>
      </c>
      <c r="BP48" s="46"/>
      <c r="BQ48" s="46"/>
      <c r="BR48" s="18"/>
      <c r="BS48" s="46"/>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row>
    <row r="49" spans="1:186" s="1" customFormat="1" ht="9.75" customHeight="1">
      <c r="A49" s="175">
        <v>36</v>
      </c>
      <c r="B49" s="209"/>
      <c r="C49" s="146"/>
      <c r="D49" s="147"/>
      <c r="E49" s="147"/>
      <c r="F49" s="148"/>
      <c r="G49" s="147" t="str">
        <f t="shared" si="0"/>
        <v/>
      </c>
      <c r="H49" s="147" t="s">
        <v>271</v>
      </c>
      <c r="I49" s="147"/>
      <c r="J49" s="147"/>
      <c r="K49" s="149"/>
      <c r="L49" s="150"/>
      <c r="M49" s="151" t="str">
        <f t="shared" si="1"/>
        <v/>
      </c>
      <c r="N49" s="150"/>
      <c r="O49" s="150"/>
      <c r="P49" s="151" t="str">
        <f t="shared" si="2"/>
        <v/>
      </c>
      <c r="Q49" s="150"/>
      <c r="R49" s="152"/>
      <c r="S49" s="147"/>
      <c r="T49" s="149"/>
      <c r="U49" s="150"/>
      <c r="V49" s="151" t="str">
        <f t="shared" si="3"/>
        <v/>
      </c>
      <c r="W49" s="150"/>
      <c r="X49" s="150"/>
      <c r="Y49" s="151" t="str">
        <f t="shared" si="4"/>
        <v/>
      </c>
      <c r="Z49" s="150"/>
      <c r="AA49" s="152"/>
      <c r="AB49" s="197"/>
      <c r="AC49" s="202"/>
      <c r="AD49" s="203"/>
      <c r="AE49" s="203"/>
      <c r="AF49" s="203"/>
      <c r="AG49" s="203"/>
      <c r="AH49" s="203"/>
      <c r="AI49" s="203"/>
      <c r="AJ49" s="204"/>
      <c r="AK49" s="147"/>
      <c r="AL49" s="194"/>
      <c r="AM49" s="3"/>
      <c r="AN49" s="10" t="str">
        <f t="shared" si="6"/>
        <v>小学種目</v>
      </c>
      <c r="AO49" s="10">
        <f t="shared" si="5"/>
        <v>0</v>
      </c>
      <c r="AP49" s="10">
        <f t="shared" si="7"/>
        <v>0</v>
      </c>
      <c r="AQ49" s="10">
        <f t="shared" si="8"/>
        <v>0</v>
      </c>
      <c r="AR49" s="10" t="str">
        <f t="shared" si="9"/>
        <v>小学0</v>
      </c>
      <c r="AS49" s="10"/>
      <c r="AT49" s="3"/>
      <c r="AU49" s="74"/>
      <c r="AV49" s="125" t="s">
        <v>66</v>
      </c>
      <c r="AW49" s="124"/>
      <c r="AX49" s="123"/>
      <c r="AY49" s="123"/>
      <c r="AZ49" s="3"/>
      <c r="BA49" s="3"/>
      <c r="BB49" s="44"/>
      <c r="BC49" s="3"/>
      <c r="BD49" s="46"/>
      <c r="BE49" s="53">
        <v>35</v>
      </c>
      <c r="BF49" s="169" t="str">
        <f t="shared" si="10"/>
        <v>*</v>
      </c>
      <c r="BG49" s="169" t="str">
        <f t="shared" si="11"/>
        <v>*</v>
      </c>
      <c r="BH49" s="89" t="str">
        <f t="shared" si="12"/>
        <v>*</v>
      </c>
      <c r="BI49" s="88" t="str">
        <f t="shared" si="13"/>
        <v>*</v>
      </c>
      <c r="BJ49" s="90" t="str">
        <f t="shared" si="14"/>
        <v>*</v>
      </c>
      <c r="BK49" s="90" t="str">
        <f t="shared" si="15"/>
        <v>*</v>
      </c>
      <c r="BL49" s="92" t="str">
        <f t="shared" si="16"/>
        <v>*</v>
      </c>
      <c r="BM49" s="92" t="str">
        <f t="shared" si="17"/>
        <v>*</v>
      </c>
      <c r="BN49" s="167" t="str">
        <f t="shared" si="18"/>
        <v>*</v>
      </c>
      <c r="BO49" s="167" t="str">
        <f t="shared" si="19"/>
        <v>*</v>
      </c>
      <c r="BP49" s="46"/>
      <c r="BQ49" s="46"/>
      <c r="BR49" s="43"/>
      <c r="BS49" s="46"/>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row>
    <row r="50" spans="1:186" s="1" customFormat="1" ht="9.75" customHeight="1">
      <c r="A50" s="176">
        <v>37</v>
      </c>
      <c r="B50" s="210"/>
      <c r="C50" s="153"/>
      <c r="D50" s="154"/>
      <c r="E50" s="154"/>
      <c r="F50" s="155"/>
      <c r="G50" s="154" t="str">
        <f t="shared" si="0"/>
        <v/>
      </c>
      <c r="H50" s="154" t="s">
        <v>271</v>
      </c>
      <c r="I50" s="154"/>
      <c r="J50" s="154"/>
      <c r="K50" s="156"/>
      <c r="L50" s="157"/>
      <c r="M50" s="158" t="str">
        <f t="shared" si="1"/>
        <v/>
      </c>
      <c r="N50" s="157"/>
      <c r="O50" s="157"/>
      <c r="P50" s="158" t="str">
        <f t="shared" si="2"/>
        <v/>
      </c>
      <c r="Q50" s="157"/>
      <c r="R50" s="159"/>
      <c r="S50" s="154"/>
      <c r="T50" s="156"/>
      <c r="U50" s="157"/>
      <c r="V50" s="158" t="str">
        <f t="shared" si="3"/>
        <v/>
      </c>
      <c r="W50" s="157"/>
      <c r="X50" s="157"/>
      <c r="Y50" s="158" t="str">
        <f t="shared" si="4"/>
        <v/>
      </c>
      <c r="Z50" s="157"/>
      <c r="AA50" s="159"/>
      <c r="AB50" s="198"/>
      <c r="AC50" s="205"/>
      <c r="AD50" s="206"/>
      <c r="AE50" s="206"/>
      <c r="AF50" s="206"/>
      <c r="AG50" s="206"/>
      <c r="AH50" s="206"/>
      <c r="AI50" s="206"/>
      <c r="AJ50" s="207"/>
      <c r="AK50" s="154"/>
      <c r="AL50" s="195"/>
      <c r="AM50" s="3"/>
      <c r="AN50" s="10" t="str">
        <f t="shared" si="6"/>
        <v>小学種目</v>
      </c>
      <c r="AO50" s="10">
        <f t="shared" si="5"/>
        <v>0</v>
      </c>
      <c r="AP50" s="10">
        <f t="shared" si="7"/>
        <v>0</v>
      </c>
      <c r="AQ50" s="10">
        <f t="shared" si="8"/>
        <v>0</v>
      </c>
      <c r="AR50" s="10" t="str">
        <f t="shared" si="9"/>
        <v>小学0</v>
      </c>
      <c r="AS50" s="10"/>
      <c r="AT50" s="3"/>
      <c r="AU50" s="74"/>
      <c r="AV50" s="123"/>
      <c r="AW50" s="124"/>
      <c r="AX50" s="123"/>
      <c r="AY50" s="123"/>
      <c r="AZ50" s="3"/>
      <c r="BA50" s="3"/>
      <c r="BB50" s="44"/>
      <c r="BC50" s="3"/>
      <c r="BD50" s="46"/>
      <c r="BE50" s="53">
        <v>36</v>
      </c>
      <c r="BF50" s="169" t="str">
        <f t="shared" si="10"/>
        <v>*</v>
      </c>
      <c r="BG50" s="169" t="str">
        <f t="shared" si="11"/>
        <v>*</v>
      </c>
      <c r="BH50" s="89" t="str">
        <f t="shared" si="12"/>
        <v>*</v>
      </c>
      <c r="BI50" s="88" t="str">
        <f t="shared" si="13"/>
        <v>*</v>
      </c>
      <c r="BJ50" s="90" t="str">
        <f t="shared" si="14"/>
        <v>*</v>
      </c>
      <c r="BK50" s="90" t="str">
        <f t="shared" si="15"/>
        <v>*</v>
      </c>
      <c r="BL50" s="92" t="str">
        <f t="shared" si="16"/>
        <v>*</v>
      </c>
      <c r="BM50" s="92" t="str">
        <f t="shared" si="17"/>
        <v>*</v>
      </c>
      <c r="BN50" s="167" t="str">
        <f t="shared" si="18"/>
        <v>*</v>
      </c>
      <c r="BO50" s="167" t="str">
        <f t="shared" si="19"/>
        <v>*</v>
      </c>
      <c r="BP50" s="46"/>
      <c r="BQ50" s="46"/>
      <c r="BR50" s="43"/>
      <c r="BS50" s="46"/>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row>
    <row r="51" spans="1:186" s="1" customFormat="1" ht="9.75" customHeight="1">
      <c r="A51" s="175">
        <v>38</v>
      </c>
      <c r="B51" s="209"/>
      <c r="C51" s="146"/>
      <c r="D51" s="147"/>
      <c r="E51" s="147"/>
      <c r="F51" s="148"/>
      <c r="G51" s="147" t="str">
        <f t="shared" si="0"/>
        <v/>
      </c>
      <c r="H51" s="147" t="s">
        <v>271</v>
      </c>
      <c r="I51" s="147"/>
      <c r="J51" s="147"/>
      <c r="K51" s="149"/>
      <c r="L51" s="150"/>
      <c r="M51" s="151" t="str">
        <f t="shared" si="1"/>
        <v/>
      </c>
      <c r="N51" s="150"/>
      <c r="O51" s="150"/>
      <c r="P51" s="151" t="str">
        <f t="shared" si="2"/>
        <v/>
      </c>
      <c r="Q51" s="150"/>
      <c r="R51" s="152"/>
      <c r="S51" s="147"/>
      <c r="T51" s="149"/>
      <c r="U51" s="150"/>
      <c r="V51" s="151" t="str">
        <f t="shared" si="3"/>
        <v/>
      </c>
      <c r="W51" s="150"/>
      <c r="X51" s="150"/>
      <c r="Y51" s="151" t="str">
        <f t="shared" si="4"/>
        <v/>
      </c>
      <c r="Z51" s="150"/>
      <c r="AA51" s="152"/>
      <c r="AB51" s="197"/>
      <c r="AC51" s="202"/>
      <c r="AD51" s="203"/>
      <c r="AE51" s="203"/>
      <c r="AF51" s="203"/>
      <c r="AG51" s="203"/>
      <c r="AH51" s="203"/>
      <c r="AI51" s="203"/>
      <c r="AJ51" s="204"/>
      <c r="AK51" s="147"/>
      <c r="AL51" s="194"/>
      <c r="AM51" s="3"/>
      <c r="AN51" s="10" t="str">
        <f t="shared" si="6"/>
        <v>小学種目</v>
      </c>
      <c r="AO51" s="10">
        <f t="shared" si="5"/>
        <v>0</v>
      </c>
      <c r="AP51" s="10">
        <f t="shared" si="7"/>
        <v>0</v>
      </c>
      <c r="AQ51" s="10">
        <f t="shared" si="8"/>
        <v>0</v>
      </c>
      <c r="AR51" s="10" t="str">
        <f t="shared" si="9"/>
        <v>小学0</v>
      </c>
      <c r="AS51" s="10"/>
      <c r="AT51" s="3"/>
      <c r="AU51" s="74"/>
      <c r="AV51" s="123"/>
      <c r="AW51" s="124"/>
      <c r="AX51" s="123"/>
      <c r="AY51" s="123"/>
      <c r="AZ51" s="3"/>
      <c r="BA51" s="3"/>
      <c r="BB51" s="44"/>
      <c r="BC51" s="3"/>
      <c r="BD51" s="46"/>
      <c r="BP51" s="46"/>
      <c r="BQ51" s="46"/>
      <c r="BR51" s="43"/>
      <c r="BS51" s="46"/>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row>
    <row r="52" spans="1:186" s="1" customFormat="1" ht="9.75" customHeight="1">
      <c r="A52" s="176">
        <v>39</v>
      </c>
      <c r="B52" s="210"/>
      <c r="C52" s="153"/>
      <c r="D52" s="154"/>
      <c r="E52" s="154"/>
      <c r="F52" s="155"/>
      <c r="G52" s="154" t="str">
        <f t="shared" si="0"/>
        <v/>
      </c>
      <c r="H52" s="154" t="s">
        <v>271</v>
      </c>
      <c r="I52" s="154"/>
      <c r="J52" s="154"/>
      <c r="K52" s="156"/>
      <c r="L52" s="157"/>
      <c r="M52" s="158" t="str">
        <f t="shared" si="1"/>
        <v/>
      </c>
      <c r="N52" s="157"/>
      <c r="O52" s="157"/>
      <c r="P52" s="158" t="str">
        <f t="shared" si="2"/>
        <v/>
      </c>
      <c r="Q52" s="157"/>
      <c r="R52" s="159"/>
      <c r="S52" s="154"/>
      <c r="T52" s="156"/>
      <c r="U52" s="157"/>
      <c r="V52" s="158" t="str">
        <f t="shared" si="3"/>
        <v/>
      </c>
      <c r="W52" s="157"/>
      <c r="X52" s="157"/>
      <c r="Y52" s="158" t="str">
        <f t="shared" si="4"/>
        <v/>
      </c>
      <c r="Z52" s="157"/>
      <c r="AA52" s="159"/>
      <c r="AB52" s="198"/>
      <c r="AC52" s="205"/>
      <c r="AD52" s="206"/>
      <c r="AE52" s="206"/>
      <c r="AF52" s="206"/>
      <c r="AG52" s="206"/>
      <c r="AH52" s="206"/>
      <c r="AI52" s="206"/>
      <c r="AJ52" s="207"/>
      <c r="AK52" s="154"/>
      <c r="AL52" s="195"/>
      <c r="AM52" s="3"/>
      <c r="AN52" s="10" t="str">
        <f t="shared" si="6"/>
        <v>小学種目</v>
      </c>
      <c r="AO52" s="10">
        <f t="shared" si="5"/>
        <v>0</v>
      </c>
      <c r="AP52" s="10">
        <f t="shared" si="7"/>
        <v>0</v>
      </c>
      <c r="AQ52" s="10">
        <f t="shared" si="8"/>
        <v>0</v>
      </c>
      <c r="AR52" s="10" t="str">
        <f t="shared" si="9"/>
        <v>小学0</v>
      </c>
      <c r="AS52" s="10"/>
      <c r="AT52" s="3"/>
      <c r="AU52" s="74"/>
      <c r="AV52" s="125"/>
      <c r="AW52" s="126"/>
      <c r="AX52" s="114"/>
      <c r="AY52" s="114"/>
      <c r="AZ52" s="3"/>
      <c r="BA52" s="3"/>
      <c r="BB52" s="44"/>
      <c r="BC52" s="3"/>
      <c r="BD52" s="46"/>
      <c r="BE52" s="46"/>
      <c r="BF52" s="46"/>
      <c r="BG52" s="46"/>
      <c r="BH52" s="46"/>
      <c r="BI52" s="46"/>
      <c r="BJ52" s="46"/>
      <c r="BK52" s="46"/>
      <c r="BL52" s="46"/>
      <c r="BM52" s="46"/>
      <c r="BN52" s="46"/>
      <c r="BO52" s="46"/>
      <c r="BP52" s="46"/>
      <c r="BQ52" s="46"/>
      <c r="BR52" s="43"/>
      <c r="BS52" s="46"/>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row>
    <row r="53" spans="1:186" s="1" customFormat="1" ht="9.75" customHeight="1" thickBot="1">
      <c r="A53" s="258">
        <v>40</v>
      </c>
      <c r="B53" s="259"/>
      <c r="C53" s="260"/>
      <c r="D53" s="261"/>
      <c r="E53" s="261"/>
      <c r="F53" s="262"/>
      <c r="G53" s="261" t="str">
        <f t="shared" si="0"/>
        <v/>
      </c>
      <c r="H53" s="261" t="s">
        <v>271</v>
      </c>
      <c r="I53" s="261"/>
      <c r="J53" s="261"/>
      <c r="K53" s="263"/>
      <c r="L53" s="264"/>
      <c r="M53" s="265" t="str">
        <f t="shared" si="1"/>
        <v/>
      </c>
      <c r="N53" s="264"/>
      <c r="O53" s="264"/>
      <c r="P53" s="265" t="str">
        <f t="shared" si="2"/>
        <v/>
      </c>
      <c r="Q53" s="264"/>
      <c r="R53" s="266"/>
      <c r="S53" s="261"/>
      <c r="T53" s="263"/>
      <c r="U53" s="264"/>
      <c r="V53" s="265" t="str">
        <f t="shared" si="3"/>
        <v/>
      </c>
      <c r="W53" s="264"/>
      <c r="X53" s="264"/>
      <c r="Y53" s="265" t="str">
        <f t="shared" si="4"/>
        <v/>
      </c>
      <c r="Z53" s="264"/>
      <c r="AA53" s="266"/>
      <c r="AB53" s="267"/>
      <c r="AC53" s="268"/>
      <c r="AD53" s="269"/>
      <c r="AE53" s="269"/>
      <c r="AF53" s="269"/>
      <c r="AG53" s="269"/>
      <c r="AH53" s="269"/>
      <c r="AI53" s="269"/>
      <c r="AJ53" s="270"/>
      <c r="AK53" s="261"/>
      <c r="AL53" s="271"/>
      <c r="AM53" s="3"/>
      <c r="AN53" s="10" t="str">
        <f t="shared" si="6"/>
        <v>小学種目</v>
      </c>
      <c r="AO53" s="10">
        <f t="shared" si="5"/>
        <v>0</v>
      </c>
      <c r="AP53" s="10">
        <f t="shared" si="7"/>
        <v>0</v>
      </c>
      <c r="AQ53" s="10">
        <f t="shared" si="8"/>
        <v>0</v>
      </c>
      <c r="AR53" s="10" t="str">
        <f t="shared" si="9"/>
        <v>小学0</v>
      </c>
      <c r="AS53" s="10"/>
      <c r="AT53" s="3"/>
      <c r="AU53" s="74"/>
      <c r="AV53" s="125"/>
      <c r="AW53" s="126"/>
      <c r="AX53" s="114"/>
      <c r="AY53" s="114"/>
      <c r="AZ53" s="3"/>
      <c r="BA53" s="3"/>
      <c r="BB53" s="44"/>
      <c r="BC53" s="3"/>
      <c r="BD53" s="46"/>
      <c r="BE53" s="46"/>
      <c r="BF53" s="46"/>
      <c r="BG53" s="46"/>
      <c r="BH53" s="46"/>
      <c r="BI53" s="46"/>
      <c r="BJ53" s="46"/>
      <c r="BK53" s="46"/>
      <c r="BL53" s="46"/>
      <c r="BM53" s="46"/>
      <c r="BN53" s="46"/>
      <c r="BO53" s="46"/>
      <c r="BP53" s="46"/>
      <c r="BQ53" s="46"/>
      <c r="BR53" s="43"/>
      <c r="BS53" s="46"/>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row>
    <row r="54" spans="1:186" s="57" customFormat="1" ht="9.75" customHeight="1">
      <c r="A54" s="56"/>
      <c r="B54" s="56"/>
      <c r="C54" s="56"/>
      <c r="D54" s="56"/>
      <c r="E54" s="56"/>
      <c r="F54" s="56"/>
      <c r="G54" s="56"/>
      <c r="H54" s="56"/>
      <c r="I54" s="56"/>
      <c r="J54" s="56">
        <f>COUNTA(J14:J53)</f>
        <v>0</v>
      </c>
      <c r="K54" s="72"/>
      <c r="L54" s="72"/>
      <c r="M54" s="72"/>
      <c r="N54" s="72"/>
      <c r="O54" s="56">
        <f>COUNTA(O14:O53)</f>
        <v>0</v>
      </c>
      <c r="P54" s="72"/>
      <c r="Q54" s="72"/>
      <c r="R54" s="72"/>
      <c r="S54" s="56">
        <f>COUNTA(S14:S53)</f>
        <v>0</v>
      </c>
      <c r="T54" s="72"/>
      <c r="U54" s="72"/>
      <c r="V54" s="72"/>
      <c r="W54" s="72"/>
      <c r="X54" s="56">
        <f>COUNTA(X14:X53)</f>
        <v>0</v>
      </c>
      <c r="Y54" s="72"/>
      <c r="Z54" s="72"/>
      <c r="AA54" s="72"/>
      <c r="AB54" s="56">
        <f>COUNTA(AB14:AB53)</f>
        <v>0</v>
      </c>
      <c r="AC54" s="72"/>
      <c r="AD54" s="72"/>
      <c r="AE54" s="72"/>
      <c r="AF54" s="72"/>
      <c r="AG54" s="56">
        <f>COUNTA(AG14:AG53)</f>
        <v>0</v>
      </c>
      <c r="AH54" s="72"/>
      <c r="AI54" s="72"/>
      <c r="AJ54" s="72"/>
      <c r="AK54" s="56">
        <f>COUNT(INDEX(1/(MATCH(AK14:AK53,AK14:AK53,)=ROW(AK1:AK53)),))</f>
        <v>0</v>
      </c>
      <c r="AL54" s="56">
        <f>COUNT(INDEX(1/(MATCH(AL14:AL53,AL14:AL53,)=ROW(AL1:AL53)),))</f>
        <v>0</v>
      </c>
      <c r="AN54" s="56"/>
      <c r="AO54" s="56"/>
      <c r="AP54" s="56"/>
      <c r="AQ54" s="56"/>
      <c r="AR54" s="56"/>
      <c r="AS54" s="56"/>
      <c r="AV54" s="119"/>
      <c r="AX54" s="119"/>
      <c r="AY54" s="119"/>
      <c r="BB54" s="44"/>
      <c r="BD54" s="43"/>
      <c r="BE54" s="58"/>
      <c r="BF54" s="58"/>
      <c r="BG54" s="58"/>
      <c r="BH54" s="58"/>
      <c r="BI54" s="58"/>
      <c r="BJ54" s="58"/>
      <c r="BK54" s="58"/>
      <c r="BL54" s="58"/>
      <c r="BM54" s="58"/>
      <c r="BN54" s="58"/>
      <c r="BO54" s="58"/>
      <c r="BP54" s="58"/>
      <c r="BQ54" s="58"/>
      <c r="BR54" s="58"/>
      <c r="BS54" s="58"/>
    </row>
    <row r="55" spans="1:186" ht="9.75" hidden="1" customHeight="1">
      <c r="M55" s="17" t="str">
        <f>IF(J54=O54,"○","×")</f>
        <v>○</v>
      </c>
      <c r="V55" s="17" t="str">
        <f>IF(S54=X54,"○","×")</f>
        <v>○</v>
      </c>
      <c r="AE55" s="17" t="str">
        <f>IF(AB54=AG54,"○","×")</f>
        <v>○</v>
      </c>
      <c r="AV55" s="119"/>
      <c r="AX55" s="119"/>
      <c r="AY55" s="119"/>
      <c r="BB55" s="44"/>
      <c r="BD55" s="43"/>
    </row>
    <row r="56" spans="1:186" ht="9.75" hidden="1" customHeight="1">
      <c r="I56" s="62"/>
      <c r="J56" s="12"/>
      <c r="K56" s="6"/>
      <c r="L56" s="6"/>
      <c r="M56" s="6"/>
      <c r="N56" s="6"/>
      <c r="O56" s="6"/>
      <c r="P56" s="6"/>
      <c r="Q56" s="6"/>
      <c r="R56" s="12"/>
      <c r="S56" s="12"/>
      <c r="T56" s="12"/>
      <c r="U56" s="12"/>
      <c r="AV56" s="119"/>
      <c r="AX56" s="119"/>
      <c r="AY56" s="119"/>
      <c r="BB56" s="44"/>
      <c r="BD56" s="43"/>
    </row>
    <row r="57" spans="1:186" ht="9.75" hidden="1" customHeight="1">
      <c r="I57" s="62"/>
      <c r="J57" s="6"/>
      <c r="K57" s="6"/>
      <c r="L57" s="6"/>
      <c r="M57" s="6"/>
      <c r="N57" s="6"/>
      <c r="O57" s="6"/>
      <c r="P57" s="31"/>
      <c r="Q57" s="31"/>
      <c r="R57" s="31"/>
      <c r="S57" s="31"/>
      <c r="T57" s="31"/>
      <c r="U57" s="31"/>
      <c r="AV57" s="119"/>
      <c r="AX57" s="119"/>
      <c r="AY57" s="119"/>
      <c r="BB57" s="44"/>
      <c r="BD57" s="43"/>
    </row>
    <row r="58" spans="1:186" ht="9.75" hidden="1" customHeight="1">
      <c r="I58" s="62"/>
      <c r="J58" s="6"/>
      <c r="K58" s="6"/>
      <c r="L58" s="6"/>
      <c r="M58" s="6"/>
      <c r="N58" s="6"/>
      <c r="O58" s="6"/>
      <c r="P58" s="31"/>
      <c r="Q58" s="31"/>
      <c r="R58" s="31"/>
      <c r="S58" s="31"/>
      <c r="T58" s="31"/>
      <c r="U58" s="31"/>
      <c r="AV58" s="119"/>
      <c r="AX58" s="119"/>
      <c r="AY58" s="119"/>
      <c r="BB58" s="44"/>
    </row>
    <row r="59" spans="1:186" ht="9.75" hidden="1" customHeight="1">
      <c r="I59" s="62"/>
      <c r="J59" s="6"/>
      <c r="K59" s="6"/>
      <c r="L59" s="6"/>
      <c r="M59" s="6"/>
      <c r="N59" s="6"/>
      <c r="O59" s="6"/>
      <c r="P59" s="31"/>
      <c r="Q59" s="31"/>
      <c r="R59" s="31"/>
      <c r="S59" s="31"/>
      <c r="T59" s="31"/>
      <c r="U59" s="31"/>
      <c r="AV59" s="119"/>
      <c r="AX59" s="119"/>
      <c r="AY59" s="119"/>
    </row>
    <row r="60" spans="1:186" ht="9.75" hidden="1" customHeight="1">
      <c r="I60" s="62"/>
      <c r="J60" s="12"/>
      <c r="K60" s="12"/>
      <c r="L60" s="12"/>
      <c r="M60" s="12"/>
      <c r="N60" s="12"/>
      <c r="O60" s="12"/>
      <c r="P60" s="12"/>
      <c r="Q60" s="12"/>
      <c r="R60" s="12"/>
      <c r="S60" s="12"/>
      <c r="T60" s="12"/>
      <c r="U60" s="12"/>
      <c r="AV60" s="119"/>
      <c r="AX60" s="119"/>
      <c r="AY60" s="119"/>
    </row>
    <row r="61" spans="1:186" ht="9.75" hidden="1" customHeight="1">
      <c r="I61" s="62"/>
      <c r="J61" s="19"/>
      <c r="K61" s="12"/>
      <c r="L61" s="6"/>
      <c r="M61" s="6"/>
      <c r="N61" s="6"/>
      <c r="O61" s="6"/>
      <c r="P61" s="6"/>
      <c r="Q61" s="6"/>
      <c r="R61" s="62"/>
      <c r="S61" s="62"/>
      <c r="T61" s="12"/>
      <c r="U61" s="12"/>
      <c r="AV61" s="119"/>
      <c r="AX61" s="119"/>
      <c r="AY61" s="119"/>
      <c r="BD61" s="3"/>
    </row>
    <row r="62" spans="1:186" ht="9.75" hidden="1" customHeight="1">
      <c r="I62" s="62"/>
      <c r="J62" s="19"/>
      <c r="K62" s="12"/>
      <c r="L62" s="4"/>
      <c r="M62" s="4"/>
      <c r="N62" s="4"/>
      <c r="O62" s="6"/>
      <c r="P62" s="6"/>
      <c r="Q62" s="6"/>
      <c r="R62" s="6"/>
      <c r="S62" s="6"/>
      <c r="T62" s="6"/>
      <c r="U62" s="12"/>
      <c r="AV62" s="119"/>
      <c r="AX62" s="119"/>
      <c r="AY62" s="119"/>
      <c r="BD62" s="3"/>
    </row>
    <row r="63" spans="1:186" ht="9.75" hidden="1" customHeight="1">
      <c r="I63" s="62"/>
      <c r="J63" s="19"/>
      <c r="K63" s="12"/>
      <c r="L63" s="6"/>
      <c r="M63" s="6"/>
      <c r="N63" s="6"/>
      <c r="O63" s="4"/>
      <c r="P63" s="4"/>
      <c r="Q63" s="4"/>
      <c r="R63" s="4"/>
      <c r="S63" s="32"/>
      <c r="T63" s="32"/>
      <c r="U63" s="23"/>
      <c r="AV63" s="119"/>
      <c r="AX63" s="119"/>
      <c r="AY63" s="119"/>
      <c r="BD63" s="3"/>
    </row>
    <row r="64" spans="1:186" ht="9.75" hidden="1" customHeight="1">
      <c r="I64" s="62"/>
      <c r="J64" s="19"/>
      <c r="K64" s="12"/>
      <c r="L64" s="6"/>
      <c r="M64" s="6"/>
      <c r="N64" s="6"/>
      <c r="O64" s="4"/>
      <c r="P64" s="4"/>
      <c r="Q64" s="4"/>
      <c r="R64" s="4"/>
      <c r="S64" s="32"/>
      <c r="T64" s="32"/>
      <c r="U64" s="23"/>
      <c r="AV64" s="119"/>
      <c r="AX64" s="119"/>
      <c r="AY64" s="119"/>
      <c r="BD64" s="3"/>
    </row>
    <row r="65" spans="9:56" ht="9.75" hidden="1" customHeight="1">
      <c r="I65" s="62"/>
      <c r="J65" s="19"/>
      <c r="K65" s="12"/>
      <c r="L65" s="6"/>
      <c r="M65" s="6"/>
      <c r="N65" s="6"/>
      <c r="O65" s="4"/>
      <c r="P65" s="4"/>
      <c r="Q65" s="4"/>
      <c r="R65" s="4"/>
      <c r="S65" s="32"/>
      <c r="T65" s="32"/>
      <c r="U65" s="23"/>
      <c r="AV65" s="119"/>
      <c r="AX65" s="119"/>
      <c r="AY65" s="119"/>
      <c r="BD65" s="3"/>
    </row>
    <row r="66" spans="9:56" ht="9.75" hidden="1" customHeight="1">
      <c r="I66" s="62"/>
      <c r="J66" s="19"/>
      <c r="K66" s="12"/>
      <c r="L66" s="6"/>
      <c r="M66" s="6"/>
      <c r="N66" s="6"/>
      <c r="O66" s="4"/>
      <c r="P66" s="4"/>
      <c r="Q66" s="4"/>
      <c r="R66" s="4"/>
      <c r="S66" s="32"/>
      <c r="T66" s="32"/>
      <c r="U66" s="23"/>
      <c r="AV66" s="119"/>
      <c r="AX66" s="119"/>
      <c r="AY66" s="119"/>
      <c r="BD66" s="3"/>
    </row>
    <row r="67" spans="9:56" ht="9.75" hidden="1" customHeight="1">
      <c r="I67" s="62"/>
      <c r="J67" s="19"/>
      <c r="K67" s="12"/>
      <c r="L67" s="6"/>
      <c r="M67" s="6"/>
      <c r="N67" s="6"/>
      <c r="O67" s="4"/>
      <c r="P67" s="4"/>
      <c r="Q67" s="4"/>
      <c r="R67" s="4"/>
      <c r="S67" s="32"/>
      <c r="T67" s="32"/>
      <c r="U67" s="23"/>
      <c r="AV67" s="119"/>
      <c r="AX67" s="119"/>
      <c r="AY67" s="119"/>
      <c r="BD67" s="3"/>
    </row>
    <row r="68" spans="9:56" ht="9.75" hidden="1" customHeight="1">
      <c r="I68" s="62"/>
      <c r="J68" s="19"/>
      <c r="K68" s="12"/>
      <c r="L68" s="6"/>
      <c r="M68" s="6"/>
      <c r="N68" s="6"/>
      <c r="O68" s="4"/>
      <c r="P68" s="4"/>
      <c r="Q68" s="4"/>
      <c r="R68" s="4"/>
      <c r="S68" s="32"/>
      <c r="T68" s="32"/>
      <c r="U68" s="23"/>
      <c r="AV68" s="119"/>
      <c r="AX68" s="119"/>
      <c r="AY68" s="119"/>
      <c r="BD68" s="3"/>
    </row>
    <row r="69" spans="9:56" ht="9.75" hidden="1" customHeight="1">
      <c r="I69" s="62"/>
      <c r="J69" s="19"/>
      <c r="K69" s="12"/>
      <c r="L69" s="48"/>
      <c r="M69" s="48"/>
      <c r="N69" s="48"/>
      <c r="O69" s="48"/>
      <c r="P69" s="48"/>
      <c r="Q69" s="48"/>
      <c r="R69" s="48"/>
      <c r="S69" s="48"/>
      <c r="T69" s="48"/>
      <c r="U69" s="49"/>
      <c r="AV69" s="119"/>
      <c r="AX69" s="119"/>
      <c r="AY69" s="119"/>
      <c r="BD69" s="3"/>
    </row>
    <row r="70" spans="9:56" ht="9.75" hidden="1" customHeight="1">
      <c r="I70" s="62"/>
      <c r="J70" s="19"/>
      <c r="K70" s="12"/>
      <c r="L70" s="48"/>
      <c r="M70" s="48"/>
      <c r="N70" s="48"/>
      <c r="O70" s="48"/>
      <c r="P70" s="48"/>
      <c r="Q70" s="48"/>
      <c r="R70" s="48"/>
      <c r="S70" s="48"/>
      <c r="T70" s="48"/>
      <c r="U70" s="49"/>
      <c r="AV70" s="119"/>
      <c r="AX70" s="119"/>
      <c r="AY70" s="119"/>
      <c r="BD70" s="3"/>
    </row>
    <row r="71" spans="9:56" ht="9.75" hidden="1" customHeight="1">
      <c r="I71" s="62"/>
      <c r="J71" s="19"/>
      <c r="K71" s="12"/>
      <c r="L71" s="6"/>
      <c r="M71" s="6"/>
      <c r="N71" s="6"/>
      <c r="O71" s="6"/>
      <c r="P71" s="6"/>
      <c r="Q71" s="6"/>
      <c r="R71" s="6"/>
      <c r="S71" s="6"/>
      <c r="T71" s="6"/>
      <c r="U71" s="62"/>
      <c r="AV71" s="119"/>
      <c r="AX71" s="119"/>
      <c r="AY71" s="119"/>
      <c r="BD71" s="3"/>
    </row>
    <row r="72" spans="9:56" ht="9.75" hidden="1" customHeight="1">
      <c r="I72" s="62"/>
      <c r="J72" s="19"/>
      <c r="K72" s="12"/>
      <c r="L72" s="12"/>
      <c r="M72" s="12"/>
      <c r="N72" s="12"/>
      <c r="O72" s="6"/>
      <c r="P72" s="6"/>
      <c r="Q72" s="6"/>
      <c r="R72" s="32"/>
      <c r="S72" s="32"/>
      <c r="T72" s="32"/>
      <c r="U72" s="32"/>
      <c r="AV72" s="119"/>
      <c r="AW72" s="119"/>
      <c r="AX72" s="119"/>
      <c r="AY72" s="119"/>
      <c r="BD72" s="3"/>
    </row>
    <row r="73" spans="9:56" ht="9.75" hidden="1" customHeight="1">
      <c r="I73" s="62"/>
      <c r="J73" s="19"/>
      <c r="K73" s="12"/>
      <c r="L73" s="33"/>
      <c r="M73" s="33"/>
      <c r="N73" s="33"/>
      <c r="O73" s="33"/>
      <c r="P73" s="33"/>
      <c r="Q73" s="33"/>
      <c r="R73" s="33"/>
      <c r="S73" s="33"/>
      <c r="T73" s="33"/>
      <c r="U73" s="62"/>
      <c r="AV73" s="119"/>
      <c r="AW73" s="119"/>
      <c r="AX73" s="119"/>
      <c r="AY73" s="119"/>
      <c r="BD73" s="3"/>
    </row>
    <row r="74" spans="9:56" ht="9.75" hidden="1" customHeight="1">
      <c r="I74" s="62"/>
      <c r="J74" s="19"/>
      <c r="K74" s="12"/>
      <c r="L74" s="24"/>
      <c r="M74" s="33"/>
      <c r="N74" s="33"/>
      <c r="O74" s="33"/>
      <c r="P74" s="33"/>
      <c r="Q74" s="33"/>
      <c r="R74" s="33"/>
      <c r="S74" s="33"/>
      <c r="T74" s="33"/>
      <c r="U74" s="62"/>
      <c r="BD74" s="3"/>
    </row>
    <row r="75" spans="9:56" ht="9.75" hidden="1" customHeight="1">
      <c r="I75" s="62"/>
      <c r="J75" s="19"/>
      <c r="K75" s="12"/>
      <c r="L75" s="24"/>
      <c r="M75" s="33"/>
      <c r="N75" s="33"/>
      <c r="O75" s="33"/>
      <c r="P75" s="33"/>
      <c r="Q75" s="33"/>
      <c r="R75" s="33"/>
      <c r="S75" s="33"/>
      <c r="T75" s="33"/>
      <c r="U75" s="62"/>
      <c r="BD75" s="3"/>
    </row>
    <row r="76" spans="9:56" ht="9.75" hidden="1" customHeight="1">
      <c r="I76" s="62"/>
      <c r="J76" s="19"/>
      <c r="K76" s="12"/>
      <c r="L76" s="24"/>
      <c r="M76" s="33"/>
      <c r="N76" s="33"/>
      <c r="O76" s="33"/>
      <c r="P76" s="33"/>
      <c r="Q76" s="33"/>
      <c r="R76" s="33"/>
      <c r="S76" s="33"/>
      <c r="T76" s="33"/>
      <c r="U76" s="62"/>
      <c r="BD76" s="3"/>
    </row>
    <row r="77" spans="9:56" ht="9.75" hidden="1" customHeight="1">
      <c r="I77" s="62"/>
      <c r="J77" s="19"/>
      <c r="K77" s="12"/>
      <c r="L77" s="25"/>
      <c r="M77" s="6"/>
      <c r="N77" s="6"/>
      <c r="O77" s="6"/>
      <c r="P77" s="6"/>
      <c r="Q77" s="6"/>
      <c r="R77" s="6"/>
      <c r="S77" s="6"/>
      <c r="T77" s="6"/>
      <c r="U77" s="62"/>
      <c r="BD77" s="3"/>
    </row>
    <row r="78" spans="9:56" ht="9.75" hidden="1" customHeight="1">
      <c r="I78" s="62"/>
      <c r="J78" s="19"/>
      <c r="K78" s="12"/>
      <c r="L78" s="62"/>
      <c r="M78" s="62"/>
      <c r="N78" s="62"/>
      <c r="O78" s="62"/>
      <c r="P78" s="62"/>
      <c r="Q78" s="62"/>
      <c r="R78" s="62"/>
      <c r="S78" s="62"/>
      <c r="T78" s="12"/>
      <c r="U78" s="12"/>
      <c r="BD78" s="3"/>
    </row>
    <row r="79" spans="9:56" ht="9.75" hidden="1" customHeight="1">
      <c r="I79" s="62"/>
      <c r="J79" s="19"/>
      <c r="K79" s="12"/>
      <c r="L79" s="62"/>
      <c r="M79" s="62"/>
      <c r="N79" s="62"/>
      <c r="O79" s="62"/>
      <c r="P79" s="62"/>
      <c r="Q79" s="62"/>
      <c r="R79" s="62"/>
      <c r="S79" s="62"/>
      <c r="T79" s="12"/>
      <c r="U79" s="12"/>
      <c r="BD79" s="3"/>
    </row>
    <row r="80" spans="9:56" ht="9.75" hidden="1" customHeight="1">
      <c r="I80" s="62"/>
      <c r="J80" s="19"/>
      <c r="K80" s="12"/>
      <c r="L80" s="62"/>
      <c r="M80" s="62"/>
      <c r="N80" s="62"/>
      <c r="O80" s="62"/>
      <c r="P80" s="62"/>
      <c r="Q80" s="62"/>
      <c r="R80" s="62"/>
      <c r="S80" s="62"/>
      <c r="T80" s="62"/>
      <c r="U80" s="62"/>
      <c r="BD80" s="3"/>
    </row>
    <row r="81" spans="9:56" ht="9.75" hidden="1" customHeight="1">
      <c r="I81" s="62"/>
      <c r="J81" s="19"/>
      <c r="K81" s="12"/>
      <c r="L81" s="62"/>
      <c r="M81" s="62"/>
      <c r="N81" s="62"/>
      <c r="O81" s="62"/>
      <c r="P81" s="62"/>
      <c r="Q81" s="62"/>
      <c r="R81" s="62"/>
      <c r="S81" s="62"/>
      <c r="T81" s="62"/>
      <c r="U81" s="62"/>
      <c r="BD81" s="3"/>
    </row>
    <row r="82" spans="9:56" ht="9.75" hidden="1" customHeight="1">
      <c r="I82" s="62"/>
      <c r="J82" s="19"/>
      <c r="K82" s="12"/>
      <c r="L82" s="62"/>
      <c r="M82" s="62"/>
      <c r="N82" s="62"/>
      <c r="O82" s="62"/>
      <c r="P82" s="62"/>
      <c r="Q82" s="62"/>
      <c r="R82" s="62"/>
      <c r="S82" s="62"/>
      <c r="T82" s="26"/>
      <c r="U82" s="26"/>
      <c r="BD82" s="3"/>
    </row>
    <row r="83" spans="9:56" ht="9.75" hidden="1" customHeight="1">
      <c r="I83" s="62"/>
      <c r="J83" s="19"/>
      <c r="K83" s="12"/>
      <c r="L83" s="34"/>
      <c r="M83" s="34"/>
      <c r="N83" s="34"/>
      <c r="O83" s="34"/>
      <c r="P83" s="34"/>
      <c r="Q83" s="34"/>
      <c r="R83" s="34"/>
      <c r="S83" s="34"/>
      <c r="T83" s="34"/>
      <c r="U83" s="34"/>
      <c r="BD83" s="3"/>
    </row>
    <row r="84" spans="9:56" ht="9.75" hidden="1" customHeight="1">
      <c r="I84" s="62"/>
      <c r="J84" s="19"/>
      <c r="K84" s="12"/>
      <c r="L84" s="27"/>
      <c r="M84" s="50"/>
      <c r="N84" s="50"/>
      <c r="O84" s="50"/>
      <c r="P84" s="50"/>
      <c r="Q84" s="50"/>
      <c r="R84" s="50"/>
      <c r="S84" s="50"/>
      <c r="T84" s="50"/>
      <c r="U84" s="50"/>
      <c r="BD84" s="3"/>
    </row>
    <row r="85" spans="9:56" ht="9.75" hidden="1" customHeight="1">
      <c r="I85" s="62"/>
      <c r="J85" s="19"/>
      <c r="K85" s="12"/>
      <c r="L85" s="28"/>
      <c r="M85" s="50"/>
      <c r="N85" s="50"/>
      <c r="O85" s="50"/>
      <c r="P85" s="50"/>
      <c r="Q85" s="50"/>
      <c r="R85" s="50"/>
      <c r="S85" s="50"/>
      <c r="T85" s="50"/>
      <c r="U85" s="50"/>
      <c r="BD85" s="3"/>
    </row>
    <row r="86" spans="9:56" ht="9.75" hidden="1" customHeight="1">
      <c r="I86" s="62"/>
      <c r="J86" s="19"/>
      <c r="K86" s="12"/>
      <c r="L86" s="28"/>
      <c r="M86" s="50"/>
      <c r="N86" s="50"/>
      <c r="O86" s="50"/>
      <c r="P86" s="50"/>
      <c r="Q86" s="50"/>
      <c r="R86" s="50"/>
      <c r="S86" s="50"/>
      <c r="T86" s="50"/>
      <c r="U86" s="50"/>
      <c r="BD86" s="3"/>
    </row>
    <row r="87" spans="9:56" ht="9.75" hidden="1" customHeight="1">
      <c r="I87" s="62"/>
      <c r="J87" s="19"/>
      <c r="K87" s="12"/>
      <c r="L87" s="27"/>
      <c r="M87" s="35"/>
      <c r="N87" s="35"/>
      <c r="O87" s="35"/>
      <c r="P87" s="35"/>
      <c r="Q87" s="35"/>
      <c r="R87" s="35"/>
      <c r="S87" s="35"/>
      <c r="T87" s="35"/>
      <c r="U87" s="35"/>
      <c r="BD87" s="3"/>
    </row>
    <row r="88" spans="9:56" ht="9.75" hidden="1" customHeight="1">
      <c r="I88" s="62"/>
      <c r="J88" s="19"/>
      <c r="K88" s="12"/>
      <c r="L88" s="27"/>
      <c r="M88" s="36"/>
      <c r="N88" s="36"/>
      <c r="O88" s="36"/>
      <c r="P88" s="36"/>
      <c r="Q88" s="36"/>
      <c r="R88" s="36"/>
      <c r="S88" s="36"/>
      <c r="T88" s="36"/>
      <c r="U88" s="36"/>
      <c r="BD88" s="3"/>
    </row>
    <row r="89" spans="9:56" ht="9.75" hidden="1" customHeight="1">
      <c r="I89" s="62"/>
      <c r="J89" s="19"/>
      <c r="K89" s="12"/>
      <c r="L89" s="29"/>
      <c r="M89" s="36"/>
      <c r="N89" s="36"/>
      <c r="O89" s="36"/>
      <c r="P89" s="36"/>
      <c r="Q89" s="36"/>
      <c r="R89" s="36"/>
      <c r="S89" s="36"/>
      <c r="T89" s="36"/>
      <c r="U89" s="36"/>
      <c r="BD89" s="3"/>
    </row>
    <row r="90" spans="9:56" ht="9.75" hidden="1" customHeight="1">
      <c r="I90" s="62"/>
      <c r="J90" s="19"/>
      <c r="K90" s="12"/>
      <c r="L90" s="29"/>
      <c r="M90" s="36"/>
      <c r="N90" s="36"/>
      <c r="O90" s="36"/>
      <c r="P90" s="36"/>
      <c r="Q90" s="36"/>
      <c r="R90" s="36"/>
      <c r="S90" s="36"/>
      <c r="T90" s="36"/>
      <c r="U90" s="36"/>
      <c r="BD90" s="3"/>
    </row>
    <row r="91" spans="9:56" ht="9.75" hidden="1" customHeight="1">
      <c r="I91" s="62"/>
      <c r="J91" s="19"/>
      <c r="K91" s="12"/>
      <c r="L91" s="29"/>
      <c r="M91" s="36"/>
      <c r="N91" s="36"/>
      <c r="O91" s="36"/>
      <c r="P91" s="36"/>
      <c r="Q91" s="36"/>
      <c r="R91" s="36"/>
      <c r="S91" s="36"/>
      <c r="T91" s="36"/>
      <c r="U91" s="36"/>
      <c r="BD91" s="3"/>
    </row>
    <row r="92" spans="9:56" ht="9.75" hidden="1" customHeight="1">
      <c r="I92" s="62"/>
      <c r="J92" s="19"/>
      <c r="K92" s="12"/>
      <c r="L92" s="29"/>
      <c r="M92" s="36"/>
      <c r="N92" s="36"/>
      <c r="O92" s="36"/>
      <c r="P92" s="36"/>
      <c r="Q92" s="36"/>
      <c r="R92" s="36"/>
      <c r="S92" s="36"/>
      <c r="T92" s="36"/>
      <c r="U92" s="36"/>
      <c r="BD92" s="3"/>
    </row>
    <row r="93" spans="9:56" ht="9.75" hidden="1" customHeight="1">
      <c r="I93" s="62"/>
      <c r="J93" s="19"/>
      <c r="K93" s="12"/>
      <c r="L93" s="29"/>
      <c r="M93" s="36"/>
      <c r="N93" s="36"/>
      <c r="O93" s="36"/>
      <c r="P93" s="36"/>
      <c r="Q93" s="36"/>
      <c r="R93" s="36"/>
      <c r="S93" s="36"/>
      <c r="T93" s="36"/>
      <c r="U93" s="36"/>
      <c r="BD93" s="3"/>
    </row>
    <row r="94" spans="9:56" ht="9.75" hidden="1" customHeight="1">
      <c r="I94" s="62"/>
      <c r="J94" s="19"/>
      <c r="K94" s="12"/>
      <c r="L94" s="12"/>
      <c r="M94" s="12"/>
      <c r="N94" s="12"/>
      <c r="O94" s="30"/>
      <c r="P94" s="26"/>
      <c r="Q94" s="26"/>
      <c r="R94" s="26"/>
      <c r="S94" s="26"/>
      <c r="T94" s="26"/>
      <c r="U94" s="26"/>
      <c r="BD94" s="3"/>
    </row>
    <row r="95" spans="9:56" ht="9.75" hidden="1" customHeight="1">
      <c r="I95" s="62"/>
      <c r="J95" s="19"/>
      <c r="K95" s="12"/>
      <c r="L95" s="62"/>
      <c r="M95" s="62"/>
      <c r="N95" s="62"/>
      <c r="O95" s="62"/>
      <c r="P95" s="62"/>
      <c r="Q95" s="26"/>
      <c r="R95" s="26"/>
      <c r="S95" s="26"/>
      <c r="T95" s="26"/>
      <c r="U95" s="26"/>
      <c r="BD95" s="3"/>
    </row>
    <row r="96" spans="9:56" ht="9.75" hidden="1" customHeight="1">
      <c r="I96" s="62"/>
      <c r="J96" s="19"/>
      <c r="K96" s="12"/>
      <c r="L96" s="6"/>
      <c r="M96" s="6"/>
      <c r="N96" s="6"/>
      <c r="O96" s="6"/>
      <c r="P96" s="6"/>
      <c r="Q96" s="62"/>
      <c r="R96" s="62"/>
      <c r="S96" s="62"/>
      <c r="T96" s="26"/>
      <c r="U96" s="26"/>
      <c r="BD96" s="3"/>
    </row>
    <row r="97" spans="9:56" ht="9.75" hidden="1" customHeight="1">
      <c r="I97" s="62"/>
      <c r="J97" s="19"/>
      <c r="K97" s="12"/>
      <c r="L97" s="37"/>
      <c r="M97" s="37"/>
      <c r="N97" s="37"/>
      <c r="O97" s="37"/>
      <c r="P97" s="37"/>
      <c r="Q97" s="37"/>
      <c r="R97" s="37"/>
      <c r="S97" s="37"/>
      <c r="T97" s="37"/>
      <c r="U97" s="37"/>
      <c r="BD97" s="3"/>
    </row>
    <row r="98" spans="9:56" ht="9.75" hidden="1" customHeight="1">
      <c r="I98" s="62"/>
      <c r="J98" s="19"/>
      <c r="K98" s="12"/>
      <c r="L98" s="38"/>
      <c r="M98" s="39"/>
      <c r="N98" s="39"/>
      <c r="O98" s="39"/>
      <c r="P98" s="39"/>
      <c r="Q98" s="39"/>
      <c r="R98" s="39"/>
      <c r="S98" s="39"/>
      <c r="T98" s="39"/>
      <c r="U98" s="39"/>
      <c r="BD98" s="3"/>
    </row>
    <row r="99" spans="9:56" ht="9.75" hidden="1" customHeight="1">
      <c r="I99" s="62"/>
      <c r="J99" s="19"/>
      <c r="K99" s="12"/>
      <c r="L99" s="38"/>
      <c r="M99" s="40"/>
      <c r="N99" s="40"/>
      <c r="O99" s="39"/>
      <c r="P99" s="39"/>
      <c r="Q99" s="39"/>
      <c r="R99" s="39"/>
      <c r="S99" s="39"/>
      <c r="T99" s="39"/>
      <c r="U99" s="39"/>
      <c r="BD99" s="3"/>
    </row>
    <row r="100" spans="9:56" ht="9.75" hidden="1" customHeight="1">
      <c r="I100" s="62"/>
      <c r="J100" s="19"/>
      <c r="K100" s="12"/>
      <c r="L100" s="38"/>
      <c r="M100" s="40"/>
      <c r="N100" s="40"/>
      <c r="O100" s="39"/>
      <c r="P100" s="39"/>
      <c r="Q100" s="39"/>
      <c r="R100" s="39"/>
      <c r="S100" s="39"/>
      <c r="T100" s="39"/>
      <c r="U100" s="39"/>
      <c r="BD100" s="3"/>
    </row>
    <row r="101" spans="9:56" ht="9.75" hidden="1" customHeight="1">
      <c r="I101" s="62"/>
      <c r="J101" s="19"/>
      <c r="K101" s="12"/>
      <c r="L101" s="38"/>
      <c r="M101" s="40"/>
      <c r="N101" s="40"/>
      <c r="O101" s="39"/>
      <c r="P101" s="39"/>
      <c r="Q101" s="39"/>
      <c r="R101" s="39"/>
      <c r="S101" s="39"/>
      <c r="T101" s="39"/>
      <c r="U101" s="39"/>
      <c r="BD101" s="3"/>
    </row>
    <row r="102" spans="9:56" ht="9.75" hidden="1" customHeight="1">
      <c r="I102" s="62"/>
      <c r="J102" s="19"/>
      <c r="K102" s="12"/>
      <c r="L102" s="38"/>
      <c r="M102" s="39"/>
      <c r="N102" s="39"/>
      <c r="O102" s="39"/>
      <c r="P102" s="39"/>
      <c r="Q102" s="39"/>
      <c r="R102" s="39"/>
      <c r="S102" s="39"/>
      <c r="T102" s="39"/>
      <c r="U102" s="39"/>
      <c r="BD102" s="3"/>
    </row>
    <row r="103" spans="9:56" ht="9.75" hidden="1" customHeight="1">
      <c r="I103" s="62"/>
      <c r="J103" s="19"/>
      <c r="K103" s="12"/>
      <c r="L103" s="41"/>
      <c r="M103" s="41"/>
      <c r="N103" s="41"/>
      <c r="O103" s="42"/>
      <c r="P103" s="42"/>
      <c r="Q103" s="42"/>
      <c r="R103" s="42"/>
      <c r="S103" s="42"/>
      <c r="T103" s="42"/>
      <c r="U103" s="42"/>
      <c r="BD103" s="3"/>
    </row>
    <row r="104" spans="9:56" ht="9.75" hidden="1" customHeight="1">
      <c r="I104" s="62"/>
      <c r="J104" s="19"/>
      <c r="K104" s="12"/>
      <c r="L104" s="41"/>
      <c r="M104" s="41"/>
      <c r="N104" s="41"/>
      <c r="O104" s="42"/>
      <c r="P104" s="42"/>
      <c r="Q104" s="42"/>
      <c r="R104" s="42"/>
      <c r="S104" s="42"/>
      <c r="T104" s="42"/>
      <c r="U104" s="42"/>
      <c r="BD104" s="3"/>
    </row>
    <row r="105" spans="9:56" ht="9.75" hidden="1" customHeight="1">
      <c r="I105" s="62"/>
      <c r="J105" s="19"/>
      <c r="K105" s="12"/>
      <c r="L105" s="41"/>
      <c r="M105" s="41"/>
      <c r="N105" s="41"/>
      <c r="O105" s="42"/>
      <c r="P105" s="42"/>
      <c r="Q105" s="42"/>
      <c r="R105" s="42"/>
      <c r="S105" s="42"/>
      <c r="T105" s="42"/>
      <c r="U105" s="42"/>
      <c r="BD105" s="3"/>
    </row>
    <row r="106" spans="9:56" ht="9.75" hidden="1" customHeight="1">
      <c r="I106" s="62"/>
      <c r="J106" s="19"/>
      <c r="K106" s="12"/>
      <c r="L106" s="41"/>
      <c r="M106" s="41"/>
      <c r="N106" s="41"/>
      <c r="O106" s="42"/>
      <c r="P106" s="42"/>
      <c r="Q106" s="42"/>
      <c r="R106" s="42"/>
      <c r="S106" s="42"/>
      <c r="T106" s="42"/>
      <c r="U106" s="42"/>
      <c r="BD106" s="46"/>
    </row>
    <row r="107" spans="9:56" ht="9.75" hidden="1" customHeight="1">
      <c r="I107" s="62"/>
      <c r="J107" s="62"/>
      <c r="K107" s="22"/>
      <c r="L107" s="22"/>
      <c r="M107" s="22"/>
      <c r="N107" s="22"/>
      <c r="O107" s="22"/>
      <c r="P107" s="22"/>
      <c r="Q107" s="22"/>
      <c r="R107" s="22"/>
      <c r="S107" s="62"/>
      <c r="T107" s="22"/>
      <c r="U107" s="22"/>
      <c r="BD107" s="46"/>
    </row>
    <row r="108" spans="9:56" ht="9.75" hidden="1" customHeight="1">
      <c r="I108" s="62"/>
      <c r="J108" s="62"/>
      <c r="K108" s="22"/>
      <c r="L108" s="22"/>
      <c r="M108" s="22"/>
      <c r="N108" s="22"/>
      <c r="O108" s="22"/>
      <c r="P108" s="22"/>
      <c r="Q108" s="22"/>
      <c r="R108" s="22"/>
      <c r="S108" s="62"/>
      <c r="T108" s="22"/>
      <c r="U108" s="22"/>
      <c r="BD108" s="46"/>
    </row>
    <row r="109" spans="9:56" ht="9.75" hidden="1" customHeight="1">
      <c r="BD109" s="3"/>
    </row>
    <row r="110" spans="9:56" ht="9.75" hidden="1" customHeight="1">
      <c r="BD110" s="3"/>
    </row>
    <row r="111" spans="9:56" ht="9.75" hidden="1" customHeight="1">
      <c r="BD111" s="3"/>
    </row>
    <row r="112" spans="9:56" ht="9.75" hidden="1" customHeight="1">
      <c r="BD112" s="3"/>
    </row>
    <row r="113" spans="56:56" ht="9.75" hidden="1" customHeight="1">
      <c r="BD113" s="3"/>
    </row>
    <row r="114" spans="56:56" ht="9.75" hidden="1" customHeight="1">
      <c r="BD114" s="3"/>
    </row>
    <row r="115" spans="56:56" ht="9.75" hidden="1" customHeight="1">
      <c r="BD115" s="3"/>
    </row>
    <row r="116" spans="56:56" ht="9.75" hidden="1" customHeight="1">
      <c r="BD116" s="3"/>
    </row>
    <row r="117" spans="56:56" ht="9.75" hidden="1" customHeight="1">
      <c r="BD117" s="3"/>
    </row>
    <row r="118" spans="56:56" ht="9.75" hidden="1" customHeight="1">
      <c r="BD118" s="3"/>
    </row>
    <row r="119" spans="56:56" ht="9.75" hidden="1" customHeight="1">
      <c r="BD119" s="3"/>
    </row>
    <row r="120" spans="56:56" ht="9.75" hidden="1" customHeight="1">
      <c r="BD120" s="3"/>
    </row>
    <row r="121" spans="56:56" ht="9.75" hidden="1" customHeight="1">
      <c r="BD121" s="3"/>
    </row>
    <row r="122" spans="56:56" ht="9.75" hidden="1" customHeight="1">
      <c r="BD122" s="3"/>
    </row>
    <row r="123" spans="56:56" ht="9.75" hidden="1" customHeight="1">
      <c r="BD123" s="3"/>
    </row>
    <row r="124" spans="56:56" ht="9.75" hidden="1" customHeight="1">
      <c r="BD124" s="3"/>
    </row>
    <row r="125" spans="56:56" ht="9.75" hidden="1" customHeight="1">
      <c r="BD125" s="3"/>
    </row>
    <row r="126" spans="56:56" ht="9.75" hidden="1" customHeight="1">
      <c r="BD126" s="3"/>
    </row>
    <row r="127" spans="56:56" ht="9.75" hidden="1" customHeight="1">
      <c r="BD127" s="3"/>
    </row>
    <row r="128" spans="56:56" ht="9.75" hidden="1" customHeight="1">
      <c r="BD128" s="3"/>
    </row>
    <row r="129" spans="56:56" ht="9.75" hidden="1" customHeight="1">
      <c r="BD129" s="3"/>
    </row>
    <row r="130" spans="56:56" ht="9.75" hidden="1" customHeight="1">
      <c r="BD130" s="3"/>
    </row>
    <row r="131" spans="56:56" ht="9.75" hidden="1" customHeight="1">
      <c r="BD131" s="3"/>
    </row>
    <row r="132" spans="56:56" ht="9.75" hidden="1" customHeight="1">
      <c r="BD132" s="3"/>
    </row>
    <row r="133" spans="56:56" ht="9.75" hidden="1" customHeight="1">
      <c r="BD133" s="3"/>
    </row>
    <row r="134" spans="56:56" ht="9.75" hidden="1" customHeight="1">
      <c r="BD134" s="3"/>
    </row>
    <row r="135" spans="56:56" ht="9.75" hidden="1" customHeight="1">
      <c r="BD135" s="3"/>
    </row>
    <row r="136" spans="56:56" ht="9.75" hidden="1" customHeight="1">
      <c r="BD136" s="3"/>
    </row>
    <row r="137" spans="56:56" ht="9.75" hidden="1" customHeight="1">
      <c r="BD137" s="3"/>
    </row>
    <row r="138" spans="56:56" ht="9.75" hidden="1" customHeight="1">
      <c r="BD138" s="3"/>
    </row>
    <row r="139" spans="56:56" ht="9.75" hidden="1" customHeight="1">
      <c r="BD139" s="3"/>
    </row>
    <row r="140" spans="56:56" ht="9.75" hidden="1" customHeight="1">
      <c r="BD140" s="3"/>
    </row>
    <row r="141" spans="56:56" ht="9.75" hidden="1" customHeight="1">
      <c r="BD141" s="3"/>
    </row>
    <row r="142" spans="56:56" ht="9.75" hidden="1" customHeight="1">
      <c r="BD142" s="3"/>
    </row>
    <row r="143" spans="56:56" ht="9.75" hidden="1" customHeight="1">
      <c r="BD143" s="3"/>
    </row>
    <row r="144" spans="56:56" ht="9.75" hidden="1" customHeight="1">
      <c r="BD144" s="3"/>
    </row>
    <row r="145" spans="56:56" ht="9.75" hidden="1" customHeight="1">
      <c r="BD145" s="3"/>
    </row>
    <row r="146" spans="56:56" ht="9.75" hidden="1" customHeight="1">
      <c r="BD146" s="3"/>
    </row>
    <row r="147" spans="56:56" ht="9.75" hidden="1" customHeight="1">
      <c r="BD147" s="3"/>
    </row>
    <row r="148" spans="56:56" ht="9.75" hidden="1" customHeight="1">
      <c r="BD148" s="3"/>
    </row>
    <row r="149" spans="56:56" ht="9.75" hidden="1" customHeight="1">
      <c r="BD149" s="3"/>
    </row>
    <row r="150" spans="56:56" ht="9.75" hidden="1" customHeight="1">
      <c r="BD150" s="3"/>
    </row>
    <row r="151" spans="56:56" ht="9.75" hidden="1" customHeight="1">
      <c r="BD151" s="3"/>
    </row>
    <row r="152" spans="56:56" ht="9.75" hidden="1" customHeight="1">
      <c r="BD152" s="3"/>
    </row>
    <row r="153" spans="56:56" ht="9.75" hidden="1" customHeight="1">
      <c r="BD153" s="3"/>
    </row>
    <row r="154" spans="56:56" ht="9.75" hidden="1" customHeight="1"/>
    <row r="155" spans="56:56" ht="9.75" hidden="1" customHeight="1"/>
    <row r="156" spans="56:56" ht="9.75" hidden="1" customHeight="1"/>
    <row r="157" spans="56:56" ht="9.75" hidden="1" customHeight="1"/>
    <row r="158" spans="56:56" ht="9.75" hidden="1" customHeight="1"/>
    <row r="159" spans="56:56" ht="9.75" hidden="1" customHeight="1"/>
    <row r="160" spans="56:56" ht="9.75" hidden="1" customHeight="1"/>
    <row r="161" ht="9.75" hidden="1" customHeight="1"/>
    <row r="162" ht="9.75" hidden="1" customHeight="1"/>
    <row r="163" ht="9.75" hidden="1" customHeight="1"/>
    <row r="164" ht="9.75" hidden="1" customHeight="1"/>
    <row r="165" hidden="1"/>
    <row r="166" hidden="1"/>
    <row r="167" hidden="1"/>
    <row r="168" hidden="1"/>
    <row r="169" hidden="1"/>
  </sheetData>
  <sheetProtection sheet="1" objects="1" scenarios="1" selectLockedCells="1"/>
  <mergeCells count="61">
    <mergeCell ref="A9:E11"/>
    <mergeCell ref="AB1:AL1"/>
    <mergeCell ref="S1:AA1"/>
    <mergeCell ref="G6:M6"/>
    <mergeCell ref="H5:I5"/>
    <mergeCell ref="AK5:AL11"/>
    <mergeCell ref="AC3:AF3"/>
    <mergeCell ref="AG3:AI3"/>
    <mergeCell ref="AC4:AF4"/>
    <mergeCell ref="AG4:AI4"/>
    <mergeCell ref="AC5:AF5"/>
    <mergeCell ref="AG5:AI5"/>
    <mergeCell ref="AC6:AF6"/>
    <mergeCell ref="AG6:AI6"/>
    <mergeCell ref="S3:Z3"/>
    <mergeCell ref="A7:B7"/>
    <mergeCell ref="C7:E7"/>
    <mergeCell ref="A6:B6"/>
    <mergeCell ref="C6:E6"/>
    <mergeCell ref="A8:B8"/>
    <mergeCell ref="C8:E8"/>
    <mergeCell ref="A5:B5"/>
    <mergeCell ref="C5:E5"/>
    <mergeCell ref="H1:M1"/>
    <mergeCell ref="A1:E1"/>
    <mergeCell ref="A4:B4"/>
    <mergeCell ref="C4:E4"/>
    <mergeCell ref="H4:I4"/>
    <mergeCell ref="J4:M4"/>
    <mergeCell ref="J3:M3"/>
    <mergeCell ref="H3:I3"/>
    <mergeCell ref="A3:B3"/>
    <mergeCell ref="C3:E3"/>
    <mergeCell ref="J5:M5"/>
    <mergeCell ref="BP13:BQ13"/>
    <mergeCell ref="K13:R13"/>
    <mergeCell ref="T13:AA13"/>
    <mergeCell ref="AC13:AJ13"/>
    <mergeCell ref="BE11:BE13"/>
    <mergeCell ref="BF11:BF13"/>
    <mergeCell ref="BG11:BG13"/>
    <mergeCell ref="BH11:BH13"/>
    <mergeCell ref="BI11:BI13"/>
    <mergeCell ref="BO11:BO13"/>
    <mergeCell ref="BJ11:BJ13"/>
    <mergeCell ref="BK11:BK13"/>
    <mergeCell ref="BL11:BL13"/>
    <mergeCell ref="AK3:AL4"/>
    <mergeCell ref="BM11:BM13"/>
    <mergeCell ref="BN11:BN13"/>
    <mergeCell ref="AU11:AY12"/>
    <mergeCell ref="G7:M11"/>
    <mergeCell ref="AB7:AI11"/>
    <mergeCell ref="BE2:BO4"/>
    <mergeCell ref="AT11:AT13"/>
    <mergeCell ref="AZ11:AZ13"/>
    <mergeCell ref="BA11:BA13"/>
    <mergeCell ref="BB11:BB13"/>
    <mergeCell ref="BC11:BC13"/>
    <mergeCell ref="BD11:BD13"/>
    <mergeCell ref="S4:Z11"/>
  </mergeCells>
  <phoneticPr fontId="2"/>
  <conditionalFormatting sqref="A14:AL53">
    <cfRule type="expression" dxfId="5" priority="3">
      <formula>$C14="女"</formula>
    </cfRule>
  </conditionalFormatting>
  <conditionalFormatting sqref="A9:E11">
    <cfRule type="expression" dxfId="4" priority="1">
      <formula>$F$9=1</formula>
    </cfRule>
  </conditionalFormatting>
  <dataValidations xWindow="636" yWindow="405" count="20">
    <dataValidation type="list" allowBlank="1" showInputMessage="1" promptTitle="入力に際して" prompt="リストに出なければ、直接入力して下さい！" sqref="L2">
      <formula1>INDIRECT(H2)</formula1>
    </dataValidation>
    <dataValidation type="textLength" operator="equal" allowBlank="1" showInputMessage="1" showErrorMessage="1" errorTitle="文字の長さが違います" error="スペース等を利用し６文字にして下さい" sqref="E54">
      <formula1>6</formula1>
    </dataValidation>
    <dataValidation imeMode="halfKatakana" allowBlank="1" showInputMessage="1" showErrorMessage="1" sqref="G54"/>
    <dataValidation type="list" allowBlank="1" showInputMessage="1" showErrorMessage="1" sqref="P58:U59">
      <formula1>$AZ$16:$AZ$32</formula1>
    </dataValidation>
    <dataValidation type="list" allowBlank="1" showInputMessage="1" showErrorMessage="1" sqref="S14:S53 J14:J53 AB14:AB53">
      <formula1>INDIRECT($AN14)</formula1>
    </dataValidation>
    <dataValidation imeMode="halfAlpha" allowBlank="1" showInputMessage="1" showErrorMessage="1" sqref="O14:O53 AG14:AG53 X14:X53 K14:N54 P14:R54 T14:W54 Y14:AA54 AC14:AF54 AH14:AJ54 D14:D54"/>
    <dataValidation type="textLength" operator="equal" allowBlank="1" showInputMessage="1" showErrorMessage="1" errorTitle="文字の長さが違います" error="スペース等を利用し６文字にして下さい" prompt="６文字になるようスペースを入れて下さい！" sqref="E14:E53">
      <formula1>6</formula1>
    </dataValidation>
    <dataValidation type="list" allowBlank="1" showInputMessage="1" promptTitle="入力に際して" prompt="リストに出なければ、直接入力して下さい！" sqref="X2:AA2 AD2:AJ2">
      <formula1>INDIRECT(#REF!)</formula1>
    </dataValidation>
    <dataValidation type="list" allowBlank="1" showInputMessage="1" showErrorMessage="1" sqref="AL14:AL53">
      <formula1>$BR$14:$BR$19</formula1>
    </dataValidation>
    <dataValidation type="list" allowBlank="1" sqref="C4:E4">
      <formula1>INDIRECT($C$3)</formula1>
    </dataValidation>
    <dataValidation errorStyle="warning" imeMode="halfAlpha" allowBlank="1" showErrorMessage="1" errorTitle="入力文字が指定されています！" error="半角数字のみで入力して下さい！" sqref="B14:B53"/>
    <dataValidation type="list" allowBlank="1" sqref="C3:E3">
      <formula1>$AT$14:$AT$19</formula1>
    </dataValidation>
    <dataValidation imeMode="halfKatakana" allowBlank="1" showInputMessage="1" showErrorMessage="1" prompt="ｶﾀｶﾅ入力関数が入っています。直接入力も可能です！" sqref="G14:G53"/>
    <dataValidation type="list" allowBlank="1" showInputMessage="1" showErrorMessage="1" sqref="H4:M5">
      <formula1>$AZ$14:$AZ$32</formula1>
    </dataValidation>
    <dataValidation type="list" imeMode="disabled" allowBlank="1" showInputMessage="1" showErrorMessage="1" errorTitle="直接入力できません！" error="リストから選択して下さい！" sqref="C14:C53">
      <formula1>$BA$14:$BA$15</formula1>
    </dataValidation>
    <dataValidation type="list" imeMode="halfAlpha" operator="equal" showErrorMessage="1" promptTitle="西暦の下2ケタを入力してください" prompt="1998年なら98_x000a_2000年なら00" sqref="F14:F53">
      <formula1>$BB$14:$BB$58</formula1>
    </dataValidation>
    <dataValidation type="list" allowBlank="1" showInputMessage="1" prompt="リストに出なければ直接入力してください！" sqref="H14:H53">
      <formula1>$BC$14:$BC$25</formula1>
    </dataValidation>
    <dataValidation type="list" allowBlank="1" showInputMessage="1" showErrorMessage="1" sqref="I14:I53">
      <formula1>$BD$14:$BD$28</formula1>
    </dataValidation>
    <dataValidation type="list" allowBlank="1" showInputMessage="1" showErrorMessage="1" sqref="AR5">
      <formula1>OFFSET($BJ$14,0,0,COUNTA($BJ$11:$BJ$50),1)</formula1>
    </dataValidation>
    <dataValidation type="list" allowBlank="1" showInputMessage="1" showErrorMessage="1" sqref="AK14:AK53">
      <formula1>$BR$14:$BR$37</formula1>
    </dataValidation>
  </dataValidations>
  <printOptions horizontalCentered="1" verticalCentered="1"/>
  <pageMargins left="0.39370078740157483" right="0.39370078740157483" top="0.39370078740157483" bottom="0.39370078740157483" header="0.31496062992125984" footer="0.31496062992125984"/>
  <pageSetup paperSize="9" scale="9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26"/>
  <sheetViews>
    <sheetView workbookViewId="0">
      <selection activeCell="E32" sqref="E32"/>
    </sheetView>
  </sheetViews>
  <sheetFormatPr defaultColWidth="9" defaultRowHeight="13.5"/>
  <cols>
    <col min="1" max="1" width="6.625" style="64" bestFit="1" customWidth="1"/>
    <col min="2" max="2" width="3" style="64" customWidth="1"/>
    <col min="3" max="3" width="3.5" style="64" customWidth="1"/>
    <col min="4" max="4" width="16.875" style="64" customWidth="1"/>
    <col min="5" max="5" width="3.75" style="64" customWidth="1"/>
    <col min="6" max="6" width="17.75" style="64" bestFit="1" customWidth="1"/>
    <col min="7" max="7" width="9.625" style="64" bestFit="1" customWidth="1"/>
    <col min="8" max="16384" width="9" style="64"/>
  </cols>
  <sheetData>
    <row r="1" spans="1:7" s="63" customFormat="1" ht="11.25" customHeight="1"/>
    <row r="2" spans="1:7" s="63" customFormat="1" ht="11.25" customHeight="1">
      <c r="A2" s="95" t="s">
        <v>156</v>
      </c>
      <c r="B2" s="95">
        <v>1</v>
      </c>
      <c r="C2" s="95"/>
      <c r="D2" s="95" t="str">
        <f>IF(入力表!J14="","・",入力表!J14)</f>
        <v>・</v>
      </c>
      <c r="E2" s="95">
        <f>COUNTIF($D$2:D2,D2)</f>
        <v>1</v>
      </c>
      <c r="F2" s="95" t="str">
        <f>D2&amp;E2</f>
        <v>・1</v>
      </c>
      <c r="G2" s="95" t="str">
        <f>SUBSTITUTE(IF(入力表!E14="","",入力表!E14),"　","")</f>
        <v/>
      </c>
    </row>
    <row r="3" spans="1:7" s="63" customFormat="1" ht="11.25" customHeight="1">
      <c r="A3" s="95" t="s">
        <v>156</v>
      </c>
      <c r="B3" s="95">
        <v>2</v>
      </c>
      <c r="C3" s="95"/>
      <c r="D3" s="95" t="str">
        <f>IF(入力表!J15="","・",入力表!J15)</f>
        <v>・</v>
      </c>
      <c r="E3" s="95">
        <f>COUNTIF($D$2:D3,D3)</f>
        <v>2</v>
      </c>
      <c r="F3" s="95" t="str">
        <f t="shared" ref="F3:F46" si="0">D3&amp;E3</f>
        <v>・2</v>
      </c>
      <c r="G3" s="95" t="str">
        <f>SUBSTITUTE(IF(入力表!E15="","",入力表!E15),"　","")</f>
        <v/>
      </c>
    </row>
    <row r="4" spans="1:7" s="63" customFormat="1" ht="11.25" customHeight="1">
      <c r="A4" s="95" t="s">
        <v>156</v>
      </c>
      <c r="B4" s="95">
        <v>3</v>
      </c>
      <c r="C4" s="95"/>
      <c r="D4" s="95" t="str">
        <f>IF(入力表!J16="","・",入力表!J16)</f>
        <v>・</v>
      </c>
      <c r="E4" s="95">
        <f>COUNTIF($D$2:D4,D4)</f>
        <v>3</v>
      </c>
      <c r="F4" s="95" t="str">
        <f t="shared" si="0"/>
        <v>・3</v>
      </c>
      <c r="G4" s="95" t="str">
        <f>SUBSTITUTE(IF(入力表!E16="","",入力表!E16),"　","")</f>
        <v/>
      </c>
    </row>
    <row r="5" spans="1:7" s="63" customFormat="1" ht="11.25" customHeight="1">
      <c r="A5" s="95" t="s">
        <v>156</v>
      </c>
      <c r="B5" s="95">
        <v>4</v>
      </c>
      <c r="C5" s="95"/>
      <c r="D5" s="95" t="str">
        <f>IF(入力表!J17="","・",入力表!J17)</f>
        <v>・</v>
      </c>
      <c r="E5" s="95">
        <f>COUNTIF($D$2:D5,D5)</f>
        <v>4</v>
      </c>
      <c r="F5" s="95" t="str">
        <f t="shared" si="0"/>
        <v>・4</v>
      </c>
      <c r="G5" s="95" t="str">
        <f>SUBSTITUTE(IF(入力表!E17="","",入力表!E17),"　","")</f>
        <v/>
      </c>
    </row>
    <row r="6" spans="1:7" s="63" customFormat="1" ht="11.25" customHeight="1">
      <c r="A6" s="95" t="s">
        <v>156</v>
      </c>
      <c r="B6" s="95">
        <v>5</v>
      </c>
      <c r="C6" s="95"/>
      <c r="D6" s="95" t="str">
        <f>IF(入力表!J18="","・",入力表!J18)</f>
        <v>・</v>
      </c>
      <c r="E6" s="95">
        <f>COUNTIF($D$2:D6,D6)</f>
        <v>5</v>
      </c>
      <c r="F6" s="95" t="str">
        <f t="shared" si="0"/>
        <v>・5</v>
      </c>
      <c r="G6" s="95" t="str">
        <f>SUBSTITUTE(IF(入力表!E18="","",入力表!E18),"　","")</f>
        <v/>
      </c>
    </row>
    <row r="7" spans="1:7" s="63" customFormat="1" ht="11.25" customHeight="1">
      <c r="A7" s="95" t="s">
        <v>156</v>
      </c>
      <c r="B7" s="95">
        <v>6</v>
      </c>
      <c r="C7" s="95"/>
      <c r="D7" s="95" t="str">
        <f>IF(入力表!J19="","・",入力表!J19)</f>
        <v>・</v>
      </c>
      <c r="E7" s="95">
        <f>COUNTIF($D$2:D7,D7)</f>
        <v>6</v>
      </c>
      <c r="F7" s="95" t="str">
        <f t="shared" si="0"/>
        <v>・6</v>
      </c>
      <c r="G7" s="95" t="str">
        <f>SUBSTITUTE(IF(入力表!E19="","",入力表!E19),"　","")</f>
        <v/>
      </c>
    </row>
    <row r="8" spans="1:7" s="63" customFormat="1" ht="11.25" customHeight="1">
      <c r="A8" s="95" t="s">
        <v>156</v>
      </c>
      <c r="B8" s="95">
        <v>7</v>
      </c>
      <c r="C8" s="95"/>
      <c r="D8" s="95" t="str">
        <f>IF(入力表!J20="","・",入力表!J20)</f>
        <v>・</v>
      </c>
      <c r="E8" s="95">
        <f>COUNTIF($D$2:D8,D8)</f>
        <v>7</v>
      </c>
      <c r="F8" s="95" t="str">
        <f t="shared" si="0"/>
        <v>・7</v>
      </c>
      <c r="G8" s="95" t="str">
        <f>SUBSTITUTE(IF(入力表!E20="","",入力表!E20),"　","")</f>
        <v/>
      </c>
    </row>
    <row r="9" spans="1:7" s="63" customFormat="1" ht="11.25" customHeight="1">
      <c r="A9" s="95" t="s">
        <v>156</v>
      </c>
      <c r="B9" s="95">
        <v>8</v>
      </c>
      <c r="C9" s="95"/>
      <c r="D9" s="95" t="str">
        <f>IF(入力表!J21="","・",入力表!J21)</f>
        <v>・</v>
      </c>
      <c r="E9" s="95">
        <f>COUNTIF($D$2:D9,D9)</f>
        <v>8</v>
      </c>
      <c r="F9" s="95" t="str">
        <f t="shared" si="0"/>
        <v>・8</v>
      </c>
      <c r="G9" s="95" t="str">
        <f>SUBSTITUTE(IF(入力表!E21="","",入力表!E21),"　","")</f>
        <v/>
      </c>
    </row>
    <row r="10" spans="1:7" s="63" customFormat="1" ht="11.25" customHeight="1">
      <c r="A10" s="95" t="s">
        <v>156</v>
      </c>
      <c r="B10" s="95">
        <v>9</v>
      </c>
      <c r="C10" s="95"/>
      <c r="D10" s="95" t="str">
        <f>IF(入力表!J22="","・",入力表!J22)</f>
        <v>・</v>
      </c>
      <c r="E10" s="95">
        <f>COUNTIF($D$2:D10,D10)</f>
        <v>9</v>
      </c>
      <c r="F10" s="95" t="str">
        <f t="shared" si="0"/>
        <v>・9</v>
      </c>
      <c r="G10" s="95" t="str">
        <f>SUBSTITUTE(IF(入力表!E22="","",入力表!E22),"　","")</f>
        <v/>
      </c>
    </row>
    <row r="11" spans="1:7" s="63" customFormat="1" ht="11.25" customHeight="1">
      <c r="A11" s="95" t="s">
        <v>156</v>
      </c>
      <c r="B11" s="95">
        <v>10</v>
      </c>
      <c r="C11" s="95"/>
      <c r="D11" s="95" t="str">
        <f>IF(入力表!J23="","・",入力表!J23)</f>
        <v>・</v>
      </c>
      <c r="E11" s="95">
        <f>COUNTIF($D$2:D11,D11)</f>
        <v>10</v>
      </c>
      <c r="F11" s="95" t="str">
        <f t="shared" si="0"/>
        <v>・10</v>
      </c>
      <c r="G11" s="95" t="str">
        <f>SUBSTITUTE(IF(入力表!E23="","",入力表!E23),"　","")</f>
        <v/>
      </c>
    </row>
    <row r="12" spans="1:7" s="63" customFormat="1" ht="11.25" customHeight="1">
      <c r="A12" s="95" t="s">
        <v>156</v>
      </c>
      <c r="B12" s="95">
        <v>11</v>
      </c>
      <c r="C12" s="95"/>
      <c r="D12" s="95" t="str">
        <f>IF(入力表!J24="","・",入力表!J24)</f>
        <v>・</v>
      </c>
      <c r="E12" s="95">
        <f>COUNTIF($D$2:D12,D12)</f>
        <v>11</v>
      </c>
      <c r="F12" s="95" t="str">
        <f t="shared" si="0"/>
        <v>・11</v>
      </c>
      <c r="G12" s="95" t="str">
        <f>SUBSTITUTE(IF(入力表!E24="","",入力表!E24),"　","")</f>
        <v/>
      </c>
    </row>
    <row r="13" spans="1:7" s="63" customFormat="1" ht="11.25" customHeight="1">
      <c r="A13" s="95" t="s">
        <v>156</v>
      </c>
      <c r="B13" s="95">
        <v>12</v>
      </c>
      <c r="C13" s="95"/>
      <c r="D13" s="95" t="str">
        <f>IF(入力表!J25="","・",入力表!J25)</f>
        <v>・</v>
      </c>
      <c r="E13" s="95">
        <f>COUNTIF($D$2:D13,D13)</f>
        <v>12</v>
      </c>
      <c r="F13" s="95" t="str">
        <f t="shared" si="0"/>
        <v>・12</v>
      </c>
      <c r="G13" s="95" t="str">
        <f>SUBSTITUTE(IF(入力表!E25="","",入力表!E25),"　","")</f>
        <v/>
      </c>
    </row>
    <row r="14" spans="1:7" s="63" customFormat="1" ht="11.25" customHeight="1">
      <c r="A14" s="95" t="s">
        <v>156</v>
      </c>
      <c r="B14" s="95">
        <v>13</v>
      </c>
      <c r="C14" s="95"/>
      <c r="D14" s="95" t="str">
        <f>IF(入力表!J26="","・",入力表!J26)</f>
        <v>・</v>
      </c>
      <c r="E14" s="95">
        <f>COUNTIF($D$2:D14,D14)</f>
        <v>13</v>
      </c>
      <c r="F14" s="95" t="str">
        <f t="shared" si="0"/>
        <v>・13</v>
      </c>
      <c r="G14" s="95" t="str">
        <f>SUBSTITUTE(IF(入力表!E26="","",入力表!E26),"　","")</f>
        <v/>
      </c>
    </row>
    <row r="15" spans="1:7" s="63" customFormat="1" ht="11.25" customHeight="1">
      <c r="A15" s="95" t="s">
        <v>156</v>
      </c>
      <c r="B15" s="95">
        <v>14</v>
      </c>
      <c r="C15" s="95"/>
      <c r="D15" s="95" t="str">
        <f>IF(入力表!J27="","・",入力表!J27)</f>
        <v>・</v>
      </c>
      <c r="E15" s="95">
        <f>COUNTIF($D$2:D15,D15)</f>
        <v>14</v>
      </c>
      <c r="F15" s="95" t="str">
        <f t="shared" si="0"/>
        <v>・14</v>
      </c>
      <c r="G15" s="95" t="str">
        <f>SUBSTITUTE(IF(入力表!E27="","",入力表!E27),"　","")</f>
        <v/>
      </c>
    </row>
    <row r="16" spans="1:7" s="63" customFormat="1" ht="11.25" customHeight="1">
      <c r="A16" s="95" t="s">
        <v>156</v>
      </c>
      <c r="B16" s="95">
        <v>15</v>
      </c>
      <c r="C16" s="95"/>
      <c r="D16" s="95" t="str">
        <f>IF(入力表!J28="","・",入力表!J28)</f>
        <v>・</v>
      </c>
      <c r="E16" s="95">
        <f>COUNTIF($D$2:D16,D16)</f>
        <v>15</v>
      </c>
      <c r="F16" s="95" t="str">
        <f t="shared" si="0"/>
        <v>・15</v>
      </c>
      <c r="G16" s="95" t="str">
        <f>SUBSTITUTE(IF(入力表!E28="","",入力表!E28),"　","")</f>
        <v/>
      </c>
    </row>
    <row r="17" spans="1:7" s="63" customFormat="1" ht="11.25" customHeight="1">
      <c r="A17" s="95" t="s">
        <v>156</v>
      </c>
      <c r="B17" s="95">
        <v>16</v>
      </c>
      <c r="C17" s="95"/>
      <c r="D17" s="95" t="str">
        <f>IF(入力表!J29="","・",入力表!J29)</f>
        <v>・</v>
      </c>
      <c r="E17" s="95">
        <f>COUNTIF($D$2:D17,D17)</f>
        <v>16</v>
      </c>
      <c r="F17" s="95" t="str">
        <f t="shared" si="0"/>
        <v>・16</v>
      </c>
      <c r="G17" s="95" t="str">
        <f>SUBSTITUTE(IF(入力表!E29="","",入力表!E29),"　","")</f>
        <v/>
      </c>
    </row>
    <row r="18" spans="1:7" s="63" customFormat="1" ht="11.25" customHeight="1">
      <c r="A18" s="95" t="s">
        <v>156</v>
      </c>
      <c r="B18" s="95">
        <v>17</v>
      </c>
      <c r="C18" s="95"/>
      <c r="D18" s="95" t="str">
        <f>IF(入力表!J30="","・",入力表!J30)</f>
        <v>・</v>
      </c>
      <c r="E18" s="95">
        <f>COUNTIF($D$2:D18,D18)</f>
        <v>17</v>
      </c>
      <c r="F18" s="95" t="str">
        <f t="shared" si="0"/>
        <v>・17</v>
      </c>
      <c r="G18" s="95" t="str">
        <f>SUBSTITUTE(IF(入力表!E30="","",入力表!E30),"　","")</f>
        <v/>
      </c>
    </row>
    <row r="19" spans="1:7" s="63" customFormat="1" ht="11.25" customHeight="1">
      <c r="A19" s="95" t="s">
        <v>156</v>
      </c>
      <c r="B19" s="95">
        <v>18</v>
      </c>
      <c r="C19" s="95"/>
      <c r="D19" s="95" t="str">
        <f>IF(入力表!J31="","・",入力表!J31)</f>
        <v>・</v>
      </c>
      <c r="E19" s="95">
        <f>COUNTIF($D$2:D19,D19)</f>
        <v>18</v>
      </c>
      <c r="F19" s="95" t="str">
        <f t="shared" si="0"/>
        <v>・18</v>
      </c>
      <c r="G19" s="95" t="str">
        <f>SUBSTITUTE(IF(入力表!E31="","",入力表!E31),"　","")</f>
        <v/>
      </c>
    </row>
    <row r="20" spans="1:7" s="63" customFormat="1" ht="11.25" customHeight="1">
      <c r="A20" s="95" t="s">
        <v>156</v>
      </c>
      <c r="B20" s="95">
        <v>19</v>
      </c>
      <c r="C20" s="95"/>
      <c r="D20" s="95" t="str">
        <f>IF(入力表!J32="","・",入力表!J32)</f>
        <v>・</v>
      </c>
      <c r="E20" s="95">
        <f>COUNTIF($D$2:D20,D20)</f>
        <v>19</v>
      </c>
      <c r="F20" s="95" t="str">
        <f t="shared" si="0"/>
        <v>・19</v>
      </c>
      <c r="G20" s="95" t="str">
        <f>SUBSTITUTE(IF(入力表!E32="","",入力表!E32),"　","")</f>
        <v/>
      </c>
    </row>
    <row r="21" spans="1:7" s="63" customFormat="1" ht="11.25" customHeight="1">
      <c r="A21" s="95" t="s">
        <v>156</v>
      </c>
      <c r="B21" s="95">
        <v>20</v>
      </c>
      <c r="C21" s="95"/>
      <c r="D21" s="95" t="str">
        <f>IF(入力表!J33="","・",入力表!J33)</f>
        <v>・</v>
      </c>
      <c r="E21" s="95">
        <f>COUNTIF($D$2:D21,D21)</f>
        <v>20</v>
      </c>
      <c r="F21" s="95" t="str">
        <f t="shared" si="0"/>
        <v>・20</v>
      </c>
      <c r="G21" s="95" t="str">
        <f>SUBSTITUTE(IF(入力表!E33="","",入力表!E33),"　","")</f>
        <v/>
      </c>
    </row>
    <row r="22" spans="1:7" s="63" customFormat="1" ht="11.25" customHeight="1">
      <c r="A22" s="95" t="s">
        <v>156</v>
      </c>
      <c r="B22" s="95">
        <v>21</v>
      </c>
      <c r="C22" s="95"/>
      <c r="D22" s="95" t="str">
        <f>IF(入力表!J34="","・",入力表!J34)</f>
        <v>・</v>
      </c>
      <c r="E22" s="95">
        <f>COUNTIF($D$2:D22,D22)</f>
        <v>21</v>
      </c>
      <c r="F22" s="95" t="str">
        <f t="shared" si="0"/>
        <v>・21</v>
      </c>
      <c r="G22" s="95" t="str">
        <f>SUBSTITUTE(IF(入力表!E34="","",入力表!E34),"　","")</f>
        <v/>
      </c>
    </row>
    <row r="23" spans="1:7" s="63" customFormat="1" ht="11.25" customHeight="1">
      <c r="A23" s="95" t="s">
        <v>156</v>
      </c>
      <c r="B23" s="95">
        <v>22</v>
      </c>
      <c r="C23" s="95"/>
      <c r="D23" s="95" t="str">
        <f>IF(入力表!J35="","・",入力表!J35)</f>
        <v>・</v>
      </c>
      <c r="E23" s="95">
        <f>COUNTIF($D$2:D23,D23)</f>
        <v>22</v>
      </c>
      <c r="F23" s="95" t="str">
        <f t="shared" si="0"/>
        <v>・22</v>
      </c>
      <c r="G23" s="95" t="str">
        <f>SUBSTITUTE(IF(入力表!E35="","",入力表!E35),"　","")</f>
        <v/>
      </c>
    </row>
    <row r="24" spans="1:7" s="63" customFormat="1" ht="11.25" customHeight="1">
      <c r="A24" s="95" t="s">
        <v>156</v>
      </c>
      <c r="B24" s="95">
        <v>23</v>
      </c>
      <c r="C24" s="95"/>
      <c r="D24" s="95" t="str">
        <f>IF(入力表!J36="","・",入力表!J36)</f>
        <v>・</v>
      </c>
      <c r="E24" s="95">
        <f>COUNTIF($D$2:D24,D24)</f>
        <v>23</v>
      </c>
      <c r="F24" s="95" t="str">
        <f t="shared" si="0"/>
        <v>・23</v>
      </c>
      <c r="G24" s="95" t="str">
        <f>SUBSTITUTE(IF(入力表!E36="","",入力表!E36),"　","")</f>
        <v/>
      </c>
    </row>
    <row r="25" spans="1:7" s="63" customFormat="1" ht="11.25" customHeight="1">
      <c r="A25" s="95" t="s">
        <v>156</v>
      </c>
      <c r="B25" s="95">
        <v>24</v>
      </c>
      <c r="C25" s="95"/>
      <c r="D25" s="95" t="str">
        <f>IF(入力表!J37="","・",入力表!J37)</f>
        <v>・</v>
      </c>
      <c r="E25" s="95">
        <f>COUNTIF($D$2:D25,D25)</f>
        <v>24</v>
      </c>
      <c r="F25" s="95" t="str">
        <f t="shared" si="0"/>
        <v>・24</v>
      </c>
      <c r="G25" s="95" t="str">
        <f>SUBSTITUTE(IF(入力表!E37="","",入力表!E37),"　","")</f>
        <v/>
      </c>
    </row>
    <row r="26" spans="1:7" s="63" customFormat="1" ht="11.25" customHeight="1">
      <c r="A26" s="95" t="s">
        <v>156</v>
      </c>
      <c r="B26" s="95">
        <v>25</v>
      </c>
      <c r="C26" s="95"/>
      <c r="D26" s="95" t="str">
        <f>IF(入力表!J38="","・",入力表!J38)</f>
        <v>・</v>
      </c>
      <c r="E26" s="95">
        <f>COUNTIF($D$2:D26,D26)</f>
        <v>25</v>
      </c>
      <c r="F26" s="95" t="str">
        <f t="shared" si="0"/>
        <v>・25</v>
      </c>
      <c r="G26" s="95" t="str">
        <f>SUBSTITUTE(IF(入力表!E38="","",入力表!E38),"　","")</f>
        <v/>
      </c>
    </row>
    <row r="27" spans="1:7" s="63" customFormat="1" ht="11.25" customHeight="1">
      <c r="A27" s="95" t="s">
        <v>156</v>
      </c>
      <c r="B27" s="95">
        <v>26</v>
      </c>
      <c r="C27" s="95"/>
      <c r="D27" s="95" t="str">
        <f>IF(入力表!J39="","・",入力表!J39)</f>
        <v>・</v>
      </c>
      <c r="E27" s="95">
        <f>COUNTIF($D$2:D27,D27)</f>
        <v>26</v>
      </c>
      <c r="F27" s="95" t="str">
        <f t="shared" si="0"/>
        <v>・26</v>
      </c>
      <c r="G27" s="95" t="str">
        <f>SUBSTITUTE(IF(入力表!E39="","",入力表!E39),"　","")</f>
        <v/>
      </c>
    </row>
    <row r="28" spans="1:7" s="63" customFormat="1" ht="11.25" customHeight="1">
      <c r="A28" s="95" t="s">
        <v>156</v>
      </c>
      <c r="B28" s="95">
        <v>27</v>
      </c>
      <c r="C28" s="95"/>
      <c r="D28" s="95" t="str">
        <f>IF(入力表!J40="","・",入力表!J40)</f>
        <v>・</v>
      </c>
      <c r="E28" s="95">
        <f>COUNTIF($D$2:D28,D28)</f>
        <v>27</v>
      </c>
      <c r="F28" s="95" t="str">
        <f t="shared" si="0"/>
        <v>・27</v>
      </c>
      <c r="G28" s="95" t="str">
        <f>SUBSTITUTE(IF(入力表!E40="","",入力表!E40),"　","")</f>
        <v/>
      </c>
    </row>
    <row r="29" spans="1:7" s="63" customFormat="1" ht="11.25" customHeight="1">
      <c r="A29" s="95" t="s">
        <v>156</v>
      </c>
      <c r="B29" s="95">
        <v>28</v>
      </c>
      <c r="C29" s="95"/>
      <c r="D29" s="95" t="str">
        <f>IF(入力表!J41="","・",入力表!J41)</f>
        <v>・</v>
      </c>
      <c r="E29" s="95">
        <f>COUNTIF($D$2:D29,D29)</f>
        <v>28</v>
      </c>
      <c r="F29" s="95" t="str">
        <f t="shared" si="0"/>
        <v>・28</v>
      </c>
      <c r="G29" s="95" t="str">
        <f>SUBSTITUTE(IF(入力表!E41="","",入力表!E41),"　","")</f>
        <v/>
      </c>
    </row>
    <row r="30" spans="1:7" s="63" customFormat="1" ht="11.25" customHeight="1">
      <c r="A30" s="95" t="s">
        <v>156</v>
      </c>
      <c r="B30" s="95">
        <v>29</v>
      </c>
      <c r="C30" s="95"/>
      <c r="D30" s="95" t="str">
        <f>IF(入力表!J42="","・",入力表!J42)</f>
        <v>・</v>
      </c>
      <c r="E30" s="95">
        <f>COUNTIF($D$2:D30,D30)</f>
        <v>29</v>
      </c>
      <c r="F30" s="95" t="str">
        <f t="shared" si="0"/>
        <v>・29</v>
      </c>
      <c r="G30" s="95" t="str">
        <f>SUBSTITUTE(IF(入力表!E42="","",入力表!E42),"　","")</f>
        <v/>
      </c>
    </row>
    <row r="31" spans="1:7" s="63" customFormat="1" ht="11.25" customHeight="1">
      <c r="A31" s="95" t="s">
        <v>156</v>
      </c>
      <c r="B31" s="95">
        <v>30</v>
      </c>
      <c r="C31" s="95"/>
      <c r="D31" s="95" t="str">
        <f>IF(入力表!J43="","・",入力表!J43)</f>
        <v>・</v>
      </c>
      <c r="E31" s="95">
        <f>COUNTIF($D$2:D31,D31)</f>
        <v>30</v>
      </c>
      <c r="F31" s="95" t="str">
        <f t="shared" si="0"/>
        <v>・30</v>
      </c>
      <c r="G31" s="95" t="str">
        <f>SUBSTITUTE(IF(入力表!E43="","",入力表!E43),"　","")</f>
        <v/>
      </c>
    </row>
    <row r="32" spans="1:7" s="63" customFormat="1" ht="11.25" customHeight="1">
      <c r="A32" s="95" t="s">
        <v>156</v>
      </c>
      <c r="B32" s="95">
        <v>31</v>
      </c>
      <c r="C32" s="95"/>
      <c r="D32" s="95" t="str">
        <f>IF(入力表!J44="","・",入力表!J44)</f>
        <v>・</v>
      </c>
      <c r="E32" s="95">
        <f>COUNTIF($D$2:D32,D32)</f>
        <v>31</v>
      </c>
      <c r="F32" s="95" t="str">
        <f t="shared" si="0"/>
        <v>・31</v>
      </c>
      <c r="G32" s="95" t="str">
        <f>SUBSTITUTE(IF(入力表!E44="","",入力表!E44),"　","")</f>
        <v/>
      </c>
    </row>
    <row r="33" spans="1:7" s="63" customFormat="1" ht="11.25" customHeight="1">
      <c r="A33" s="95" t="s">
        <v>156</v>
      </c>
      <c r="B33" s="95">
        <v>32</v>
      </c>
      <c r="C33" s="95"/>
      <c r="D33" s="95" t="str">
        <f>IF(入力表!J45="","・",入力表!J45)</f>
        <v>・</v>
      </c>
      <c r="E33" s="95">
        <f>COUNTIF($D$2:D33,D33)</f>
        <v>32</v>
      </c>
      <c r="F33" s="95" t="str">
        <f t="shared" si="0"/>
        <v>・32</v>
      </c>
      <c r="G33" s="95" t="str">
        <f>SUBSTITUTE(IF(入力表!E45="","",入力表!E45),"　","")</f>
        <v/>
      </c>
    </row>
    <row r="34" spans="1:7" s="63" customFormat="1" ht="11.25" customHeight="1">
      <c r="A34" s="95" t="s">
        <v>156</v>
      </c>
      <c r="B34" s="95">
        <v>33</v>
      </c>
      <c r="C34" s="95"/>
      <c r="D34" s="95" t="str">
        <f>IF(入力表!J46="","・",入力表!J46)</f>
        <v>・</v>
      </c>
      <c r="E34" s="95">
        <f>COUNTIF($D$2:D34,D34)</f>
        <v>33</v>
      </c>
      <c r="F34" s="95" t="str">
        <f t="shared" si="0"/>
        <v>・33</v>
      </c>
      <c r="G34" s="95" t="str">
        <f>SUBSTITUTE(IF(入力表!E46="","",入力表!E46),"　","")</f>
        <v/>
      </c>
    </row>
    <row r="35" spans="1:7" s="63" customFormat="1" ht="11.25" customHeight="1">
      <c r="A35" s="95" t="s">
        <v>156</v>
      </c>
      <c r="B35" s="95">
        <v>34</v>
      </c>
      <c r="C35" s="95"/>
      <c r="D35" s="95" t="str">
        <f>IF(入力表!J47="","・",入力表!J47)</f>
        <v>・</v>
      </c>
      <c r="E35" s="95">
        <f>COUNTIF($D$2:D35,D35)</f>
        <v>34</v>
      </c>
      <c r="F35" s="95" t="str">
        <f t="shared" si="0"/>
        <v>・34</v>
      </c>
      <c r="G35" s="95" t="str">
        <f>SUBSTITUTE(IF(入力表!E47="","",入力表!E47),"　","")</f>
        <v/>
      </c>
    </row>
    <row r="36" spans="1:7" s="63" customFormat="1" ht="11.25" customHeight="1">
      <c r="A36" s="95" t="s">
        <v>156</v>
      </c>
      <c r="B36" s="95">
        <v>35</v>
      </c>
      <c r="C36" s="95"/>
      <c r="D36" s="95" t="str">
        <f>IF(入力表!J48="","・",入力表!J48)</f>
        <v>・</v>
      </c>
      <c r="E36" s="95">
        <f>COUNTIF($D$2:D36,D36)</f>
        <v>35</v>
      </c>
      <c r="F36" s="95" t="str">
        <f t="shared" si="0"/>
        <v>・35</v>
      </c>
      <c r="G36" s="95" t="str">
        <f>SUBSTITUTE(IF(入力表!E48="","",入力表!E48),"　","")</f>
        <v/>
      </c>
    </row>
    <row r="37" spans="1:7" s="63" customFormat="1" ht="11.25" customHeight="1">
      <c r="A37" s="95" t="s">
        <v>156</v>
      </c>
      <c r="B37" s="95">
        <v>36</v>
      </c>
      <c r="C37" s="95"/>
      <c r="D37" s="95" t="str">
        <f>IF(入力表!J49="","・",入力表!J49)</f>
        <v>・</v>
      </c>
      <c r="E37" s="95">
        <f>COUNTIF($D$2:D37,D37)</f>
        <v>36</v>
      </c>
      <c r="F37" s="95" t="str">
        <f t="shared" si="0"/>
        <v>・36</v>
      </c>
      <c r="G37" s="95" t="str">
        <f>SUBSTITUTE(IF(入力表!E49="","",入力表!E49),"　","")</f>
        <v/>
      </c>
    </row>
    <row r="38" spans="1:7" s="63" customFormat="1" ht="11.25" customHeight="1">
      <c r="A38" s="95" t="s">
        <v>156</v>
      </c>
      <c r="B38" s="95">
        <v>37</v>
      </c>
      <c r="C38" s="95"/>
      <c r="D38" s="95" t="str">
        <f>IF(入力表!J50="","・",入力表!J50)</f>
        <v>・</v>
      </c>
      <c r="E38" s="95">
        <f>COUNTIF($D$2:D38,D38)</f>
        <v>37</v>
      </c>
      <c r="F38" s="95" t="str">
        <f t="shared" si="0"/>
        <v>・37</v>
      </c>
      <c r="G38" s="95" t="str">
        <f>SUBSTITUTE(IF(入力表!E50="","",入力表!E50),"　","")</f>
        <v/>
      </c>
    </row>
    <row r="39" spans="1:7" s="63" customFormat="1" ht="11.25" customHeight="1">
      <c r="A39" s="95" t="s">
        <v>156</v>
      </c>
      <c r="B39" s="95">
        <v>38</v>
      </c>
      <c r="C39" s="95"/>
      <c r="D39" s="95" t="str">
        <f>IF(入力表!J51="","・",入力表!J51)</f>
        <v>・</v>
      </c>
      <c r="E39" s="95">
        <f>COUNTIF($D$2:D39,D39)</f>
        <v>38</v>
      </c>
      <c r="F39" s="95" t="str">
        <f t="shared" si="0"/>
        <v>・38</v>
      </c>
      <c r="G39" s="95" t="str">
        <f>SUBSTITUTE(IF(入力表!E51="","",入力表!E51),"　","")</f>
        <v/>
      </c>
    </row>
    <row r="40" spans="1:7" s="63" customFormat="1" ht="11.25" customHeight="1">
      <c r="A40" s="95" t="s">
        <v>156</v>
      </c>
      <c r="B40" s="95">
        <v>39</v>
      </c>
      <c r="C40" s="95"/>
      <c r="D40" s="95" t="str">
        <f>IF(入力表!J52="","・",入力表!J52)</f>
        <v>・</v>
      </c>
      <c r="E40" s="95">
        <f>COUNTIF($D$2:D40,D40)</f>
        <v>39</v>
      </c>
      <c r="F40" s="95" t="str">
        <f t="shared" si="0"/>
        <v>・39</v>
      </c>
      <c r="G40" s="95" t="str">
        <f>SUBSTITUTE(IF(入力表!E52="","",入力表!E52),"　","")</f>
        <v/>
      </c>
    </row>
    <row r="41" spans="1:7" s="63" customFormat="1" ht="11.25" customHeight="1">
      <c r="A41" s="95" t="s">
        <v>156</v>
      </c>
      <c r="B41" s="95">
        <v>40</v>
      </c>
      <c r="C41" s="95"/>
      <c r="D41" s="95" t="str">
        <f>IF(入力表!J53="","・",入力表!J53)</f>
        <v>・</v>
      </c>
      <c r="E41" s="95">
        <f>COUNTIF($D$2:D41,D41)</f>
        <v>40</v>
      </c>
      <c r="F41" s="95" t="str">
        <f t="shared" si="0"/>
        <v>・40</v>
      </c>
      <c r="G41" s="95" t="str">
        <f>SUBSTITUTE(IF(入力表!E53="","",入力表!E53),"　","")</f>
        <v/>
      </c>
    </row>
    <row r="42" spans="1:7" s="63" customFormat="1" ht="11.25" customHeight="1">
      <c r="A42" s="95" t="s">
        <v>156</v>
      </c>
      <c r="B42" s="95">
        <v>41</v>
      </c>
      <c r="C42" s="95"/>
      <c r="D42" s="95" t="e">
        <f>IF(入力表!#REF!="","・",入力表!#REF!)</f>
        <v>#REF!</v>
      </c>
      <c r="E42" s="95">
        <f>COUNTIF($D$2:D42,D42)</f>
        <v>1</v>
      </c>
      <c r="F42" s="95" t="e">
        <f t="shared" si="0"/>
        <v>#REF!</v>
      </c>
      <c r="G42" s="95" t="e">
        <f>SUBSTITUTE(IF(入力表!#REF!="","",入力表!#REF!),"　","")</f>
        <v>#REF!</v>
      </c>
    </row>
    <row r="43" spans="1:7" s="63" customFormat="1" ht="11.25" customHeight="1">
      <c r="A43" s="95" t="s">
        <v>156</v>
      </c>
      <c r="B43" s="95">
        <v>42</v>
      </c>
      <c r="C43" s="95"/>
      <c r="D43" s="95" t="e">
        <f>IF(入力表!#REF!="","・",入力表!#REF!)</f>
        <v>#REF!</v>
      </c>
      <c r="E43" s="95">
        <f>COUNTIF($D$2:D43,D43)</f>
        <v>2</v>
      </c>
      <c r="F43" s="95" t="e">
        <f t="shared" si="0"/>
        <v>#REF!</v>
      </c>
      <c r="G43" s="95" t="e">
        <f>SUBSTITUTE(IF(入力表!#REF!="","",入力表!#REF!),"　","")</f>
        <v>#REF!</v>
      </c>
    </row>
    <row r="44" spans="1:7" s="63" customFormat="1" ht="11.25" customHeight="1">
      <c r="A44" s="95" t="s">
        <v>156</v>
      </c>
      <c r="B44" s="95">
        <v>43</v>
      </c>
      <c r="C44" s="95"/>
      <c r="D44" s="95" t="e">
        <f>IF(入力表!#REF!="","・",入力表!#REF!)</f>
        <v>#REF!</v>
      </c>
      <c r="E44" s="95">
        <f>COUNTIF($D$2:D44,D44)</f>
        <v>3</v>
      </c>
      <c r="F44" s="95" t="e">
        <f t="shared" si="0"/>
        <v>#REF!</v>
      </c>
      <c r="G44" s="95" t="e">
        <f>SUBSTITUTE(IF(入力表!#REF!="","",入力表!#REF!),"　","")</f>
        <v>#REF!</v>
      </c>
    </row>
    <row r="45" spans="1:7" s="63" customFormat="1" ht="11.25" customHeight="1">
      <c r="A45" s="95" t="s">
        <v>156</v>
      </c>
      <c r="B45" s="95">
        <v>44</v>
      </c>
      <c r="C45" s="95"/>
      <c r="D45" s="95" t="e">
        <f>IF(入力表!#REF!="","・",入力表!#REF!)</f>
        <v>#REF!</v>
      </c>
      <c r="E45" s="95">
        <f>COUNTIF($D$2:D45,D45)</f>
        <v>4</v>
      </c>
      <c r="F45" s="95" t="e">
        <f t="shared" si="0"/>
        <v>#REF!</v>
      </c>
      <c r="G45" s="95" t="e">
        <f>SUBSTITUTE(IF(入力表!#REF!="","",入力表!#REF!),"　","")</f>
        <v>#REF!</v>
      </c>
    </row>
    <row r="46" spans="1:7" s="63" customFormat="1" ht="11.25" customHeight="1">
      <c r="A46" s="95" t="s">
        <v>156</v>
      </c>
      <c r="B46" s="95">
        <v>45</v>
      </c>
      <c r="C46" s="95"/>
      <c r="D46" s="95" t="e">
        <f>IF(入力表!#REF!="","・",入力表!#REF!)</f>
        <v>#REF!</v>
      </c>
      <c r="E46" s="95">
        <f>COUNTIF($D$2:D46,D46)</f>
        <v>5</v>
      </c>
      <c r="F46" s="95" t="e">
        <f t="shared" si="0"/>
        <v>#REF!</v>
      </c>
      <c r="G46" s="95" t="e">
        <f>SUBSTITUTE(IF(入力表!#REF!="","",入力表!#REF!),"　","")</f>
        <v>#REF!</v>
      </c>
    </row>
    <row r="47" spans="1:7" s="63" customFormat="1" ht="11.25" customHeight="1">
      <c r="A47" s="94" t="s">
        <v>157</v>
      </c>
      <c r="B47" s="94">
        <v>1</v>
      </c>
      <c r="C47" s="94"/>
      <c r="D47" s="94">
        <f>入力表!S14</f>
        <v>0</v>
      </c>
      <c r="E47" s="94">
        <f>COUNTIF($D$2:D47,D47)</f>
        <v>1</v>
      </c>
      <c r="F47" s="94" t="str">
        <f>IF(入力表!S14="","",D47&amp;E47)</f>
        <v/>
      </c>
      <c r="G47" s="94" t="str">
        <f>SUBSTITUTE(IF(入力表!E14="","",入力表!E14),"　","")</f>
        <v/>
      </c>
    </row>
    <row r="48" spans="1:7" s="63" customFormat="1" ht="11.25" customHeight="1">
      <c r="A48" s="94" t="s">
        <v>157</v>
      </c>
      <c r="B48" s="94">
        <v>2</v>
      </c>
      <c r="C48" s="94"/>
      <c r="D48" s="94">
        <f>入力表!S15</f>
        <v>0</v>
      </c>
      <c r="E48" s="94">
        <f>COUNTIF($D$2:D48,D48)</f>
        <v>2</v>
      </c>
      <c r="F48" s="94" t="str">
        <f>IF(入力表!S15="","",D48&amp;E48)</f>
        <v/>
      </c>
      <c r="G48" s="94" t="str">
        <f>SUBSTITUTE(IF(入力表!E15="","",入力表!E15),"　","")</f>
        <v/>
      </c>
    </row>
    <row r="49" spans="1:7" s="63" customFormat="1" ht="11.25" customHeight="1">
      <c r="A49" s="94" t="s">
        <v>157</v>
      </c>
      <c r="B49" s="94">
        <v>3</v>
      </c>
      <c r="C49" s="94"/>
      <c r="D49" s="94">
        <f>入力表!S16</f>
        <v>0</v>
      </c>
      <c r="E49" s="94">
        <f>COUNTIF($D$2:D49,D49)</f>
        <v>3</v>
      </c>
      <c r="F49" s="94" t="str">
        <f>IF(入力表!S16="","",D49&amp;E49)</f>
        <v/>
      </c>
      <c r="G49" s="94" t="str">
        <f>SUBSTITUTE(IF(入力表!E16="","",入力表!E16),"　","")</f>
        <v/>
      </c>
    </row>
    <row r="50" spans="1:7" s="63" customFormat="1" ht="11.25" customHeight="1">
      <c r="A50" s="94" t="s">
        <v>157</v>
      </c>
      <c r="B50" s="94">
        <v>4</v>
      </c>
      <c r="C50" s="94"/>
      <c r="D50" s="94">
        <f>入力表!S17</f>
        <v>0</v>
      </c>
      <c r="E50" s="94">
        <f>COUNTIF($D$2:D50,D50)</f>
        <v>4</v>
      </c>
      <c r="F50" s="94" t="str">
        <f>IF(入力表!S17="","",D50&amp;E50)</f>
        <v/>
      </c>
      <c r="G50" s="94" t="str">
        <f>SUBSTITUTE(IF(入力表!E17="","",入力表!E17),"　","")</f>
        <v/>
      </c>
    </row>
    <row r="51" spans="1:7" s="63" customFormat="1" ht="11.25" customHeight="1">
      <c r="A51" s="94" t="s">
        <v>157</v>
      </c>
      <c r="B51" s="94">
        <v>5</v>
      </c>
      <c r="C51" s="94"/>
      <c r="D51" s="94">
        <f>入力表!S18</f>
        <v>0</v>
      </c>
      <c r="E51" s="94">
        <f>COUNTIF($D$2:D51,D51)</f>
        <v>5</v>
      </c>
      <c r="F51" s="94" t="str">
        <f>IF(入力表!S18="","",D51&amp;E51)</f>
        <v/>
      </c>
      <c r="G51" s="94" t="str">
        <f>SUBSTITUTE(IF(入力表!E18="","",入力表!E18),"　","")</f>
        <v/>
      </c>
    </row>
    <row r="52" spans="1:7" s="63" customFormat="1" ht="11.25" customHeight="1">
      <c r="A52" s="94" t="s">
        <v>157</v>
      </c>
      <c r="B52" s="94">
        <v>6</v>
      </c>
      <c r="C52" s="94"/>
      <c r="D52" s="94">
        <f>入力表!S19</f>
        <v>0</v>
      </c>
      <c r="E52" s="94">
        <f>COUNTIF($D$2:D52,D52)</f>
        <v>6</v>
      </c>
      <c r="F52" s="94" t="str">
        <f>IF(入力表!S19="","",D52&amp;E52)</f>
        <v/>
      </c>
      <c r="G52" s="94" t="str">
        <f>SUBSTITUTE(IF(入力表!E19="","",入力表!E19),"　","")</f>
        <v/>
      </c>
    </row>
    <row r="53" spans="1:7" s="63" customFormat="1" ht="11.25" customHeight="1">
      <c r="A53" s="94" t="s">
        <v>157</v>
      </c>
      <c r="B53" s="94">
        <v>7</v>
      </c>
      <c r="C53" s="94"/>
      <c r="D53" s="94">
        <f>入力表!S20</f>
        <v>0</v>
      </c>
      <c r="E53" s="94">
        <f>COUNTIF($D$2:D53,D53)</f>
        <v>7</v>
      </c>
      <c r="F53" s="94" t="str">
        <f>IF(入力表!S20="","",D53&amp;E53)</f>
        <v/>
      </c>
      <c r="G53" s="94" t="str">
        <f>SUBSTITUTE(IF(入力表!E20="","",入力表!E20),"　","")</f>
        <v/>
      </c>
    </row>
    <row r="54" spans="1:7" s="63" customFormat="1" ht="11.25" customHeight="1">
      <c r="A54" s="94" t="s">
        <v>157</v>
      </c>
      <c r="B54" s="94">
        <v>8</v>
      </c>
      <c r="C54" s="94"/>
      <c r="D54" s="94">
        <f>入力表!S21</f>
        <v>0</v>
      </c>
      <c r="E54" s="94">
        <f>COUNTIF($D$2:D54,D54)</f>
        <v>8</v>
      </c>
      <c r="F54" s="94" t="str">
        <f>IF(入力表!S21="","",D54&amp;E54)</f>
        <v/>
      </c>
      <c r="G54" s="94" t="str">
        <f>SUBSTITUTE(IF(入力表!E21="","",入力表!E21),"　","")</f>
        <v/>
      </c>
    </row>
    <row r="55" spans="1:7" s="63" customFormat="1" ht="11.25" customHeight="1">
      <c r="A55" s="94" t="s">
        <v>157</v>
      </c>
      <c r="B55" s="94">
        <v>9</v>
      </c>
      <c r="C55" s="94"/>
      <c r="D55" s="94">
        <f>入力表!S22</f>
        <v>0</v>
      </c>
      <c r="E55" s="94">
        <f>COUNTIF($D$2:D55,D55)</f>
        <v>9</v>
      </c>
      <c r="F55" s="94" t="str">
        <f>IF(入力表!S22="","",D55&amp;E55)</f>
        <v/>
      </c>
      <c r="G55" s="94" t="str">
        <f>SUBSTITUTE(IF(入力表!E22="","",入力表!E22),"　","")</f>
        <v/>
      </c>
    </row>
    <row r="56" spans="1:7" s="63" customFormat="1" ht="11.25" customHeight="1">
      <c r="A56" s="94" t="s">
        <v>157</v>
      </c>
      <c r="B56" s="94">
        <v>10</v>
      </c>
      <c r="C56" s="94"/>
      <c r="D56" s="94">
        <f>入力表!S23</f>
        <v>0</v>
      </c>
      <c r="E56" s="94">
        <f>COUNTIF($D$2:D56,D56)</f>
        <v>10</v>
      </c>
      <c r="F56" s="94" t="str">
        <f>IF(入力表!S23="","",D56&amp;E56)</f>
        <v/>
      </c>
      <c r="G56" s="94" t="str">
        <f>SUBSTITUTE(IF(入力表!E23="","",入力表!E23),"　","")</f>
        <v/>
      </c>
    </row>
    <row r="57" spans="1:7" s="63" customFormat="1" ht="11.25" customHeight="1">
      <c r="A57" s="94" t="s">
        <v>157</v>
      </c>
      <c r="B57" s="94">
        <v>11</v>
      </c>
      <c r="C57" s="94"/>
      <c r="D57" s="94">
        <f>入力表!S24</f>
        <v>0</v>
      </c>
      <c r="E57" s="94">
        <f>COUNTIF($D$2:D57,D57)</f>
        <v>11</v>
      </c>
      <c r="F57" s="94" t="str">
        <f>IF(入力表!S24="","",D57&amp;E57)</f>
        <v/>
      </c>
      <c r="G57" s="94" t="str">
        <f>SUBSTITUTE(IF(入力表!E24="","",入力表!E24),"　","")</f>
        <v/>
      </c>
    </row>
    <row r="58" spans="1:7" s="63" customFormat="1" ht="11.25" customHeight="1">
      <c r="A58" s="94" t="s">
        <v>157</v>
      </c>
      <c r="B58" s="94">
        <v>12</v>
      </c>
      <c r="C58" s="94"/>
      <c r="D58" s="94">
        <f>入力表!S25</f>
        <v>0</v>
      </c>
      <c r="E58" s="94">
        <f>COUNTIF($D$2:D58,D58)</f>
        <v>12</v>
      </c>
      <c r="F58" s="94" t="str">
        <f>IF(入力表!S25="","",D58&amp;E58)</f>
        <v/>
      </c>
      <c r="G58" s="94" t="str">
        <f>SUBSTITUTE(IF(入力表!E25="","",入力表!E25),"　","")</f>
        <v/>
      </c>
    </row>
    <row r="59" spans="1:7" s="63" customFormat="1" ht="11.25" customHeight="1">
      <c r="A59" s="94" t="s">
        <v>157</v>
      </c>
      <c r="B59" s="94">
        <v>13</v>
      </c>
      <c r="C59" s="94"/>
      <c r="D59" s="94">
        <f>入力表!S26</f>
        <v>0</v>
      </c>
      <c r="E59" s="94">
        <f>COUNTIF($D$2:D59,D59)</f>
        <v>13</v>
      </c>
      <c r="F59" s="94" t="str">
        <f>IF(入力表!S26="","",D59&amp;E59)</f>
        <v/>
      </c>
      <c r="G59" s="94" t="str">
        <f>SUBSTITUTE(IF(入力表!E26="","",入力表!E26),"　","")</f>
        <v/>
      </c>
    </row>
    <row r="60" spans="1:7" s="63" customFormat="1" ht="11.25" customHeight="1">
      <c r="A60" s="94" t="s">
        <v>157</v>
      </c>
      <c r="B60" s="94">
        <v>14</v>
      </c>
      <c r="C60" s="94"/>
      <c r="D60" s="94">
        <f>入力表!S27</f>
        <v>0</v>
      </c>
      <c r="E60" s="94">
        <f>COUNTIF($D$2:D60,D60)</f>
        <v>14</v>
      </c>
      <c r="F60" s="94" t="str">
        <f>IF(入力表!S27="","",D60&amp;E60)</f>
        <v/>
      </c>
      <c r="G60" s="94" t="str">
        <f>SUBSTITUTE(IF(入力表!E27="","",入力表!E27),"　","")</f>
        <v/>
      </c>
    </row>
    <row r="61" spans="1:7" s="63" customFormat="1" ht="11.25" customHeight="1">
      <c r="A61" s="94" t="s">
        <v>157</v>
      </c>
      <c r="B61" s="94">
        <v>15</v>
      </c>
      <c r="C61" s="94"/>
      <c r="D61" s="94">
        <f>入力表!S28</f>
        <v>0</v>
      </c>
      <c r="E61" s="94">
        <f>COUNTIF($D$2:D61,D61)</f>
        <v>15</v>
      </c>
      <c r="F61" s="94" t="str">
        <f>IF(入力表!S28="","",D61&amp;E61)</f>
        <v/>
      </c>
      <c r="G61" s="94" t="str">
        <f>SUBSTITUTE(IF(入力表!E28="","",入力表!E28),"　","")</f>
        <v/>
      </c>
    </row>
    <row r="62" spans="1:7" s="63" customFormat="1" ht="11.25" customHeight="1">
      <c r="A62" s="94" t="s">
        <v>157</v>
      </c>
      <c r="B62" s="94">
        <v>16</v>
      </c>
      <c r="C62" s="94"/>
      <c r="D62" s="94">
        <f>入力表!S29</f>
        <v>0</v>
      </c>
      <c r="E62" s="94">
        <f>COUNTIF($D$2:D62,D62)</f>
        <v>16</v>
      </c>
      <c r="F62" s="94" t="str">
        <f>IF(入力表!S29="","",D62&amp;E62)</f>
        <v/>
      </c>
      <c r="G62" s="94" t="str">
        <f>SUBSTITUTE(IF(入力表!E29="","",入力表!E29),"　","")</f>
        <v/>
      </c>
    </row>
    <row r="63" spans="1:7" s="63" customFormat="1" ht="11.25" customHeight="1">
      <c r="A63" s="94" t="s">
        <v>157</v>
      </c>
      <c r="B63" s="94">
        <v>17</v>
      </c>
      <c r="C63" s="94"/>
      <c r="D63" s="94">
        <f>入力表!S30</f>
        <v>0</v>
      </c>
      <c r="E63" s="94">
        <f>COUNTIF($D$2:D63,D63)</f>
        <v>17</v>
      </c>
      <c r="F63" s="94" t="str">
        <f>IF(入力表!S30="","",D63&amp;E63)</f>
        <v/>
      </c>
      <c r="G63" s="94" t="str">
        <f>SUBSTITUTE(IF(入力表!E30="","",入力表!E30),"　","")</f>
        <v/>
      </c>
    </row>
    <row r="64" spans="1:7" s="63" customFormat="1" ht="11.25" customHeight="1">
      <c r="A64" s="94" t="s">
        <v>157</v>
      </c>
      <c r="B64" s="94">
        <v>18</v>
      </c>
      <c r="C64" s="94"/>
      <c r="D64" s="94">
        <f>入力表!S31</f>
        <v>0</v>
      </c>
      <c r="E64" s="94">
        <f>COUNTIF($D$2:D64,D64)</f>
        <v>18</v>
      </c>
      <c r="F64" s="94" t="str">
        <f>IF(入力表!S31="","",D64&amp;E64)</f>
        <v/>
      </c>
      <c r="G64" s="94" t="str">
        <f>SUBSTITUTE(IF(入力表!E31="","",入力表!E31),"　","")</f>
        <v/>
      </c>
    </row>
    <row r="65" spans="1:7" s="63" customFormat="1" ht="11.25" customHeight="1">
      <c r="A65" s="94" t="s">
        <v>157</v>
      </c>
      <c r="B65" s="94">
        <v>19</v>
      </c>
      <c r="C65" s="94"/>
      <c r="D65" s="94">
        <f>入力表!S32</f>
        <v>0</v>
      </c>
      <c r="E65" s="94">
        <f>COUNTIF($D$2:D65,D65)</f>
        <v>19</v>
      </c>
      <c r="F65" s="94" t="str">
        <f>IF(入力表!S32="","",D65&amp;E65)</f>
        <v/>
      </c>
      <c r="G65" s="94" t="str">
        <f>SUBSTITUTE(IF(入力表!E32="","",入力表!E32),"　","")</f>
        <v/>
      </c>
    </row>
    <row r="66" spans="1:7" s="63" customFormat="1" ht="11.25" customHeight="1">
      <c r="A66" s="94" t="s">
        <v>157</v>
      </c>
      <c r="B66" s="94">
        <v>20</v>
      </c>
      <c r="C66" s="94"/>
      <c r="D66" s="94">
        <f>入力表!S33</f>
        <v>0</v>
      </c>
      <c r="E66" s="94">
        <f>COUNTIF($D$2:D66,D66)</f>
        <v>20</v>
      </c>
      <c r="F66" s="94" t="str">
        <f>IF(入力表!S33="","",D66&amp;E66)</f>
        <v/>
      </c>
      <c r="G66" s="94" t="str">
        <f>SUBSTITUTE(IF(入力表!E33="","",入力表!E33),"　","")</f>
        <v/>
      </c>
    </row>
    <row r="67" spans="1:7" s="63" customFormat="1" ht="11.25" customHeight="1">
      <c r="A67" s="94" t="s">
        <v>157</v>
      </c>
      <c r="B67" s="94">
        <v>21</v>
      </c>
      <c r="C67" s="94"/>
      <c r="D67" s="94">
        <f>入力表!S34</f>
        <v>0</v>
      </c>
      <c r="E67" s="94">
        <f>COUNTIF($D$2:D67,D67)</f>
        <v>21</v>
      </c>
      <c r="F67" s="94" t="str">
        <f>IF(入力表!S34="","",D67&amp;E67)</f>
        <v/>
      </c>
      <c r="G67" s="94" t="str">
        <f>SUBSTITUTE(IF(入力表!E34="","",入力表!E34),"　","")</f>
        <v/>
      </c>
    </row>
    <row r="68" spans="1:7" s="63" customFormat="1" ht="11.25" customHeight="1">
      <c r="A68" s="94" t="s">
        <v>157</v>
      </c>
      <c r="B68" s="94">
        <v>22</v>
      </c>
      <c r="C68" s="94"/>
      <c r="D68" s="94">
        <f>入力表!S35</f>
        <v>0</v>
      </c>
      <c r="E68" s="94">
        <f>COUNTIF($D$2:D68,D68)</f>
        <v>22</v>
      </c>
      <c r="F68" s="94" t="str">
        <f>IF(入力表!S35="","",D68&amp;E68)</f>
        <v/>
      </c>
      <c r="G68" s="94" t="str">
        <f>SUBSTITUTE(IF(入力表!E35="","",入力表!E35),"　","")</f>
        <v/>
      </c>
    </row>
    <row r="69" spans="1:7" s="63" customFormat="1" ht="11.25" customHeight="1">
      <c r="A69" s="94" t="s">
        <v>157</v>
      </c>
      <c r="B69" s="94">
        <v>23</v>
      </c>
      <c r="C69" s="94"/>
      <c r="D69" s="94">
        <f>入力表!S36</f>
        <v>0</v>
      </c>
      <c r="E69" s="94">
        <f>COUNTIF($D$2:D69,D69)</f>
        <v>23</v>
      </c>
      <c r="F69" s="94" t="str">
        <f>IF(入力表!S36="","",D69&amp;E69)</f>
        <v/>
      </c>
      <c r="G69" s="94" t="str">
        <f>SUBSTITUTE(IF(入力表!E36="","",入力表!E36),"　","")</f>
        <v/>
      </c>
    </row>
    <row r="70" spans="1:7" s="63" customFormat="1" ht="11.25" customHeight="1">
      <c r="A70" s="94" t="s">
        <v>157</v>
      </c>
      <c r="B70" s="94">
        <v>24</v>
      </c>
      <c r="C70" s="94"/>
      <c r="D70" s="94">
        <f>入力表!S37</f>
        <v>0</v>
      </c>
      <c r="E70" s="94">
        <f>COUNTIF($D$2:D70,D70)</f>
        <v>24</v>
      </c>
      <c r="F70" s="94" t="str">
        <f>IF(入力表!S37="","",D70&amp;E70)</f>
        <v/>
      </c>
      <c r="G70" s="94" t="str">
        <f>SUBSTITUTE(IF(入力表!E37="","",入力表!E37),"　","")</f>
        <v/>
      </c>
    </row>
    <row r="71" spans="1:7" s="63" customFormat="1" ht="11.25" customHeight="1">
      <c r="A71" s="94" t="s">
        <v>157</v>
      </c>
      <c r="B71" s="94">
        <v>25</v>
      </c>
      <c r="C71" s="94"/>
      <c r="D71" s="94">
        <f>入力表!S38</f>
        <v>0</v>
      </c>
      <c r="E71" s="94">
        <f>COUNTIF($D$2:D71,D71)</f>
        <v>25</v>
      </c>
      <c r="F71" s="94" t="str">
        <f>IF(入力表!S38="","",D71&amp;E71)</f>
        <v/>
      </c>
      <c r="G71" s="94" t="str">
        <f>SUBSTITUTE(IF(入力表!E38="","",入力表!E38),"　","")</f>
        <v/>
      </c>
    </row>
    <row r="72" spans="1:7" s="63" customFormat="1" ht="11.25" customHeight="1">
      <c r="A72" s="94" t="s">
        <v>157</v>
      </c>
      <c r="B72" s="94">
        <v>26</v>
      </c>
      <c r="C72" s="94"/>
      <c r="D72" s="94">
        <f>入力表!S39</f>
        <v>0</v>
      </c>
      <c r="E72" s="94">
        <f>COUNTIF($D$2:D72,D72)</f>
        <v>26</v>
      </c>
      <c r="F72" s="94" t="str">
        <f>IF(入力表!S39="","",D72&amp;E72)</f>
        <v/>
      </c>
      <c r="G72" s="94" t="str">
        <f>SUBSTITUTE(IF(入力表!E39="","",入力表!E39),"　","")</f>
        <v/>
      </c>
    </row>
    <row r="73" spans="1:7" s="63" customFormat="1" ht="11.25" customHeight="1">
      <c r="A73" s="94" t="s">
        <v>157</v>
      </c>
      <c r="B73" s="94">
        <v>27</v>
      </c>
      <c r="C73" s="94"/>
      <c r="D73" s="94">
        <f>入力表!S40</f>
        <v>0</v>
      </c>
      <c r="E73" s="94">
        <f>COUNTIF($D$2:D73,D73)</f>
        <v>27</v>
      </c>
      <c r="F73" s="94" t="str">
        <f>IF(入力表!S40="","",D73&amp;E73)</f>
        <v/>
      </c>
      <c r="G73" s="94" t="str">
        <f>SUBSTITUTE(IF(入力表!E40="","",入力表!E40),"　","")</f>
        <v/>
      </c>
    </row>
    <row r="74" spans="1:7" s="63" customFormat="1" ht="11.25" customHeight="1">
      <c r="A74" s="94" t="s">
        <v>157</v>
      </c>
      <c r="B74" s="94">
        <v>28</v>
      </c>
      <c r="C74" s="94"/>
      <c r="D74" s="94">
        <f>入力表!S41</f>
        <v>0</v>
      </c>
      <c r="E74" s="94">
        <f>COUNTIF($D$2:D74,D74)</f>
        <v>28</v>
      </c>
      <c r="F74" s="94" t="str">
        <f>IF(入力表!S41="","",D74&amp;E74)</f>
        <v/>
      </c>
      <c r="G74" s="94" t="str">
        <f>SUBSTITUTE(IF(入力表!E41="","",入力表!E41),"　","")</f>
        <v/>
      </c>
    </row>
    <row r="75" spans="1:7" s="63" customFormat="1" ht="11.25" customHeight="1">
      <c r="A75" s="94" t="s">
        <v>157</v>
      </c>
      <c r="B75" s="94">
        <v>29</v>
      </c>
      <c r="C75" s="94"/>
      <c r="D75" s="94">
        <f>入力表!S42</f>
        <v>0</v>
      </c>
      <c r="E75" s="94">
        <f>COUNTIF($D$2:D75,D75)</f>
        <v>29</v>
      </c>
      <c r="F75" s="94" t="str">
        <f>IF(入力表!S42="","",D75&amp;E75)</f>
        <v/>
      </c>
      <c r="G75" s="94" t="str">
        <f>SUBSTITUTE(IF(入力表!E42="","",入力表!E42),"　","")</f>
        <v/>
      </c>
    </row>
    <row r="76" spans="1:7" s="63" customFormat="1" ht="11.25" customHeight="1">
      <c r="A76" s="94" t="s">
        <v>157</v>
      </c>
      <c r="B76" s="94">
        <v>30</v>
      </c>
      <c r="C76" s="94"/>
      <c r="D76" s="94">
        <f>入力表!S43</f>
        <v>0</v>
      </c>
      <c r="E76" s="94">
        <f>COUNTIF($D$2:D76,D76)</f>
        <v>30</v>
      </c>
      <c r="F76" s="94" t="str">
        <f>IF(入力表!S43="","",D76&amp;E76)</f>
        <v/>
      </c>
      <c r="G76" s="94" t="str">
        <f>SUBSTITUTE(IF(入力表!E43="","",入力表!E43),"　","")</f>
        <v/>
      </c>
    </row>
    <row r="77" spans="1:7" s="63" customFormat="1" ht="11.25" customHeight="1">
      <c r="A77" s="94" t="s">
        <v>157</v>
      </c>
      <c r="B77" s="94">
        <v>31</v>
      </c>
      <c r="C77" s="94"/>
      <c r="D77" s="94">
        <f>入力表!S44</f>
        <v>0</v>
      </c>
      <c r="E77" s="94">
        <f>COUNTIF($D$2:D77,D77)</f>
        <v>31</v>
      </c>
      <c r="F77" s="94" t="str">
        <f>IF(入力表!S44="","",D77&amp;E77)</f>
        <v/>
      </c>
      <c r="G77" s="94" t="str">
        <f>SUBSTITUTE(IF(入力表!E44="","",入力表!E44),"　","")</f>
        <v/>
      </c>
    </row>
    <row r="78" spans="1:7" s="63" customFormat="1" ht="11.25" customHeight="1">
      <c r="A78" s="94" t="s">
        <v>157</v>
      </c>
      <c r="B78" s="94">
        <v>32</v>
      </c>
      <c r="C78" s="94"/>
      <c r="D78" s="94">
        <f>入力表!S45</f>
        <v>0</v>
      </c>
      <c r="E78" s="94">
        <f>COUNTIF($D$2:D78,D78)</f>
        <v>32</v>
      </c>
      <c r="F78" s="94" t="str">
        <f>IF(入力表!S45="","",D78&amp;E78)</f>
        <v/>
      </c>
      <c r="G78" s="94" t="str">
        <f>SUBSTITUTE(IF(入力表!E45="","",入力表!E45),"　","")</f>
        <v/>
      </c>
    </row>
    <row r="79" spans="1:7" s="63" customFormat="1" ht="11.25" customHeight="1">
      <c r="A79" s="94" t="s">
        <v>157</v>
      </c>
      <c r="B79" s="94">
        <v>33</v>
      </c>
      <c r="C79" s="94"/>
      <c r="D79" s="94">
        <f>入力表!S46</f>
        <v>0</v>
      </c>
      <c r="E79" s="94">
        <f>COUNTIF($D$2:D79,D79)</f>
        <v>33</v>
      </c>
      <c r="F79" s="94" t="str">
        <f>IF(入力表!S46="","",D79&amp;E79)</f>
        <v/>
      </c>
      <c r="G79" s="94" t="str">
        <f>SUBSTITUTE(IF(入力表!E46="","",入力表!E46),"　","")</f>
        <v/>
      </c>
    </row>
    <row r="80" spans="1:7" s="63" customFormat="1" ht="11.25" customHeight="1">
      <c r="A80" s="94" t="s">
        <v>157</v>
      </c>
      <c r="B80" s="94">
        <v>34</v>
      </c>
      <c r="C80" s="94"/>
      <c r="D80" s="94">
        <f>入力表!S47</f>
        <v>0</v>
      </c>
      <c r="E80" s="94">
        <f>COUNTIF($D$2:D80,D80)</f>
        <v>34</v>
      </c>
      <c r="F80" s="94" t="str">
        <f>IF(入力表!S47="","",D80&amp;E80)</f>
        <v/>
      </c>
      <c r="G80" s="94" t="str">
        <f>SUBSTITUTE(IF(入力表!E47="","",入力表!E47),"　","")</f>
        <v/>
      </c>
    </row>
    <row r="81" spans="1:7" s="63" customFormat="1" ht="11.25" customHeight="1">
      <c r="A81" s="94" t="s">
        <v>157</v>
      </c>
      <c r="B81" s="94">
        <v>35</v>
      </c>
      <c r="C81" s="94"/>
      <c r="D81" s="94">
        <f>入力表!S48</f>
        <v>0</v>
      </c>
      <c r="E81" s="94">
        <f>COUNTIF($D$2:D81,D81)</f>
        <v>35</v>
      </c>
      <c r="F81" s="94" t="str">
        <f>IF(入力表!S48="","",D81&amp;E81)</f>
        <v/>
      </c>
      <c r="G81" s="94" t="str">
        <f>SUBSTITUTE(IF(入力表!E48="","",入力表!E48),"　","")</f>
        <v/>
      </c>
    </row>
    <row r="82" spans="1:7" s="63" customFormat="1" ht="11.25" customHeight="1">
      <c r="A82" s="94" t="s">
        <v>157</v>
      </c>
      <c r="B82" s="94">
        <v>36</v>
      </c>
      <c r="C82" s="94"/>
      <c r="D82" s="94">
        <f>入力表!S49</f>
        <v>0</v>
      </c>
      <c r="E82" s="94">
        <f>COUNTIF($D$2:D82,D82)</f>
        <v>36</v>
      </c>
      <c r="F82" s="94" t="str">
        <f>IF(入力表!S49="","",D82&amp;E82)</f>
        <v/>
      </c>
      <c r="G82" s="94" t="str">
        <f>SUBSTITUTE(IF(入力表!E49="","",入力表!E49),"　","")</f>
        <v/>
      </c>
    </row>
    <row r="83" spans="1:7" s="63" customFormat="1" ht="11.25" customHeight="1">
      <c r="A83" s="94" t="s">
        <v>157</v>
      </c>
      <c r="B83" s="94">
        <v>37</v>
      </c>
      <c r="C83" s="94"/>
      <c r="D83" s="94">
        <f>入力表!S50</f>
        <v>0</v>
      </c>
      <c r="E83" s="94">
        <f>COUNTIF($D$2:D83,D83)</f>
        <v>37</v>
      </c>
      <c r="F83" s="94" t="str">
        <f>IF(入力表!S50="","",D83&amp;E83)</f>
        <v/>
      </c>
      <c r="G83" s="94" t="str">
        <f>SUBSTITUTE(IF(入力表!E50="","",入力表!E50),"　","")</f>
        <v/>
      </c>
    </row>
    <row r="84" spans="1:7" s="63" customFormat="1" ht="11.25" customHeight="1">
      <c r="A84" s="94" t="s">
        <v>157</v>
      </c>
      <c r="B84" s="94">
        <v>38</v>
      </c>
      <c r="C84" s="94"/>
      <c r="D84" s="94">
        <f>入力表!S51</f>
        <v>0</v>
      </c>
      <c r="E84" s="94">
        <f>COUNTIF($D$2:D84,D84)</f>
        <v>38</v>
      </c>
      <c r="F84" s="94" t="str">
        <f>IF(入力表!S51="","",D84&amp;E84)</f>
        <v/>
      </c>
      <c r="G84" s="94" t="str">
        <f>SUBSTITUTE(IF(入力表!E51="","",入力表!E51),"　","")</f>
        <v/>
      </c>
    </row>
    <row r="85" spans="1:7" s="63" customFormat="1" ht="11.25" customHeight="1">
      <c r="A85" s="94" t="s">
        <v>157</v>
      </c>
      <c r="B85" s="94">
        <v>39</v>
      </c>
      <c r="C85" s="94"/>
      <c r="D85" s="94">
        <f>入力表!S52</f>
        <v>0</v>
      </c>
      <c r="E85" s="94">
        <f>COUNTIF($D$2:D85,D85)</f>
        <v>39</v>
      </c>
      <c r="F85" s="94" t="str">
        <f>IF(入力表!S52="","",D85&amp;E85)</f>
        <v/>
      </c>
      <c r="G85" s="94" t="str">
        <f>SUBSTITUTE(IF(入力表!E52="","",入力表!E52),"　","")</f>
        <v/>
      </c>
    </row>
    <row r="86" spans="1:7" s="63" customFormat="1" ht="11.25" customHeight="1">
      <c r="A86" s="94" t="s">
        <v>157</v>
      </c>
      <c r="B86" s="94">
        <v>40</v>
      </c>
      <c r="C86" s="94"/>
      <c r="D86" s="94">
        <f>入力表!S53</f>
        <v>0</v>
      </c>
      <c r="E86" s="94">
        <f>COUNTIF($D$2:D86,D86)</f>
        <v>40</v>
      </c>
      <c r="F86" s="94" t="str">
        <f>IF(入力表!S53="","",D86&amp;E86)</f>
        <v/>
      </c>
      <c r="G86" s="94" t="str">
        <f>SUBSTITUTE(IF(入力表!E53="","",入力表!E53),"　","")</f>
        <v/>
      </c>
    </row>
    <row r="87" spans="1:7" s="63" customFormat="1" ht="11.25" customHeight="1">
      <c r="A87" s="94" t="s">
        <v>157</v>
      </c>
      <c r="B87" s="94">
        <v>41</v>
      </c>
      <c r="C87" s="94"/>
      <c r="D87" s="94" t="e">
        <f>入力表!#REF!</f>
        <v>#REF!</v>
      </c>
      <c r="E87" s="94">
        <f>COUNTIF($D$2:D87,D87)</f>
        <v>6</v>
      </c>
      <c r="F87" s="94" t="e">
        <f>IF(入力表!#REF!="","",D87&amp;E87)</f>
        <v>#REF!</v>
      </c>
      <c r="G87" s="94" t="e">
        <f>SUBSTITUTE(IF(入力表!#REF!="","",入力表!#REF!),"　","")</f>
        <v>#REF!</v>
      </c>
    </row>
    <row r="88" spans="1:7" s="63" customFormat="1" ht="11.25" customHeight="1">
      <c r="A88" s="94" t="s">
        <v>157</v>
      </c>
      <c r="B88" s="94">
        <v>42</v>
      </c>
      <c r="C88" s="94"/>
      <c r="D88" s="94" t="e">
        <f>入力表!#REF!</f>
        <v>#REF!</v>
      </c>
      <c r="E88" s="94">
        <f>COUNTIF($D$2:D88,D88)</f>
        <v>7</v>
      </c>
      <c r="F88" s="94" t="e">
        <f>IF(入力表!#REF!="","",D88&amp;E88)</f>
        <v>#REF!</v>
      </c>
      <c r="G88" s="94" t="e">
        <f>SUBSTITUTE(IF(入力表!#REF!="","",入力表!#REF!),"　","")</f>
        <v>#REF!</v>
      </c>
    </row>
    <row r="89" spans="1:7" s="63" customFormat="1" ht="11.25" customHeight="1">
      <c r="A89" s="94" t="s">
        <v>157</v>
      </c>
      <c r="B89" s="94">
        <v>43</v>
      </c>
      <c r="C89" s="94"/>
      <c r="D89" s="94" t="e">
        <f>入力表!#REF!</f>
        <v>#REF!</v>
      </c>
      <c r="E89" s="94">
        <f>COUNTIF($D$2:D89,D89)</f>
        <v>8</v>
      </c>
      <c r="F89" s="94" t="e">
        <f>IF(入力表!#REF!="","",D89&amp;E89)</f>
        <v>#REF!</v>
      </c>
      <c r="G89" s="94" t="e">
        <f>SUBSTITUTE(IF(入力表!#REF!="","",入力表!#REF!),"　","")</f>
        <v>#REF!</v>
      </c>
    </row>
    <row r="90" spans="1:7" s="63" customFormat="1" ht="11.25" customHeight="1">
      <c r="A90" s="94" t="s">
        <v>157</v>
      </c>
      <c r="B90" s="94">
        <v>44</v>
      </c>
      <c r="C90" s="94"/>
      <c r="D90" s="94" t="e">
        <f>入力表!#REF!</f>
        <v>#REF!</v>
      </c>
      <c r="E90" s="94">
        <f>COUNTIF($D$2:D90,D90)</f>
        <v>9</v>
      </c>
      <c r="F90" s="94" t="e">
        <f>IF(入力表!#REF!="","",D90&amp;E90)</f>
        <v>#REF!</v>
      </c>
      <c r="G90" s="94" t="e">
        <f>SUBSTITUTE(IF(入力表!#REF!="","",入力表!#REF!),"　","")</f>
        <v>#REF!</v>
      </c>
    </row>
    <row r="91" spans="1:7" s="63" customFormat="1" ht="11.25" customHeight="1">
      <c r="A91" s="94" t="s">
        <v>157</v>
      </c>
      <c r="B91" s="94">
        <v>45</v>
      </c>
      <c r="C91" s="94"/>
      <c r="D91" s="94" t="e">
        <f>入力表!#REF!</f>
        <v>#REF!</v>
      </c>
      <c r="E91" s="94">
        <f>COUNTIF($D$2:D91,D91)</f>
        <v>10</v>
      </c>
      <c r="F91" s="94" t="e">
        <f>IF(入力表!#REF!="","",D91&amp;E91)</f>
        <v>#REF!</v>
      </c>
      <c r="G91" s="94" t="e">
        <f>SUBSTITUTE(IF(入力表!#REF!="","",入力表!#REF!),"　","")</f>
        <v>#REF!</v>
      </c>
    </row>
    <row r="92" spans="1:7" s="63" customFormat="1" ht="11.25" customHeight="1">
      <c r="A92" s="170" t="s">
        <v>437</v>
      </c>
      <c r="B92" s="170">
        <v>1</v>
      </c>
      <c r="C92" s="170"/>
      <c r="D92" s="170">
        <f>入力表!AB14</f>
        <v>0</v>
      </c>
      <c r="E92" s="170">
        <f>COUNTIF($D$2:D92,D92)</f>
        <v>41</v>
      </c>
      <c r="F92" s="170" t="str">
        <f>IF(入力表!AB14="","",D92&amp;E92)</f>
        <v/>
      </c>
      <c r="G92" s="170" t="str">
        <f>SUBSTITUTE(IF(入力表!E14="","",入力表!E14),"　","")</f>
        <v/>
      </c>
    </row>
    <row r="93" spans="1:7" s="63" customFormat="1" ht="11.25" customHeight="1">
      <c r="A93" s="170" t="s">
        <v>437</v>
      </c>
      <c r="B93" s="170">
        <v>2</v>
      </c>
      <c r="C93" s="170"/>
      <c r="D93" s="170">
        <f>入力表!AB15</f>
        <v>0</v>
      </c>
      <c r="E93" s="170">
        <f>COUNTIF($D$2:D93,D93)</f>
        <v>42</v>
      </c>
      <c r="F93" s="170" t="str">
        <f>IF(入力表!AB15="","",D93&amp;E93)</f>
        <v/>
      </c>
      <c r="G93" s="170" t="str">
        <f>SUBSTITUTE(IF(入力表!E15="","",入力表!E15),"　","")</f>
        <v/>
      </c>
    </row>
    <row r="94" spans="1:7" s="63" customFormat="1" ht="11.25" customHeight="1">
      <c r="A94" s="170" t="s">
        <v>437</v>
      </c>
      <c r="B94" s="170">
        <v>3</v>
      </c>
      <c r="C94" s="170"/>
      <c r="D94" s="170">
        <f>入力表!AB16</f>
        <v>0</v>
      </c>
      <c r="E94" s="170">
        <f>COUNTIF($D$2:D94,D94)</f>
        <v>43</v>
      </c>
      <c r="F94" s="170" t="str">
        <f>IF(入力表!AB16="","",D94&amp;E94)</f>
        <v/>
      </c>
      <c r="G94" s="170" t="str">
        <f>SUBSTITUTE(IF(入力表!E16="","",入力表!E16),"　","")</f>
        <v/>
      </c>
    </row>
    <row r="95" spans="1:7" s="63" customFormat="1" ht="11.25" customHeight="1">
      <c r="A95" s="170" t="s">
        <v>437</v>
      </c>
      <c r="B95" s="170">
        <v>4</v>
      </c>
      <c r="C95" s="170"/>
      <c r="D95" s="170">
        <f>入力表!AB17</f>
        <v>0</v>
      </c>
      <c r="E95" s="170">
        <f>COUNTIF($D$2:D95,D95)</f>
        <v>44</v>
      </c>
      <c r="F95" s="170" t="str">
        <f>IF(入力表!AB17="","",D95&amp;E95)</f>
        <v/>
      </c>
      <c r="G95" s="170" t="str">
        <f>SUBSTITUTE(IF(入力表!E17="","",入力表!E17),"　","")</f>
        <v/>
      </c>
    </row>
    <row r="96" spans="1:7" s="63" customFormat="1" ht="11.25" customHeight="1">
      <c r="A96" s="170" t="s">
        <v>437</v>
      </c>
      <c r="B96" s="170">
        <v>5</v>
      </c>
      <c r="C96" s="170"/>
      <c r="D96" s="170">
        <f>入力表!AB18</f>
        <v>0</v>
      </c>
      <c r="E96" s="170">
        <f>COUNTIF($D$2:D96,D96)</f>
        <v>45</v>
      </c>
      <c r="F96" s="170" t="str">
        <f>IF(入力表!AB18="","",D96&amp;E96)</f>
        <v/>
      </c>
      <c r="G96" s="170" t="str">
        <f>SUBSTITUTE(IF(入力表!E18="","",入力表!E18),"　","")</f>
        <v/>
      </c>
    </row>
    <row r="97" spans="1:7" s="63" customFormat="1" ht="11.25" customHeight="1">
      <c r="A97" s="170" t="s">
        <v>437</v>
      </c>
      <c r="B97" s="170">
        <v>6</v>
      </c>
      <c r="C97" s="170"/>
      <c r="D97" s="170">
        <f>入力表!AB19</f>
        <v>0</v>
      </c>
      <c r="E97" s="170">
        <f>COUNTIF($D$2:D97,D97)</f>
        <v>46</v>
      </c>
      <c r="F97" s="170" t="str">
        <f>IF(入力表!AB19="","",D97&amp;E97)</f>
        <v/>
      </c>
      <c r="G97" s="170" t="str">
        <f>SUBSTITUTE(IF(入力表!E19="","",入力表!E19),"　","")</f>
        <v/>
      </c>
    </row>
    <row r="98" spans="1:7" s="63" customFormat="1" ht="11.25" customHeight="1">
      <c r="A98" s="170" t="s">
        <v>437</v>
      </c>
      <c r="B98" s="170">
        <v>7</v>
      </c>
      <c r="C98" s="170"/>
      <c r="D98" s="170">
        <f>入力表!AB20</f>
        <v>0</v>
      </c>
      <c r="E98" s="170">
        <f>COUNTIF($D$2:D98,D98)</f>
        <v>47</v>
      </c>
      <c r="F98" s="170" t="str">
        <f>IF(入力表!AB20="","",D98&amp;E98)</f>
        <v/>
      </c>
      <c r="G98" s="170" t="str">
        <f>SUBSTITUTE(IF(入力表!E20="","",入力表!E20),"　","")</f>
        <v/>
      </c>
    </row>
    <row r="99" spans="1:7" s="63" customFormat="1" ht="11.25" customHeight="1">
      <c r="A99" s="170" t="s">
        <v>437</v>
      </c>
      <c r="B99" s="170">
        <v>8</v>
      </c>
      <c r="C99" s="170"/>
      <c r="D99" s="170">
        <f>入力表!AB21</f>
        <v>0</v>
      </c>
      <c r="E99" s="170">
        <f>COUNTIF($D$2:D99,D99)</f>
        <v>48</v>
      </c>
      <c r="F99" s="170" t="str">
        <f>IF(入力表!AB21="","",D99&amp;E99)</f>
        <v/>
      </c>
      <c r="G99" s="170" t="str">
        <f>SUBSTITUTE(IF(入力表!E21="","",入力表!E21),"　","")</f>
        <v/>
      </c>
    </row>
    <row r="100" spans="1:7" s="63" customFormat="1" ht="11.25" customHeight="1">
      <c r="A100" s="170" t="s">
        <v>437</v>
      </c>
      <c r="B100" s="170">
        <v>9</v>
      </c>
      <c r="C100" s="170"/>
      <c r="D100" s="170">
        <f>入力表!AB22</f>
        <v>0</v>
      </c>
      <c r="E100" s="170">
        <f>COUNTIF($D$2:D100,D100)</f>
        <v>49</v>
      </c>
      <c r="F100" s="170" t="str">
        <f>IF(入力表!AB22="","",D100&amp;E100)</f>
        <v/>
      </c>
      <c r="G100" s="170" t="str">
        <f>SUBSTITUTE(IF(入力表!E22="","",入力表!E22),"　","")</f>
        <v/>
      </c>
    </row>
    <row r="101" spans="1:7" s="63" customFormat="1" ht="11.25" customHeight="1">
      <c r="A101" s="170" t="s">
        <v>437</v>
      </c>
      <c r="B101" s="170">
        <v>10</v>
      </c>
      <c r="C101" s="170"/>
      <c r="D101" s="170">
        <f>入力表!AB23</f>
        <v>0</v>
      </c>
      <c r="E101" s="170">
        <f>COUNTIF($D$2:D101,D101)</f>
        <v>50</v>
      </c>
      <c r="F101" s="170" t="str">
        <f>IF(入力表!AB23="","",D101&amp;E101)</f>
        <v/>
      </c>
      <c r="G101" s="170" t="str">
        <f>SUBSTITUTE(IF(入力表!E23="","",入力表!E23),"　","")</f>
        <v/>
      </c>
    </row>
    <row r="102" spans="1:7" s="63" customFormat="1" ht="11.25" customHeight="1">
      <c r="A102" s="170" t="s">
        <v>437</v>
      </c>
      <c r="B102" s="170">
        <v>11</v>
      </c>
      <c r="C102" s="170"/>
      <c r="D102" s="170">
        <f>入力表!AB24</f>
        <v>0</v>
      </c>
      <c r="E102" s="170">
        <f>COUNTIF($D$2:D102,D102)</f>
        <v>51</v>
      </c>
      <c r="F102" s="170" t="str">
        <f>IF(入力表!AB24="","",D102&amp;E102)</f>
        <v/>
      </c>
      <c r="G102" s="170" t="str">
        <f>SUBSTITUTE(IF(入力表!E24="","",入力表!E24),"　","")</f>
        <v/>
      </c>
    </row>
    <row r="103" spans="1:7" s="63" customFormat="1" ht="11.25" customHeight="1">
      <c r="A103" s="170" t="s">
        <v>437</v>
      </c>
      <c r="B103" s="170">
        <v>12</v>
      </c>
      <c r="C103" s="170"/>
      <c r="D103" s="170">
        <f>入力表!AB25</f>
        <v>0</v>
      </c>
      <c r="E103" s="170">
        <f>COUNTIF($D$2:D103,D103)</f>
        <v>52</v>
      </c>
      <c r="F103" s="170" t="str">
        <f>IF(入力表!AB25="","",D103&amp;E103)</f>
        <v/>
      </c>
      <c r="G103" s="170" t="str">
        <f>SUBSTITUTE(IF(入力表!E25="","",入力表!E25),"　","")</f>
        <v/>
      </c>
    </row>
    <row r="104" spans="1:7" s="63" customFormat="1" ht="11.25" customHeight="1">
      <c r="A104" s="170" t="s">
        <v>437</v>
      </c>
      <c r="B104" s="170">
        <v>13</v>
      </c>
      <c r="C104" s="170"/>
      <c r="D104" s="170">
        <f>入力表!AB26</f>
        <v>0</v>
      </c>
      <c r="E104" s="170">
        <f>COUNTIF($D$2:D104,D104)</f>
        <v>53</v>
      </c>
      <c r="F104" s="170" t="str">
        <f>IF(入力表!AB26="","",D104&amp;E104)</f>
        <v/>
      </c>
      <c r="G104" s="170" t="str">
        <f>SUBSTITUTE(IF(入力表!E26="","",入力表!E26),"　","")</f>
        <v/>
      </c>
    </row>
    <row r="105" spans="1:7" s="63" customFormat="1" ht="11.25" customHeight="1">
      <c r="A105" s="170" t="s">
        <v>437</v>
      </c>
      <c r="B105" s="170">
        <v>14</v>
      </c>
      <c r="C105" s="170"/>
      <c r="D105" s="170">
        <f>入力表!AB27</f>
        <v>0</v>
      </c>
      <c r="E105" s="170">
        <f>COUNTIF($D$2:D105,D105)</f>
        <v>54</v>
      </c>
      <c r="F105" s="170" t="str">
        <f>IF(入力表!AB27="","",D105&amp;E105)</f>
        <v/>
      </c>
      <c r="G105" s="170" t="str">
        <f>SUBSTITUTE(IF(入力表!E27="","",入力表!E27),"　","")</f>
        <v/>
      </c>
    </row>
    <row r="106" spans="1:7" s="63" customFormat="1" ht="11.25" customHeight="1">
      <c r="A106" s="170" t="s">
        <v>437</v>
      </c>
      <c r="B106" s="170">
        <v>15</v>
      </c>
      <c r="C106" s="170"/>
      <c r="D106" s="170">
        <f>入力表!AB28</f>
        <v>0</v>
      </c>
      <c r="E106" s="170">
        <f>COUNTIF($D$2:D106,D106)</f>
        <v>55</v>
      </c>
      <c r="F106" s="170" t="str">
        <f>IF(入力表!AB28="","",D106&amp;E106)</f>
        <v/>
      </c>
      <c r="G106" s="170" t="str">
        <f>SUBSTITUTE(IF(入力表!E28="","",入力表!E28),"　","")</f>
        <v/>
      </c>
    </row>
    <row r="107" spans="1:7" s="63" customFormat="1" ht="11.25" customHeight="1">
      <c r="A107" s="170" t="s">
        <v>437</v>
      </c>
      <c r="B107" s="170">
        <v>16</v>
      </c>
      <c r="C107" s="170"/>
      <c r="D107" s="170">
        <f>入力表!AB29</f>
        <v>0</v>
      </c>
      <c r="E107" s="170">
        <f>COUNTIF($D$2:D107,D107)</f>
        <v>56</v>
      </c>
      <c r="F107" s="170" t="str">
        <f>IF(入力表!AB29="","",D107&amp;E107)</f>
        <v/>
      </c>
      <c r="G107" s="170" t="str">
        <f>SUBSTITUTE(IF(入力表!E29="","",入力表!E29),"　","")</f>
        <v/>
      </c>
    </row>
    <row r="108" spans="1:7" s="63" customFormat="1" ht="11.25" customHeight="1">
      <c r="A108" s="170" t="s">
        <v>437</v>
      </c>
      <c r="B108" s="170">
        <v>17</v>
      </c>
      <c r="C108" s="170"/>
      <c r="D108" s="170">
        <f>入力表!AB30</f>
        <v>0</v>
      </c>
      <c r="E108" s="170">
        <f>COUNTIF($D$2:D108,D108)</f>
        <v>57</v>
      </c>
      <c r="F108" s="170" t="str">
        <f>IF(入力表!AB30="","",D108&amp;E108)</f>
        <v/>
      </c>
      <c r="G108" s="170" t="str">
        <f>SUBSTITUTE(IF(入力表!E30="","",入力表!E30),"　","")</f>
        <v/>
      </c>
    </row>
    <row r="109" spans="1:7" s="63" customFormat="1" ht="11.25" customHeight="1">
      <c r="A109" s="170" t="s">
        <v>437</v>
      </c>
      <c r="B109" s="170">
        <v>18</v>
      </c>
      <c r="C109" s="170"/>
      <c r="D109" s="170">
        <f>入力表!AB31</f>
        <v>0</v>
      </c>
      <c r="E109" s="170">
        <f>COUNTIF($D$2:D109,D109)</f>
        <v>58</v>
      </c>
      <c r="F109" s="170" t="str">
        <f>IF(入力表!AB31="","",D109&amp;E109)</f>
        <v/>
      </c>
      <c r="G109" s="170" t="str">
        <f>SUBSTITUTE(IF(入力表!E31="","",入力表!E31),"　","")</f>
        <v/>
      </c>
    </row>
    <row r="110" spans="1:7" s="63" customFormat="1" ht="11.25" customHeight="1">
      <c r="A110" s="170" t="s">
        <v>437</v>
      </c>
      <c r="B110" s="170">
        <v>19</v>
      </c>
      <c r="C110" s="170"/>
      <c r="D110" s="170">
        <f>入力表!AB32</f>
        <v>0</v>
      </c>
      <c r="E110" s="170">
        <f>COUNTIF($D$2:D110,D110)</f>
        <v>59</v>
      </c>
      <c r="F110" s="170" t="str">
        <f>IF(入力表!AB32="","",D110&amp;E110)</f>
        <v/>
      </c>
      <c r="G110" s="170" t="str">
        <f>SUBSTITUTE(IF(入力表!E32="","",入力表!E32),"　","")</f>
        <v/>
      </c>
    </row>
    <row r="111" spans="1:7" s="63" customFormat="1" ht="11.25" customHeight="1">
      <c r="A111" s="170" t="s">
        <v>437</v>
      </c>
      <c r="B111" s="170">
        <v>20</v>
      </c>
      <c r="C111" s="170"/>
      <c r="D111" s="170">
        <f>入力表!AB33</f>
        <v>0</v>
      </c>
      <c r="E111" s="170">
        <f>COUNTIF($D$2:D111,D111)</f>
        <v>60</v>
      </c>
      <c r="F111" s="170" t="str">
        <f>IF(入力表!AB33="","",D111&amp;E111)</f>
        <v/>
      </c>
      <c r="G111" s="170" t="str">
        <f>SUBSTITUTE(IF(入力表!E33="","",入力表!E33),"　","")</f>
        <v/>
      </c>
    </row>
    <row r="112" spans="1:7" s="63" customFormat="1" ht="11.25" customHeight="1">
      <c r="A112" s="170" t="s">
        <v>437</v>
      </c>
      <c r="B112" s="170">
        <v>21</v>
      </c>
      <c r="C112" s="170"/>
      <c r="D112" s="170">
        <f>入力表!AB34</f>
        <v>0</v>
      </c>
      <c r="E112" s="170">
        <f>COUNTIF($D$2:D112,D112)</f>
        <v>61</v>
      </c>
      <c r="F112" s="170" t="str">
        <f>IF(入力表!AB34="","",D112&amp;E112)</f>
        <v/>
      </c>
      <c r="G112" s="170" t="str">
        <f>SUBSTITUTE(IF(入力表!E34="","",入力表!E34),"　","")</f>
        <v/>
      </c>
    </row>
    <row r="113" spans="1:7" s="63" customFormat="1" ht="11.25" customHeight="1">
      <c r="A113" s="170" t="s">
        <v>437</v>
      </c>
      <c r="B113" s="170">
        <v>22</v>
      </c>
      <c r="C113" s="170"/>
      <c r="D113" s="170">
        <f>入力表!AB35</f>
        <v>0</v>
      </c>
      <c r="E113" s="170">
        <f>COUNTIF($D$2:D113,D113)</f>
        <v>62</v>
      </c>
      <c r="F113" s="170" t="str">
        <f>IF(入力表!AB35="","",D113&amp;E113)</f>
        <v/>
      </c>
      <c r="G113" s="170" t="str">
        <f>SUBSTITUTE(IF(入力表!E35="","",入力表!E35),"　","")</f>
        <v/>
      </c>
    </row>
    <row r="114" spans="1:7" s="63" customFormat="1" ht="11.25" customHeight="1">
      <c r="A114" s="170" t="s">
        <v>437</v>
      </c>
      <c r="B114" s="170">
        <v>23</v>
      </c>
      <c r="C114" s="170"/>
      <c r="D114" s="170">
        <f>入力表!AB36</f>
        <v>0</v>
      </c>
      <c r="E114" s="170">
        <f>COUNTIF($D$2:D114,D114)</f>
        <v>63</v>
      </c>
      <c r="F114" s="170" t="str">
        <f>IF(入力表!AB36="","",D114&amp;E114)</f>
        <v/>
      </c>
      <c r="G114" s="170" t="str">
        <f>SUBSTITUTE(IF(入力表!E36="","",入力表!E36),"　","")</f>
        <v/>
      </c>
    </row>
    <row r="115" spans="1:7" s="63" customFormat="1" ht="11.25" customHeight="1">
      <c r="A115" s="170" t="s">
        <v>437</v>
      </c>
      <c r="B115" s="170">
        <v>24</v>
      </c>
      <c r="C115" s="170"/>
      <c r="D115" s="170">
        <f>入力表!AB37</f>
        <v>0</v>
      </c>
      <c r="E115" s="170">
        <f>COUNTIF($D$2:D115,D115)</f>
        <v>64</v>
      </c>
      <c r="F115" s="170" t="str">
        <f>IF(入力表!AB37="","",D115&amp;E115)</f>
        <v/>
      </c>
      <c r="G115" s="170" t="str">
        <f>SUBSTITUTE(IF(入力表!E37="","",入力表!E37),"　","")</f>
        <v/>
      </c>
    </row>
    <row r="116" spans="1:7" s="63" customFormat="1" ht="11.25" customHeight="1">
      <c r="A116" s="170" t="s">
        <v>437</v>
      </c>
      <c r="B116" s="170">
        <v>25</v>
      </c>
      <c r="C116" s="170"/>
      <c r="D116" s="170">
        <f>入力表!AB38</f>
        <v>0</v>
      </c>
      <c r="E116" s="170">
        <f>COUNTIF($D$2:D116,D116)</f>
        <v>65</v>
      </c>
      <c r="F116" s="170" t="str">
        <f>IF(入力表!AB38="","",D116&amp;E116)</f>
        <v/>
      </c>
      <c r="G116" s="170" t="str">
        <f>SUBSTITUTE(IF(入力表!E38="","",入力表!E38),"　","")</f>
        <v/>
      </c>
    </row>
    <row r="117" spans="1:7" s="63" customFormat="1" ht="11.25" customHeight="1">
      <c r="A117" s="170" t="s">
        <v>437</v>
      </c>
      <c r="B117" s="170">
        <v>26</v>
      </c>
      <c r="C117" s="170"/>
      <c r="D117" s="170">
        <f>入力表!AB39</f>
        <v>0</v>
      </c>
      <c r="E117" s="170">
        <f>COUNTIF($D$2:D117,D117)</f>
        <v>66</v>
      </c>
      <c r="F117" s="170" t="str">
        <f>IF(入力表!AB39="","",D117&amp;E117)</f>
        <v/>
      </c>
      <c r="G117" s="170" t="str">
        <f>SUBSTITUTE(IF(入力表!E39="","",入力表!E39),"　","")</f>
        <v/>
      </c>
    </row>
    <row r="118" spans="1:7" s="63" customFormat="1" ht="11.25" customHeight="1">
      <c r="A118" s="170" t="s">
        <v>437</v>
      </c>
      <c r="B118" s="170">
        <v>27</v>
      </c>
      <c r="C118" s="170"/>
      <c r="D118" s="170">
        <f>入力表!AB40</f>
        <v>0</v>
      </c>
      <c r="E118" s="170">
        <f>COUNTIF($D$2:D118,D118)</f>
        <v>67</v>
      </c>
      <c r="F118" s="170" t="str">
        <f>IF(入力表!AB40="","",D118&amp;E118)</f>
        <v/>
      </c>
      <c r="G118" s="170" t="str">
        <f>SUBSTITUTE(IF(入力表!E40="","",入力表!E40),"　","")</f>
        <v/>
      </c>
    </row>
    <row r="119" spans="1:7" s="63" customFormat="1" ht="11.25" customHeight="1">
      <c r="A119" s="170" t="s">
        <v>437</v>
      </c>
      <c r="B119" s="170">
        <v>28</v>
      </c>
      <c r="C119" s="170"/>
      <c r="D119" s="170">
        <f>入力表!AB41</f>
        <v>0</v>
      </c>
      <c r="E119" s="170">
        <f>COUNTIF($D$2:D119,D119)</f>
        <v>68</v>
      </c>
      <c r="F119" s="170" t="str">
        <f>IF(入力表!AB41="","",D119&amp;E119)</f>
        <v/>
      </c>
      <c r="G119" s="170" t="str">
        <f>SUBSTITUTE(IF(入力表!E41="","",入力表!E41),"　","")</f>
        <v/>
      </c>
    </row>
    <row r="120" spans="1:7" s="63" customFormat="1" ht="11.25" customHeight="1">
      <c r="A120" s="170" t="s">
        <v>437</v>
      </c>
      <c r="B120" s="170">
        <v>29</v>
      </c>
      <c r="C120" s="170"/>
      <c r="D120" s="170">
        <f>入力表!AB42</f>
        <v>0</v>
      </c>
      <c r="E120" s="170">
        <f>COUNTIF($D$2:D120,D120)</f>
        <v>69</v>
      </c>
      <c r="F120" s="170" t="str">
        <f>IF(入力表!AB42="","",D120&amp;E120)</f>
        <v/>
      </c>
      <c r="G120" s="170" t="str">
        <f>SUBSTITUTE(IF(入力表!E42="","",入力表!E42),"　","")</f>
        <v/>
      </c>
    </row>
    <row r="121" spans="1:7" s="63" customFormat="1" ht="11.25" customHeight="1">
      <c r="A121" s="170" t="s">
        <v>437</v>
      </c>
      <c r="B121" s="170">
        <v>30</v>
      </c>
      <c r="C121" s="170"/>
      <c r="D121" s="170">
        <f>入力表!AB43</f>
        <v>0</v>
      </c>
      <c r="E121" s="170">
        <f>COUNTIF($D$2:D121,D121)</f>
        <v>70</v>
      </c>
      <c r="F121" s="170" t="str">
        <f>IF(入力表!AB43="","",D121&amp;E121)</f>
        <v/>
      </c>
      <c r="G121" s="170" t="str">
        <f>SUBSTITUTE(IF(入力表!E43="","",入力表!E43),"　","")</f>
        <v/>
      </c>
    </row>
    <row r="122" spans="1:7" s="63" customFormat="1" ht="11.25" customHeight="1">
      <c r="A122" s="170" t="s">
        <v>437</v>
      </c>
      <c r="B122" s="170">
        <v>31</v>
      </c>
      <c r="C122" s="170"/>
      <c r="D122" s="170">
        <f>入力表!AB44</f>
        <v>0</v>
      </c>
      <c r="E122" s="170">
        <f>COUNTIF($D$2:D122,D122)</f>
        <v>71</v>
      </c>
      <c r="F122" s="170" t="str">
        <f>IF(入力表!AB44="","",D122&amp;E122)</f>
        <v/>
      </c>
      <c r="G122" s="170" t="str">
        <f>SUBSTITUTE(IF(入力表!E44="","",入力表!E44),"　","")</f>
        <v/>
      </c>
    </row>
    <row r="123" spans="1:7" s="63" customFormat="1" ht="11.25" customHeight="1">
      <c r="A123" s="170" t="s">
        <v>437</v>
      </c>
      <c r="B123" s="170">
        <v>32</v>
      </c>
      <c r="C123" s="170"/>
      <c r="D123" s="170">
        <f>入力表!AB45</f>
        <v>0</v>
      </c>
      <c r="E123" s="170">
        <f>COUNTIF($D$2:D123,D123)</f>
        <v>72</v>
      </c>
      <c r="F123" s="170" t="str">
        <f>IF(入力表!AB45="","",D123&amp;E123)</f>
        <v/>
      </c>
      <c r="G123" s="170" t="str">
        <f>SUBSTITUTE(IF(入力表!E45="","",入力表!E45),"　","")</f>
        <v/>
      </c>
    </row>
    <row r="124" spans="1:7" s="63" customFormat="1" ht="11.25" customHeight="1">
      <c r="A124" s="170" t="s">
        <v>437</v>
      </c>
      <c r="B124" s="170">
        <v>33</v>
      </c>
      <c r="C124" s="170"/>
      <c r="D124" s="170">
        <f>入力表!AB46</f>
        <v>0</v>
      </c>
      <c r="E124" s="170">
        <f>COUNTIF($D$2:D124,D124)</f>
        <v>73</v>
      </c>
      <c r="F124" s="170" t="str">
        <f>IF(入力表!AB46="","",D124&amp;E124)</f>
        <v/>
      </c>
      <c r="G124" s="170" t="str">
        <f>SUBSTITUTE(IF(入力表!E46="","",入力表!E46),"　","")</f>
        <v/>
      </c>
    </row>
    <row r="125" spans="1:7" s="63" customFormat="1" ht="11.25" customHeight="1">
      <c r="A125" s="170" t="s">
        <v>437</v>
      </c>
      <c r="B125" s="170">
        <v>34</v>
      </c>
      <c r="C125" s="170"/>
      <c r="D125" s="170">
        <f>入力表!AB47</f>
        <v>0</v>
      </c>
      <c r="E125" s="170">
        <f>COUNTIF($D$2:D125,D125)</f>
        <v>74</v>
      </c>
      <c r="F125" s="170" t="str">
        <f>IF(入力表!AB47="","",D125&amp;E125)</f>
        <v/>
      </c>
      <c r="G125" s="170" t="str">
        <f>SUBSTITUTE(IF(入力表!E47="","",入力表!E47),"　","")</f>
        <v/>
      </c>
    </row>
    <row r="126" spans="1:7" s="63" customFormat="1" ht="11.25" customHeight="1">
      <c r="A126" s="170" t="s">
        <v>437</v>
      </c>
      <c r="B126" s="170">
        <v>35</v>
      </c>
      <c r="C126" s="170"/>
      <c r="D126" s="170">
        <f>入力表!AB48</f>
        <v>0</v>
      </c>
      <c r="E126" s="170">
        <f>COUNTIF($D$2:D126,D126)</f>
        <v>75</v>
      </c>
      <c r="F126" s="170" t="str">
        <f>IF(入力表!AB48="","",D126&amp;E126)</f>
        <v/>
      </c>
      <c r="G126" s="170" t="str">
        <f>SUBSTITUTE(IF(入力表!E48="","",入力表!E48),"　","")</f>
        <v/>
      </c>
    </row>
    <row r="127" spans="1:7" s="63" customFormat="1" ht="11.25" customHeight="1">
      <c r="A127" s="170" t="s">
        <v>437</v>
      </c>
      <c r="B127" s="170">
        <v>36</v>
      </c>
      <c r="C127" s="170"/>
      <c r="D127" s="170">
        <f>入力表!AB49</f>
        <v>0</v>
      </c>
      <c r="E127" s="170">
        <f>COUNTIF($D$2:D127,D127)</f>
        <v>76</v>
      </c>
      <c r="F127" s="170" t="str">
        <f>IF(入力表!AB49="","",D127&amp;E127)</f>
        <v/>
      </c>
      <c r="G127" s="170" t="str">
        <f>SUBSTITUTE(IF(入力表!E49="","",入力表!E49),"　","")</f>
        <v/>
      </c>
    </row>
    <row r="128" spans="1:7" s="63" customFormat="1" ht="11.25" customHeight="1">
      <c r="A128" s="170" t="s">
        <v>437</v>
      </c>
      <c r="B128" s="170">
        <v>37</v>
      </c>
      <c r="C128" s="170"/>
      <c r="D128" s="170">
        <f>入力表!AB50</f>
        <v>0</v>
      </c>
      <c r="E128" s="170">
        <f>COUNTIF($D$2:D128,D128)</f>
        <v>77</v>
      </c>
      <c r="F128" s="170" t="str">
        <f>IF(入力表!AB50="","",D128&amp;E128)</f>
        <v/>
      </c>
      <c r="G128" s="170" t="str">
        <f>SUBSTITUTE(IF(入力表!E50="","",入力表!E50),"　","")</f>
        <v/>
      </c>
    </row>
    <row r="129" spans="1:7" s="63" customFormat="1" ht="11.25" customHeight="1">
      <c r="A129" s="170" t="s">
        <v>437</v>
      </c>
      <c r="B129" s="170">
        <v>38</v>
      </c>
      <c r="C129" s="170"/>
      <c r="D129" s="170">
        <f>入力表!AB51</f>
        <v>0</v>
      </c>
      <c r="E129" s="170">
        <f>COUNTIF($D$2:D129,D129)</f>
        <v>78</v>
      </c>
      <c r="F129" s="170" t="str">
        <f>IF(入力表!AB51="","",D129&amp;E129)</f>
        <v/>
      </c>
      <c r="G129" s="170" t="str">
        <f>SUBSTITUTE(IF(入力表!E51="","",入力表!E51),"　","")</f>
        <v/>
      </c>
    </row>
    <row r="130" spans="1:7" s="63" customFormat="1" ht="11.25" customHeight="1">
      <c r="A130" s="170" t="s">
        <v>437</v>
      </c>
      <c r="B130" s="170">
        <v>39</v>
      </c>
      <c r="C130" s="170"/>
      <c r="D130" s="170">
        <f>入力表!AB52</f>
        <v>0</v>
      </c>
      <c r="E130" s="170">
        <f>COUNTIF($D$2:D130,D130)</f>
        <v>79</v>
      </c>
      <c r="F130" s="170" t="str">
        <f>IF(入力表!AB52="","",D130&amp;E130)</f>
        <v/>
      </c>
      <c r="G130" s="170" t="str">
        <f>SUBSTITUTE(IF(入力表!E52="","",入力表!E52),"　","")</f>
        <v/>
      </c>
    </row>
    <row r="131" spans="1:7" s="63" customFormat="1" ht="11.25" customHeight="1">
      <c r="A131" s="170" t="s">
        <v>437</v>
      </c>
      <c r="B131" s="170">
        <v>40</v>
      </c>
      <c r="C131" s="170"/>
      <c r="D131" s="170">
        <f>入力表!AB53</f>
        <v>0</v>
      </c>
      <c r="E131" s="170">
        <f>COUNTIF($D$2:D131,D131)</f>
        <v>80</v>
      </c>
      <c r="F131" s="170" t="str">
        <f>IF(入力表!AB53="","",D131&amp;E131)</f>
        <v/>
      </c>
      <c r="G131" s="170" t="str">
        <f>SUBSTITUTE(IF(入力表!E53="","",入力表!E53),"　","")</f>
        <v/>
      </c>
    </row>
    <row r="132" spans="1:7" s="63" customFormat="1" ht="11.25" customHeight="1">
      <c r="A132" s="170" t="s">
        <v>437</v>
      </c>
      <c r="B132" s="170">
        <v>41</v>
      </c>
      <c r="C132" s="170"/>
      <c r="D132" s="170" t="e">
        <f>入力表!#REF!</f>
        <v>#REF!</v>
      </c>
      <c r="E132" s="170">
        <f>COUNTIF($D$2:D132,D132)</f>
        <v>11</v>
      </c>
      <c r="F132" s="170" t="e">
        <f>IF(入力表!#REF!="","",D132&amp;E132)</f>
        <v>#REF!</v>
      </c>
      <c r="G132" s="170" t="e">
        <f>SUBSTITUTE(IF(入力表!#REF!="","",入力表!#REF!),"　","")</f>
        <v>#REF!</v>
      </c>
    </row>
    <row r="133" spans="1:7" s="63" customFormat="1" ht="11.25" customHeight="1">
      <c r="A133" s="170" t="s">
        <v>437</v>
      </c>
      <c r="B133" s="170">
        <v>42</v>
      </c>
      <c r="C133" s="170"/>
      <c r="D133" s="170" t="e">
        <f>入力表!#REF!</f>
        <v>#REF!</v>
      </c>
      <c r="E133" s="170">
        <f>COUNTIF($D$2:D133,D133)</f>
        <v>12</v>
      </c>
      <c r="F133" s="170" t="e">
        <f>IF(入力表!#REF!="","",D133&amp;E133)</f>
        <v>#REF!</v>
      </c>
      <c r="G133" s="170" t="e">
        <f>SUBSTITUTE(IF(入力表!#REF!="","",入力表!#REF!),"　","")</f>
        <v>#REF!</v>
      </c>
    </row>
    <row r="134" spans="1:7" s="63" customFormat="1" ht="11.25" customHeight="1">
      <c r="A134" s="170" t="s">
        <v>437</v>
      </c>
      <c r="B134" s="170">
        <v>43</v>
      </c>
      <c r="C134" s="170"/>
      <c r="D134" s="170" t="e">
        <f>入力表!#REF!</f>
        <v>#REF!</v>
      </c>
      <c r="E134" s="170">
        <f>COUNTIF($D$2:D134,D134)</f>
        <v>13</v>
      </c>
      <c r="F134" s="170" t="e">
        <f>IF(入力表!#REF!="","",D134&amp;E134)</f>
        <v>#REF!</v>
      </c>
      <c r="G134" s="170" t="e">
        <f>SUBSTITUTE(IF(入力表!#REF!="","",入力表!#REF!),"　","")</f>
        <v>#REF!</v>
      </c>
    </row>
    <row r="135" spans="1:7" s="63" customFormat="1" ht="11.25" customHeight="1">
      <c r="A135" s="170" t="s">
        <v>437</v>
      </c>
      <c r="B135" s="170">
        <v>44</v>
      </c>
      <c r="C135" s="170"/>
      <c r="D135" s="170" t="e">
        <f>入力表!#REF!</f>
        <v>#REF!</v>
      </c>
      <c r="E135" s="170">
        <f>COUNTIF($D$2:D135,D135)</f>
        <v>14</v>
      </c>
      <c r="F135" s="170" t="e">
        <f>IF(入力表!#REF!="","",D135&amp;E135)</f>
        <v>#REF!</v>
      </c>
      <c r="G135" s="170" t="e">
        <f>SUBSTITUTE(IF(入力表!#REF!="","",入力表!#REF!),"　","")</f>
        <v>#REF!</v>
      </c>
    </row>
    <row r="136" spans="1:7" s="63" customFormat="1" ht="11.25" customHeight="1">
      <c r="A136" s="170" t="s">
        <v>437</v>
      </c>
      <c r="B136" s="170">
        <v>45</v>
      </c>
      <c r="C136" s="170"/>
      <c r="D136" s="170" t="e">
        <f>入力表!#REF!</f>
        <v>#REF!</v>
      </c>
      <c r="E136" s="170">
        <f>COUNTIF($D$2:D136,D136)</f>
        <v>15</v>
      </c>
      <c r="F136" s="170" t="e">
        <f>IF(入力表!#REF!="","",D136&amp;E136)</f>
        <v>#REF!</v>
      </c>
      <c r="G136" s="170" t="e">
        <f>SUBSTITUTE(IF(入力表!#REF!="","",入力表!#REF!),"　","")</f>
        <v>#REF!</v>
      </c>
    </row>
    <row r="137" spans="1:7" s="63" customFormat="1" ht="11.25" customHeight="1">
      <c r="A137" s="96" t="s">
        <v>158</v>
      </c>
      <c r="B137" s="97">
        <v>1</v>
      </c>
      <c r="C137" s="97"/>
      <c r="D137" s="97">
        <f>入力表!AK14</f>
        <v>0</v>
      </c>
      <c r="E137" s="97">
        <f>COUNTIF($D$137:D137,D137)</f>
        <v>1</v>
      </c>
      <c r="F137" s="97" t="str">
        <f>D137&amp;E137</f>
        <v>01</v>
      </c>
      <c r="G137" s="98">
        <f>入力表!E14</f>
        <v>0</v>
      </c>
    </row>
    <row r="138" spans="1:7" s="63" customFormat="1" ht="11.25" customHeight="1">
      <c r="A138" s="99" t="s">
        <v>158</v>
      </c>
      <c r="B138" s="100">
        <v>2</v>
      </c>
      <c r="C138" s="100"/>
      <c r="D138" s="100">
        <f>入力表!AK15</f>
        <v>0</v>
      </c>
      <c r="E138" s="100">
        <f>COUNTIF($D$137:D138,D138)</f>
        <v>2</v>
      </c>
      <c r="F138" s="100" t="str">
        <f t="shared" ref="F138:F149" si="1">D138&amp;E138</f>
        <v>02</v>
      </c>
      <c r="G138" s="101">
        <f>入力表!E15</f>
        <v>0</v>
      </c>
    </row>
    <row r="139" spans="1:7" s="63" customFormat="1" ht="11.25" customHeight="1">
      <c r="A139" s="99" t="s">
        <v>158</v>
      </c>
      <c r="B139" s="100">
        <v>3</v>
      </c>
      <c r="C139" s="100"/>
      <c r="D139" s="100">
        <f>入力表!AK16</f>
        <v>0</v>
      </c>
      <c r="E139" s="100">
        <f>COUNTIF($D$137:D139,D139)</f>
        <v>3</v>
      </c>
      <c r="F139" s="100" t="str">
        <f t="shared" si="1"/>
        <v>03</v>
      </c>
      <c r="G139" s="101">
        <f>入力表!E16</f>
        <v>0</v>
      </c>
    </row>
    <row r="140" spans="1:7" s="63" customFormat="1" ht="11.25" customHeight="1">
      <c r="A140" s="99" t="s">
        <v>158</v>
      </c>
      <c r="B140" s="100">
        <v>4</v>
      </c>
      <c r="C140" s="100"/>
      <c r="D140" s="100">
        <f>入力表!AK17</f>
        <v>0</v>
      </c>
      <c r="E140" s="100">
        <f>COUNTIF($D$137:D140,D140)</f>
        <v>4</v>
      </c>
      <c r="F140" s="100" t="str">
        <f t="shared" si="1"/>
        <v>04</v>
      </c>
      <c r="G140" s="101">
        <f>入力表!E17</f>
        <v>0</v>
      </c>
    </row>
    <row r="141" spans="1:7" s="63" customFormat="1" ht="11.25" customHeight="1">
      <c r="A141" s="99" t="s">
        <v>158</v>
      </c>
      <c r="B141" s="100">
        <v>5</v>
      </c>
      <c r="C141" s="100"/>
      <c r="D141" s="100">
        <f>入力表!AK18</f>
        <v>0</v>
      </c>
      <c r="E141" s="100">
        <f>COUNTIF($D$137:D141,D141)</f>
        <v>5</v>
      </c>
      <c r="F141" s="100" t="str">
        <f t="shared" si="1"/>
        <v>05</v>
      </c>
      <c r="G141" s="101">
        <f>入力表!E18</f>
        <v>0</v>
      </c>
    </row>
    <row r="142" spans="1:7" s="63" customFormat="1" ht="11.25" customHeight="1">
      <c r="A142" s="99" t="s">
        <v>158</v>
      </c>
      <c r="B142" s="100">
        <v>6</v>
      </c>
      <c r="C142" s="100"/>
      <c r="D142" s="100">
        <f>入力表!AK19</f>
        <v>0</v>
      </c>
      <c r="E142" s="100">
        <f>COUNTIF($D$137:D142,D142)</f>
        <v>6</v>
      </c>
      <c r="F142" s="100" t="str">
        <f t="shared" si="1"/>
        <v>06</v>
      </c>
      <c r="G142" s="101">
        <f>入力表!E19</f>
        <v>0</v>
      </c>
    </row>
    <row r="143" spans="1:7" s="63" customFormat="1" ht="11.25" customHeight="1">
      <c r="A143" s="99" t="s">
        <v>158</v>
      </c>
      <c r="B143" s="100">
        <v>7</v>
      </c>
      <c r="C143" s="100"/>
      <c r="D143" s="100">
        <f>入力表!AK20</f>
        <v>0</v>
      </c>
      <c r="E143" s="100">
        <f>COUNTIF($D$137:D143,D143)</f>
        <v>7</v>
      </c>
      <c r="F143" s="100" t="str">
        <f t="shared" si="1"/>
        <v>07</v>
      </c>
      <c r="G143" s="101">
        <f>入力表!E20</f>
        <v>0</v>
      </c>
    </row>
    <row r="144" spans="1:7" s="63" customFormat="1" ht="11.25" customHeight="1">
      <c r="A144" s="99" t="s">
        <v>158</v>
      </c>
      <c r="B144" s="100">
        <v>8</v>
      </c>
      <c r="C144" s="100"/>
      <c r="D144" s="100">
        <f>入力表!AK21</f>
        <v>0</v>
      </c>
      <c r="E144" s="100">
        <f>COUNTIF($D$137:D144,D144)</f>
        <v>8</v>
      </c>
      <c r="F144" s="100" t="str">
        <f t="shared" si="1"/>
        <v>08</v>
      </c>
      <c r="G144" s="101">
        <f>入力表!E21</f>
        <v>0</v>
      </c>
    </row>
    <row r="145" spans="1:7" s="63" customFormat="1" ht="11.25" customHeight="1">
      <c r="A145" s="99" t="s">
        <v>158</v>
      </c>
      <c r="B145" s="100">
        <v>9</v>
      </c>
      <c r="C145" s="100"/>
      <c r="D145" s="100">
        <f>入力表!AK22</f>
        <v>0</v>
      </c>
      <c r="E145" s="100">
        <f>COUNTIF($D$137:D145,D145)</f>
        <v>9</v>
      </c>
      <c r="F145" s="100" t="str">
        <f t="shared" si="1"/>
        <v>09</v>
      </c>
      <c r="G145" s="101">
        <f>入力表!E22</f>
        <v>0</v>
      </c>
    </row>
    <row r="146" spans="1:7" s="63" customFormat="1" ht="11.25" customHeight="1">
      <c r="A146" s="99" t="s">
        <v>158</v>
      </c>
      <c r="B146" s="100">
        <v>10</v>
      </c>
      <c r="C146" s="100"/>
      <c r="D146" s="100">
        <f>入力表!AK23</f>
        <v>0</v>
      </c>
      <c r="E146" s="100">
        <f>COUNTIF($D$137:D146,D146)</f>
        <v>10</v>
      </c>
      <c r="F146" s="100" t="str">
        <f t="shared" si="1"/>
        <v>010</v>
      </c>
      <c r="G146" s="101">
        <f>入力表!E23</f>
        <v>0</v>
      </c>
    </row>
    <row r="147" spans="1:7" s="63" customFormat="1" ht="11.25" customHeight="1">
      <c r="A147" s="99" t="s">
        <v>158</v>
      </c>
      <c r="B147" s="100">
        <v>11</v>
      </c>
      <c r="C147" s="100"/>
      <c r="D147" s="100">
        <f>入力表!AK24</f>
        <v>0</v>
      </c>
      <c r="E147" s="100">
        <f>COUNTIF($D$137:D147,D147)</f>
        <v>11</v>
      </c>
      <c r="F147" s="100" t="str">
        <f t="shared" si="1"/>
        <v>011</v>
      </c>
      <c r="G147" s="101">
        <f>入力表!E24</f>
        <v>0</v>
      </c>
    </row>
    <row r="148" spans="1:7" s="63" customFormat="1" ht="11.25" customHeight="1">
      <c r="A148" s="99" t="s">
        <v>158</v>
      </c>
      <c r="B148" s="100">
        <v>12</v>
      </c>
      <c r="C148" s="100"/>
      <c r="D148" s="100">
        <f>入力表!AK25</f>
        <v>0</v>
      </c>
      <c r="E148" s="100">
        <f>COUNTIF($D$137:D148,D148)</f>
        <v>12</v>
      </c>
      <c r="F148" s="100" t="str">
        <f t="shared" si="1"/>
        <v>012</v>
      </c>
      <c r="G148" s="101">
        <f>入力表!E25</f>
        <v>0</v>
      </c>
    </row>
    <row r="149" spans="1:7" s="63" customFormat="1" ht="11.25" customHeight="1">
      <c r="A149" s="99" t="s">
        <v>158</v>
      </c>
      <c r="B149" s="100">
        <v>13</v>
      </c>
      <c r="C149" s="100"/>
      <c r="D149" s="100">
        <f>入力表!AK26</f>
        <v>0</v>
      </c>
      <c r="E149" s="100">
        <f>COUNTIF($D$137:D149,D149)</f>
        <v>13</v>
      </c>
      <c r="F149" s="100" t="str">
        <f t="shared" si="1"/>
        <v>013</v>
      </c>
      <c r="G149" s="101">
        <f>入力表!E26</f>
        <v>0</v>
      </c>
    </row>
    <row r="150" spans="1:7" s="63" customFormat="1" ht="11.25" customHeight="1">
      <c r="A150" s="99" t="s">
        <v>158</v>
      </c>
      <c r="B150" s="100">
        <v>14</v>
      </c>
      <c r="C150" s="100"/>
      <c r="D150" s="100">
        <f>入力表!AK27</f>
        <v>0</v>
      </c>
      <c r="E150" s="100">
        <f>COUNTIF($D$137:D150,D150)</f>
        <v>14</v>
      </c>
      <c r="F150" s="100" t="str">
        <f t="shared" ref="F150:F181" si="2">D150&amp;E150</f>
        <v>014</v>
      </c>
      <c r="G150" s="101">
        <f>入力表!E27</f>
        <v>0</v>
      </c>
    </row>
    <row r="151" spans="1:7" s="63" customFormat="1" ht="11.25" customHeight="1">
      <c r="A151" s="99" t="s">
        <v>158</v>
      </c>
      <c r="B151" s="100">
        <v>15</v>
      </c>
      <c r="C151" s="100"/>
      <c r="D151" s="100">
        <f>入力表!AK28</f>
        <v>0</v>
      </c>
      <c r="E151" s="100">
        <f>COUNTIF($D$137:D151,D151)</f>
        <v>15</v>
      </c>
      <c r="F151" s="100" t="str">
        <f t="shared" si="2"/>
        <v>015</v>
      </c>
      <c r="G151" s="101">
        <f>入力表!E28</f>
        <v>0</v>
      </c>
    </row>
    <row r="152" spans="1:7" s="63" customFormat="1" ht="11.25" customHeight="1">
      <c r="A152" s="99" t="s">
        <v>158</v>
      </c>
      <c r="B152" s="100">
        <v>16</v>
      </c>
      <c r="C152" s="100"/>
      <c r="D152" s="100">
        <f>入力表!AK29</f>
        <v>0</v>
      </c>
      <c r="E152" s="100">
        <f>COUNTIF($D$137:D152,D152)</f>
        <v>16</v>
      </c>
      <c r="F152" s="100" t="str">
        <f t="shared" si="2"/>
        <v>016</v>
      </c>
      <c r="G152" s="101">
        <f>入力表!E29</f>
        <v>0</v>
      </c>
    </row>
    <row r="153" spans="1:7" s="63" customFormat="1" ht="11.25" customHeight="1">
      <c r="A153" s="99" t="s">
        <v>158</v>
      </c>
      <c r="B153" s="100">
        <v>17</v>
      </c>
      <c r="C153" s="100"/>
      <c r="D153" s="100">
        <f>入力表!AK30</f>
        <v>0</v>
      </c>
      <c r="E153" s="100">
        <f>COUNTIF($D$137:D153,D153)</f>
        <v>17</v>
      </c>
      <c r="F153" s="100" t="str">
        <f t="shared" si="2"/>
        <v>017</v>
      </c>
      <c r="G153" s="101">
        <f>入力表!E30</f>
        <v>0</v>
      </c>
    </row>
    <row r="154" spans="1:7" s="63" customFormat="1" ht="11.25" customHeight="1">
      <c r="A154" s="99" t="s">
        <v>158</v>
      </c>
      <c r="B154" s="100">
        <v>18</v>
      </c>
      <c r="C154" s="100"/>
      <c r="D154" s="100">
        <f>入力表!AK31</f>
        <v>0</v>
      </c>
      <c r="E154" s="100">
        <f>COUNTIF($D$137:D154,D154)</f>
        <v>18</v>
      </c>
      <c r="F154" s="100" t="str">
        <f t="shared" si="2"/>
        <v>018</v>
      </c>
      <c r="G154" s="101">
        <f>入力表!E31</f>
        <v>0</v>
      </c>
    </row>
    <row r="155" spans="1:7" s="63" customFormat="1" ht="11.25" customHeight="1">
      <c r="A155" s="99" t="s">
        <v>158</v>
      </c>
      <c r="B155" s="100">
        <v>19</v>
      </c>
      <c r="C155" s="100"/>
      <c r="D155" s="100">
        <f>入力表!AK32</f>
        <v>0</v>
      </c>
      <c r="E155" s="100">
        <f>COUNTIF($D$137:D155,D155)</f>
        <v>19</v>
      </c>
      <c r="F155" s="100" t="str">
        <f t="shared" si="2"/>
        <v>019</v>
      </c>
      <c r="G155" s="101">
        <f>入力表!E32</f>
        <v>0</v>
      </c>
    </row>
    <row r="156" spans="1:7" s="63" customFormat="1" ht="11.25" customHeight="1">
      <c r="A156" s="99" t="s">
        <v>158</v>
      </c>
      <c r="B156" s="100">
        <v>20</v>
      </c>
      <c r="C156" s="100"/>
      <c r="D156" s="100">
        <f>入力表!AK33</f>
        <v>0</v>
      </c>
      <c r="E156" s="100">
        <f>COUNTIF($D$137:D156,D156)</f>
        <v>20</v>
      </c>
      <c r="F156" s="100" t="str">
        <f t="shared" si="2"/>
        <v>020</v>
      </c>
      <c r="G156" s="101">
        <f>入力表!E33</f>
        <v>0</v>
      </c>
    </row>
    <row r="157" spans="1:7" s="63" customFormat="1" ht="11.25" customHeight="1">
      <c r="A157" s="99" t="s">
        <v>158</v>
      </c>
      <c r="B157" s="100">
        <v>21</v>
      </c>
      <c r="C157" s="100"/>
      <c r="D157" s="100">
        <f>入力表!AK34</f>
        <v>0</v>
      </c>
      <c r="E157" s="100">
        <f>COUNTIF($D$137:D157,D157)</f>
        <v>21</v>
      </c>
      <c r="F157" s="100" t="str">
        <f t="shared" si="2"/>
        <v>021</v>
      </c>
      <c r="G157" s="101">
        <f>入力表!E34</f>
        <v>0</v>
      </c>
    </row>
    <row r="158" spans="1:7" s="63" customFormat="1" ht="11.25" customHeight="1">
      <c r="A158" s="99" t="s">
        <v>158</v>
      </c>
      <c r="B158" s="100">
        <v>22</v>
      </c>
      <c r="C158" s="100"/>
      <c r="D158" s="100">
        <f>入力表!AK35</f>
        <v>0</v>
      </c>
      <c r="E158" s="100">
        <f>COUNTIF($D$137:D158,D158)</f>
        <v>22</v>
      </c>
      <c r="F158" s="100" t="str">
        <f t="shared" si="2"/>
        <v>022</v>
      </c>
      <c r="G158" s="101">
        <f>入力表!E35</f>
        <v>0</v>
      </c>
    </row>
    <row r="159" spans="1:7" s="63" customFormat="1" ht="11.25" customHeight="1">
      <c r="A159" s="99" t="s">
        <v>158</v>
      </c>
      <c r="B159" s="100">
        <v>23</v>
      </c>
      <c r="C159" s="100"/>
      <c r="D159" s="100">
        <f>入力表!AK36</f>
        <v>0</v>
      </c>
      <c r="E159" s="100">
        <f>COUNTIF($D$137:D159,D159)</f>
        <v>23</v>
      </c>
      <c r="F159" s="100" t="str">
        <f t="shared" si="2"/>
        <v>023</v>
      </c>
      <c r="G159" s="101">
        <f>入力表!E36</f>
        <v>0</v>
      </c>
    </row>
    <row r="160" spans="1:7" s="63" customFormat="1" ht="11.25" customHeight="1">
      <c r="A160" s="99" t="s">
        <v>158</v>
      </c>
      <c r="B160" s="100">
        <v>24</v>
      </c>
      <c r="C160" s="100"/>
      <c r="D160" s="100">
        <f>入力表!AK37</f>
        <v>0</v>
      </c>
      <c r="E160" s="100">
        <f>COUNTIF($D$137:D160,D160)</f>
        <v>24</v>
      </c>
      <c r="F160" s="100" t="str">
        <f t="shared" si="2"/>
        <v>024</v>
      </c>
      <c r="G160" s="101">
        <f>入力表!E37</f>
        <v>0</v>
      </c>
    </row>
    <row r="161" spans="1:7" s="63" customFormat="1" ht="11.25" customHeight="1">
      <c r="A161" s="99" t="s">
        <v>158</v>
      </c>
      <c r="B161" s="100">
        <v>25</v>
      </c>
      <c r="C161" s="100"/>
      <c r="D161" s="100">
        <f>入力表!AK38</f>
        <v>0</v>
      </c>
      <c r="E161" s="100">
        <f>COUNTIF($D$137:D161,D161)</f>
        <v>25</v>
      </c>
      <c r="F161" s="100" t="str">
        <f t="shared" si="2"/>
        <v>025</v>
      </c>
      <c r="G161" s="101">
        <f>入力表!E38</f>
        <v>0</v>
      </c>
    </row>
    <row r="162" spans="1:7" s="63" customFormat="1" ht="11.25" customHeight="1">
      <c r="A162" s="99" t="s">
        <v>158</v>
      </c>
      <c r="B162" s="100">
        <v>26</v>
      </c>
      <c r="C162" s="100"/>
      <c r="D162" s="100">
        <f>入力表!AK39</f>
        <v>0</v>
      </c>
      <c r="E162" s="100">
        <f>COUNTIF($D$137:D162,D162)</f>
        <v>26</v>
      </c>
      <c r="F162" s="100" t="str">
        <f t="shared" si="2"/>
        <v>026</v>
      </c>
      <c r="G162" s="101">
        <f>入力表!E39</f>
        <v>0</v>
      </c>
    </row>
    <row r="163" spans="1:7" s="63" customFormat="1" ht="11.25" customHeight="1">
      <c r="A163" s="99" t="s">
        <v>158</v>
      </c>
      <c r="B163" s="100">
        <v>27</v>
      </c>
      <c r="C163" s="100"/>
      <c r="D163" s="100">
        <f>入力表!AK40</f>
        <v>0</v>
      </c>
      <c r="E163" s="100">
        <f>COUNTIF($D$137:D163,D163)</f>
        <v>27</v>
      </c>
      <c r="F163" s="100" t="str">
        <f t="shared" si="2"/>
        <v>027</v>
      </c>
      <c r="G163" s="101">
        <f>入力表!E40</f>
        <v>0</v>
      </c>
    </row>
    <row r="164" spans="1:7" s="63" customFormat="1" ht="11.25" customHeight="1">
      <c r="A164" s="99" t="s">
        <v>158</v>
      </c>
      <c r="B164" s="100">
        <v>28</v>
      </c>
      <c r="C164" s="100"/>
      <c r="D164" s="100">
        <f>入力表!AK41</f>
        <v>0</v>
      </c>
      <c r="E164" s="100">
        <f>COUNTIF($D$137:D164,D164)</f>
        <v>28</v>
      </c>
      <c r="F164" s="100" t="str">
        <f t="shared" si="2"/>
        <v>028</v>
      </c>
      <c r="G164" s="101">
        <f>入力表!E41</f>
        <v>0</v>
      </c>
    </row>
    <row r="165" spans="1:7" s="63" customFormat="1" ht="11.25" customHeight="1">
      <c r="A165" s="99" t="s">
        <v>158</v>
      </c>
      <c r="B165" s="100">
        <v>29</v>
      </c>
      <c r="C165" s="100"/>
      <c r="D165" s="100">
        <f>入力表!AK42</f>
        <v>0</v>
      </c>
      <c r="E165" s="100">
        <f>COUNTIF($D$137:D165,D165)</f>
        <v>29</v>
      </c>
      <c r="F165" s="100" t="str">
        <f t="shared" si="2"/>
        <v>029</v>
      </c>
      <c r="G165" s="101">
        <f>入力表!E42</f>
        <v>0</v>
      </c>
    </row>
    <row r="166" spans="1:7" s="63" customFormat="1" ht="11.25" customHeight="1">
      <c r="A166" s="99" t="s">
        <v>158</v>
      </c>
      <c r="B166" s="100">
        <v>30</v>
      </c>
      <c r="C166" s="100"/>
      <c r="D166" s="100">
        <f>入力表!AK43</f>
        <v>0</v>
      </c>
      <c r="E166" s="100">
        <f>COUNTIF($D$137:D166,D166)</f>
        <v>30</v>
      </c>
      <c r="F166" s="100" t="str">
        <f t="shared" si="2"/>
        <v>030</v>
      </c>
      <c r="G166" s="101">
        <f>入力表!E43</f>
        <v>0</v>
      </c>
    </row>
    <row r="167" spans="1:7" s="63" customFormat="1" ht="11.25" customHeight="1">
      <c r="A167" s="99" t="s">
        <v>158</v>
      </c>
      <c r="B167" s="100">
        <v>31</v>
      </c>
      <c r="C167" s="100"/>
      <c r="D167" s="100">
        <f>入力表!AK44</f>
        <v>0</v>
      </c>
      <c r="E167" s="100">
        <f>COUNTIF($D$137:D167,D167)</f>
        <v>31</v>
      </c>
      <c r="F167" s="100" t="str">
        <f t="shared" si="2"/>
        <v>031</v>
      </c>
      <c r="G167" s="101">
        <f>入力表!E44</f>
        <v>0</v>
      </c>
    </row>
    <row r="168" spans="1:7" s="63" customFormat="1" ht="11.25" customHeight="1">
      <c r="A168" s="99" t="s">
        <v>158</v>
      </c>
      <c r="B168" s="100">
        <v>32</v>
      </c>
      <c r="C168" s="100"/>
      <c r="D168" s="100">
        <f>入力表!AK45</f>
        <v>0</v>
      </c>
      <c r="E168" s="100">
        <f>COUNTIF($D$137:D168,D168)</f>
        <v>32</v>
      </c>
      <c r="F168" s="100" t="str">
        <f t="shared" si="2"/>
        <v>032</v>
      </c>
      <c r="G168" s="101">
        <f>入力表!E45</f>
        <v>0</v>
      </c>
    </row>
    <row r="169" spans="1:7" s="63" customFormat="1" ht="11.25" customHeight="1">
      <c r="A169" s="99" t="s">
        <v>158</v>
      </c>
      <c r="B169" s="100">
        <v>33</v>
      </c>
      <c r="C169" s="100"/>
      <c r="D169" s="100">
        <f>入力表!AK46</f>
        <v>0</v>
      </c>
      <c r="E169" s="100">
        <f>COUNTIF($D$137:D169,D169)</f>
        <v>33</v>
      </c>
      <c r="F169" s="100" t="str">
        <f t="shared" si="2"/>
        <v>033</v>
      </c>
      <c r="G169" s="101">
        <f>入力表!E46</f>
        <v>0</v>
      </c>
    </row>
    <row r="170" spans="1:7" s="63" customFormat="1" ht="11.25" customHeight="1">
      <c r="A170" s="99" t="s">
        <v>158</v>
      </c>
      <c r="B170" s="100">
        <v>34</v>
      </c>
      <c r="C170" s="100"/>
      <c r="D170" s="100">
        <f>入力表!AK47</f>
        <v>0</v>
      </c>
      <c r="E170" s="100">
        <f>COUNTIF($D$137:D170,D170)</f>
        <v>34</v>
      </c>
      <c r="F170" s="100" t="str">
        <f t="shared" si="2"/>
        <v>034</v>
      </c>
      <c r="G170" s="101">
        <f>入力表!E47</f>
        <v>0</v>
      </c>
    </row>
    <row r="171" spans="1:7" s="63" customFormat="1" ht="11.25" customHeight="1">
      <c r="A171" s="99" t="s">
        <v>158</v>
      </c>
      <c r="B171" s="100">
        <v>35</v>
      </c>
      <c r="C171" s="100"/>
      <c r="D171" s="100">
        <f>入力表!AK48</f>
        <v>0</v>
      </c>
      <c r="E171" s="100">
        <f>COUNTIF($D$137:D171,D171)</f>
        <v>35</v>
      </c>
      <c r="F171" s="100" t="str">
        <f t="shared" si="2"/>
        <v>035</v>
      </c>
      <c r="G171" s="101">
        <f>入力表!E48</f>
        <v>0</v>
      </c>
    </row>
    <row r="172" spans="1:7" s="63" customFormat="1" ht="11.25" customHeight="1">
      <c r="A172" s="99" t="s">
        <v>158</v>
      </c>
      <c r="B172" s="100">
        <v>36</v>
      </c>
      <c r="C172" s="100"/>
      <c r="D172" s="100">
        <f>入力表!AK49</f>
        <v>0</v>
      </c>
      <c r="E172" s="100">
        <f>COUNTIF($D$137:D172,D172)</f>
        <v>36</v>
      </c>
      <c r="F172" s="100" t="str">
        <f t="shared" si="2"/>
        <v>036</v>
      </c>
      <c r="G172" s="101">
        <f>入力表!E49</f>
        <v>0</v>
      </c>
    </row>
    <row r="173" spans="1:7" s="63" customFormat="1" ht="11.25" customHeight="1">
      <c r="A173" s="99" t="s">
        <v>158</v>
      </c>
      <c r="B173" s="100">
        <v>37</v>
      </c>
      <c r="C173" s="100"/>
      <c r="D173" s="100">
        <f>入力表!AK50</f>
        <v>0</v>
      </c>
      <c r="E173" s="100">
        <f>COUNTIF($D$137:D173,D173)</f>
        <v>37</v>
      </c>
      <c r="F173" s="100" t="str">
        <f t="shared" si="2"/>
        <v>037</v>
      </c>
      <c r="G173" s="101">
        <f>入力表!E50</f>
        <v>0</v>
      </c>
    </row>
    <row r="174" spans="1:7" s="63" customFormat="1" ht="11.25" customHeight="1">
      <c r="A174" s="99" t="s">
        <v>158</v>
      </c>
      <c r="B174" s="100">
        <v>38</v>
      </c>
      <c r="C174" s="100"/>
      <c r="D174" s="100">
        <f>入力表!AK51</f>
        <v>0</v>
      </c>
      <c r="E174" s="100">
        <f>COUNTIF($D$137:D174,D174)</f>
        <v>38</v>
      </c>
      <c r="F174" s="100" t="str">
        <f t="shared" si="2"/>
        <v>038</v>
      </c>
      <c r="G174" s="101">
        <f>入力表!E51</f>
        <v>0</v>
      </c>
    </row>
    <row r="175" spans="1:7" s="63" customFormat="1" ht="11.25" customHeight="1">
      <c r="A175" s="99" t="s">
        <v>158</v>
      </c>
      <c r="B175" s="100">
        <v>39</v>
      </c>
      <c r="C175" s="100"/>
      <c r="D175" s="100">
        <f>入力表!AK52</f>
        <v>0</v>
      </c>
      <c r="E175" s="100">
        <f>COUNTIF($D$137:D175,D175)</f>
        <v>39</v>
      </c>
      <c r="F175" s="100" t="str">
        <f t="shared" si="2"/>
        <v>039</v>
      </c>
      <c r="G175" s="101">
        <f>入力表!E52</f>
        <v>0</v>
      </c>
    </row>
    <row r="176" spans="1:7" s="63" customFormat="1" ht="11.25" customHeight="1">
      <c r="A176" s="99" t="s">
        <v>158</v>
      </c>
      <c r="B176" s="100">
        <v>40</v>
      </c>
      <c r="C176" s="100"/>
      <c r="D176" s="100">
        <f>入力表!AK53</f>
        <v>0</v>
      </c>
      <c r="E176" s="100">
        <f>COUNTIF($D$137:D176,D176)</f>
        <v>40</v>
      </c>
      <c r="F176" s="100" t="str">
        <f t="shared" si="2"/>
        <v>040</v>
      </c>
      <c r="G176" s="101">
        <f>入力表!E53</f>
        <v>0</v>
      </c>
    </row>
    <row r="177" spans="1:7" s="63" customFormat="1" ht="11.25" customHeight="1">
      <c r="A177" s="99" t="s">
        <v>158</v>
      </c>
      <c r="B177" s="100">
        <v>41</v>
      </c>
      <c r="C177" s="100"/>
      <c r="D177" s="100" t="e">
        <f>入力表!#REF!</f>
        <v>#REF!</v>
      </c>
      <c r="E177" s="100">
        <f>COUNTIF($D$137:D177,D177)</f>
        <v>1</v>
      </c>
      <c r="F177" s="100" t="e">
        <f t="shared" si="2"/>
        <v>#REF!</v>
      </c>
      <c r="G177" s="101" t="e">
        <f>入力表!#REF!</f>
        <v>#REF!</v>
      </c>
    </row>
    <row r="178" spans="1:7" s="63" customFormat="1" ht="11.25" customHeight="1">
      <c r="A178" s="99" t="s">
        <v>158</v>
      </c>
      <c r="B178" s="100">
        <v>42</v>
      </c>
      <c r="C178" s="100"/>
      <c r="D178" s="100" t="e">
        <f>入力表!#REF!</f>
        <v>#REF!</v>
      </c>
      <c r="E178" s="100">
        <f>COUNTIF($D$137:D178,D178)</f>
        <v>2</v>
      </c>
      <c r="F178" s="100" t="e">
        <f t="shared" si="2"/>
        <v>#REF!</v>
      </c>
      <c r="G178" s="101" t="e">
        <f>入力表!#REF!</f>
        <v>#REF!</v>
      </c>
    </row>
    <row r="179" spans="1:7" s="63" customFormat="1" ht="11.25" customHeight="1">
      <c r="A179" s="99" t="s">
        <v>158</v>
      </c>
      <c r="B179" s="100">
        <v>43</v>
      </c>
      <c r="C179" s="100"/>
      <c r="D179" s="100" t="e">
        <f>入力表!#REF!</f>
        <v>#REF!</v>
      </c>
      <c r="E179" s="100">
        <f>COUNTIF($D$137:D179,D179)</f>
        <v>3</v>
      </c>
      <c r="F179" s="100" t="e">
        <f t="shared" si="2"/>
        <v>#REF!</v>
      </c>
      <c r="G179" s="101" t="e">
        <f>入力表!#REF!</f>
        <v>#REF!</v>
      </c>
    </row>
    <row r="180" spans="1:7" s="63" customFormat="1" ht="11.25" customHeight="1">
      <c r="A180" s="99" t="s">
        <v>158</v>
      </c>
      <c r="B180" s="100">
        <v>44</v>
      </c>
      <c r="C180" s="100"/>
      <c r="D180" s="100" t="e">
        <f>入力表!#REF!</f>
        <v>#REF!</v>
      </c>
      <c r="E180" s="100">
        <f>COUNTIF($D$137:D180,D180)</f>
        <v>4</v>
      </c>
      <c r="F180" s="100" t="e">
        <f t="shared" si="2"/>
        <v>#REF!</v>
      </c>
      <c r="G180" s="101" t="e">
        <f>入力表!#REF!</f>
        <v>#REF!</v>
      </c>
    </row>
    <row r="181" spans="1:7" s="63" customFormat="1" ht="11.25" customHeight="1">
      <c r="A181" s="102" t="s">
        <v>158</v>
      </c>
      <c r="B181" s="103">
        <v>45</v>
      </c>
      <c r="C181" s="103"/>
      <c r="D181" s="103" t="e">
        <f>入力表!#REF!</f>
        <v>#REF!</v>
      </c>
      <c r="E181" s="103">
        <f>COUNTIF($D$137:D181,D181)</f>
        <v>5</v>
      </c>
      <c r="F181" s="103" t="e">
        <f t="shared" si="2"/>
        <v>#REF!</v>
      </c>
      <c r="G181" s="104" t="e">
        <f>入力表!#REF!</f>
        <v>#REF!</v>
      </c>
    </row>
    <row r="182" spans="1:7" s="63" customFormat="1" ht="11.25" customHeight="1">
      <c r="A182" s="105" t="s">
        <v>159</v>
      </c>
      <c r="B182" s="106">
        <v>1</v>
      </c>
      <c r="C182" s="106"/>
      <c r="D182" s="106">
        <f>入力表!AL14</f>
        <v>0</v>
      </c>
      <c r="E182" s="106">
        <f>COUNTIF($D$182:D182,D182)</f>
        <v>1</v>
      </c>
      <c r="F182" s="106" t="str">
        <f t="shared" ref="F182:F213" si="3">D182&amp;E182</f>
        <v>01</v>
      </c>
      <c r="G182" s="107">
        <f>入力表!E14</f>
        <v>0</v>
      </c>
    </row>
    <row r="183" spans="1:7" s="63" customFormat="1" ht="11.25" customHeight="1">
      <c r="A183" s="108" t="s">
        <v>159</v>
      </c>
      <c r="B183" s="109">
        <v>2</v>
      </c>
      <c r="C183" s="109"/>
      <c r="D183" s="109">
        <f>入力表!AL15</f>
        <v>0</v>
      </c>
      <c r="E183" s="109">
        <f>COUNTIF($D$182:D183,D183)</f>
        <v>2</v>
      </c>
      <c r="F183" s="109" t="str">
        <f t="shared" si="3"/>
        <v>02</v>
      </c>
      <c r="G183" s="110">
        <f>入力表!E15</f>
        <v>0</v>
      </c>
    </row>
    <row r="184" spans="1:7" s="63" customFormat="1" ht="11.25" customHeight="1">
      <c r="A184" s="108" t="s">
        <v>159</v>
      </c>
      <c r="B184" s="109">
        <v>3</v>
      </c>
      <c r="C184" s="109"/>
      <c r="D184" s="109">
        <f>入力表!AL16</f>
        <v>0</v>
      </c>
      <c r="E184" s="109">
        <f>COUNTIF($D$182:D184,D184)</f>
        <v>3</v>
      </c>
      <c r="F184" s="109" t="str">
        <f t="shared" si="3"/>
        <v>03</v>
      </c>
      <c r="G184" s="110">
        <f>入力表!E16</f>
        <v>0</v>
      </c>
    </row>
    <row r="185" spans="1:7" s="63" customFormat="1" ht="11.25" customHeight="1">
      <c r="A185" s="108" t="s">
        <v>159</v>
      </c>
      <c r="B185" s="109">
        <v>4</v>
      </c>
      <c r="C185" s="109"/>
      <c r="D185" s="109">
        <f>入力表!AL17</f>
        <v>0</v>
      </c>
      <c r="E185" s="109">
        <f>COUNTIF($D$182:D185,D185)</f>
        <v>4</v>
      </c>
      <c r="F185" s="109" t="str">
        <f t="shared" si="3"/>
        <v>04</v>
      </c>
      <c r="G185" s="110">
        <f>入力表!E17</f>
        <v>0</v>
      </c>
    </row>
    <row r="186" spans="1:7" s="63" customFormat="1" ht="11.25" customHeight="1">
      <c r="A186" s="108" t="s">
        <v>159</v>
      </c>
      <c r="B186" s="109">
        <v>5</v>
      </c>
      <c r="C186" s="109"/>
      <c r="D186" s="109">
        <f>入力表!AL18</f>
        <v>0</v>
      </c>
      <c r="E186" s="109">
        <f>COUNTIF($D$182:D186,D186)</f>
        <v>5</v>
      </c>
      <c r="F186" s="109" t="str">
        <f t="shared" si="3"/>
        <v>05</v>
      </c>
      <c r="G186" s="110">
        <f>入力表!E18</f>
        <v>0</v>
      </c>
    </row>
    <row r="187" spans="1:7" s="63" customFormat="1" ht="11.25" customHeight="1">
      <c r="A187" s="108" t="s">
        <v>159</v>
      </c>
      <c r="B187" s="109">
        <v>6</v>
      </c>
      <c r="C187" s="109"/>
      <c r="D187" s="109">
        <f>入力表!AL19</f>
        <v>0</v>
      </c>
      <c r="E187" s="109">
        <f>COUNTIF($D$182:D187,D187)</f>
        <v>6</v>
      </c>
      <c r="F187" s="109" t="str">
        <f t="shared" si="3"/>
        <v>06</v>
      </c>
      <c r="G187" s="110">
        <f>入力表!E19</f>
        <v>0</v>
      </c>
    </row>
    <row r="188" spans="1:7" s="63" customFormat="1" ht="11.25" customHeight="1">
      <c r="A188" s="108" t="s">
        <v>159</v>
      </c>
      <c r="B188" s="109">
        <v>7</v>
      </c>
      <c r="C188" s="109"/>
      <c r="D188" s="109">
        <f>入力表!AL20</f>
        <v>0</v>
      </c>
      <c r="E188" s="109">
        <f>COUNTIF($D$182:D188,D188)</f>
        <v>7</v>
      </c>
      <c r="F188" s="109" t="str">
        <f t="shared" si="3"/>
        <v>07</v>
      </c>
      <c r="G188" s="110">
        <f>入力表!E20</f>
        <v>0</v>
      </c>
    </row>
    <row r="189" spans="1:7" s="63" customFormat="1" ht="11.25" customHeight="1">
      <c r="A189" s="108" t="s">
        <v>159</v>
      </c>
      <c r="B189" s="109">
        <v>8</v>
      </c>
      <c r="C189" s="109"/>
      <c r="D189" s="109">
        <f>入力表!AL21</f>
        <v>0</v>
      </c>
      <c r="E189" s="109">
        <f>COUNTIF($D$182:D189,D189)</f>
        <v>8</v>
      </c>
      <c r="F189" s="109" t="str">
        <f t="shared" si="3"/>
        <v>08</v>
      </c>
      <c r="G189" s="110">
        <f>入力表!E21</f>
        <v>0</v>
      </c>
    </row>
    <row r="190" spans="1:7" s="63" customFormat="1" ht="11.25" customHeight="1">
      <c r="A190" s="108" t="s">
        <v>159</v>
      </c>
      <c r="B190" s="109">
        <v>9</v>
      </c>
      <c r="C190" s="109"/>
      <c r="D190" s="109">
        <f>入力表!AL22</f>
        <v>0</v>
      </c>
      <c r="E190" s="109">
        <f>COUNTIF($D$182:D190,D190)</f>
        <v>9</v>
      </c>
      <c r="F190" s="109" t="str">
        <f t="shared" si="3"/>
        <v>09</v>
      </c>
      <c r="G190" s="110">
        <f>入力表!E22</f>
        <v>0</v>
      </c>
    </row>
    <row r="191" spans="1:7" s="63" customFormat="1" ht="11.25" customHeight="1">
      <c r="A191" s="108" t="s">
        <v>159</v>
      </c>
      <c r="B191" s="109">
        <v>10</v>
      </c>
      <c r="C191" s="109"/>
      <c r="D191" s="109">
        <f>入力表!AL23</f>
        <v>0</v>
      </c>
      <c r="E191" s="109">
        <f>COUNTIF($D$182:D191,D191)</f>
        <v>10</v>
      </c>
      <c r="F191" s="109" t="str">
        <f t="shared" si="3"/>
        <v>010</v>
      </c>
      <c r="G191" s="110">
        <f>入力表!E23</f>
        <v>0</v>
      </c>
    </row>
    <row r="192" spans="1:7" s="63" customFormat="1" ht="11.25" customHeight="1">
      <c r="A192" s="108" t="s">
        <v>159</v>
      </c>
      <c r="B192" s="109">
        <v>11</v>
      </c>
      <c r="C192" s="109"/>
      <c r="D192" s="109">
        <f>入力表!AL24</f>
        <v>0</v>
      </c>
      <c r="E192" s="109">
        <f>COUNTIF($D$182:D192,D192)</f>
        <v>11</v>
      </c>
      <c r="F192" s="109" t="str">
        <f t="shared" si="3"/>
        <v>011</v>
      </c>
      <c r="G192" s="110">
        <f>入力表!E24</f>
        <v>0</v>
      </c>
    </row>
    <row r="193" spans="1:7" s="63" customFormat="1" ht="11.25" customHeight="1">
      <c r="A193" s="108" t="s">
        <v>159</v>
      </c>
      <c r="B193" s="109">
        <v>12</v>
      </c>
      <c r="C193" s="109"/>
      <c r="D193" s="109">
        <f>入力表!AL25</f>
        <v>0</v>
      </c>
      <c r="E193" s="109">
        <f>COUNTIF($D$182:D193,D193)</f>
        <v>12</v>
      </c>
      <c r="F193" s="109" t="str">
        <f t="shared" si="3"/>
        <v>012</v>
      </c>
      <c r="G193" s="110">
        <f>入力表!E25</f>
        <v>0</v>
      </c>
    </row>
    <row r="194" spans="1:7" s="63" customFormat="1" ht="11.25" customHeight="1">
      <c r="A194" s="108" t="s">
        <v>159</v>
      </c>
      <c r="B194" s="109">
        <v>13</v>
      </c>
      <c r="C194" s="109"/>
      <c r="D194" s="109">
        <f>入力表!AL26</f>
        <v>0</v>
      </c>
      <c r="E194" s="109">
        <f>COUNTIF($D$182:D194,D194)</f>
        <v>13</v>
      </c>
      <c r="F194" s="109" t="str">
        <f t="shared" si="3"/>
        <v>013</v>
      </c>
      <c r="G194" s="110">
        <f>入力表!E26</f>
        <v>0</v>
      </c>
    </row>
    <row r="195" spans="1:7" s="63" customFormat="1" ht="11.25" customHeight="1">
      <c r="A195" s="108" t="s">
        <v>159</v>
      </c>
      <c r="B195" s="109">
        <v>14</v>
      </c>
      <c r="C195" s="109"/>
      <c r="D195" s="109">
        <f>入力表!AL27</f>
        <v>0</v>
      </c>
      <c r="E195" s="109">
        <f>COUNTIF($D$182:D195,D195)</f>
        <v>14</v>
      </c>
      <c r="F195" s="109" t="str">
        <f t="shared" si="3"/>
        <v>014</v>
      </c>
      <c r="G195" s="110">
        <f>入力表!E27</f>
        <v>0</v>
      </c>
    </row>
    <row r="196" spans="1:7" s="63" customFormat="1" ht="11.25" customHeight="1">
      <c r="A196" s="108" t="s">
        <v>159</v>
      </c>
      <c r="B196" s="109">
        <v>15</v>
      </c>
      <c r="C196" s="109"/>
      <c r="D196" s="109">
        <f>入力表!AL28</f>
        <v>0</v>
      </c>
      <c r="E196" s="109">
        <f>COUNTIF($D$182:D196,D196)</f>
        <v>15</v>
      </c>
      <c r="F196" s="109" t="str">
        <f t="shared" si="3"/>
        <v>015</v>
      </c>
      <c r="G196" s="110">
        <f>入力表!E28</f>
        <v>0</v>
      </c>
    </row>
    <row r="197" spans="1:7" s="63" customFormat="1" ht="11.25" customHeight="1">
      <c r="A197" s="108" t="s">
        <v>159</v>
      </c>
      <c r="B197" s="109">
        <v>16</v>
      </c>
      <c r="C197" s="109"/>
      <c r="D197" s="109">
        <f>入力表!AL29</f>
        <v>0</v>
      </c>
      <c r="E197" s="109">
        <f>COUNTIF($D$182:D197,D197)</f>
        <v>16</v>
      </c>
      <c r="F197" s="109" t="str">
        <f t="shared" si="3"/>
        <v>016</v>
      </c>
      <c r="G197" s="110">
        <f>入力表!E29</f>
        <v>0</v>
      </c>
    </row>
    <row r="198" spans="1:7" s="63" customFormat="1" ht="11.25" customHeight="1">
      <c r="A198" s="108" t="s">
        <v>159</v>
      </c>
      <c r="B198" s="109">
        <v>17</v>
      </c>
      <c r="C198" s="109"/>
      <c r="D198" s="109">
        <f>入力表!AL30</f>
        <v>0</v>
      </c>
      <c r="E198" s="109">
        <f>COUNTIF($D$182:D198,D198)</f>
        <v>17</v>
      </c>
      <c r="F198" s="109" t="str">
        <f t="shared" si="3"/>
        <v>017</v>
      </c>
      <c r="G198" s="110">
        <f>入力表!E30</f>
        <v>0</v>
      </c>
    </row>
    <row r="199" spans="1:7" s="63" customFormat="1" ht="11.25" customHeight="1">
      <c r="A199" s="108" t="s">
        <v>159</v>
      </c>
      <c r="B199" s="109">
        <v>18</v>
      </c>
      <c r="C199" s="109"/>
      <c r="D199" s="109">
        <f>入力表!AL31</f>
        <v>0</v>
      </c>
      <c r="E199" s="109">
        <f>COUNTIF($D$182:D199,D199)</f>
        <v>18</v>
      </c>
      <c r="F199" s="109" t="str">
        <f t="shared" si="3"/>
        <v>018</v>
      </c>
      <c r="G199" s="110">
        <f>入力表!E31</f>
        <v>0</v>
      </c>
    </row>
    <row r="200" spans="1:7" s="63" customFormat="1" ht="11.25" customHeight="1">
      <c r="A200" s="108" t="s">
        <v>159</v>
      </c>
      <c r="B200" s="109">
        <v>19</v>
      </c>
      <c r="C200" s="109"/>
      <c r="D200" s="109">
        <f>入力表!AL32</f>
        <v>0</v>
      </c>
      <c r="E200" s="109">
        <f>COUNTIF($D$182:D200,D200)</f>
        <v>19</v>
      </c>
      <c r="F200" s="109" t="str">
        <f t="shared" si="3"/>
        <v>019</v>
      </c>
      <c r="G200" s="110">
        <f>入力表!E32</f>
        <v>0</v>
      </c>
    </row>
    <row r="201" spans="1:7" s="63" customFormat="1" ht="11.25" customHeight="1">
      <c r="A201" s="108" t="s">
        <v>159</v>
      </c>
      <c r="B201" s="109">
        <v>20</v>
      </c>
      <c r="C201" s="109"/>
      <c r="D201" s="109">
        <f>入力表!AL33</f>
        <v>0</v>
      </c>
      <c r="E201" s="109">
        <f>COUNTIF($D$182:D201,D201)</f>
        <v>20</v>
      </c>
      <c r="F201" s="109" t="str">
        <f t="shared" si="3"/>
        <v>020</v>
      </c>
      <c r="G201" s="110">
        <f>入力表!E33</f>
        <v>0</v>
      </c>
    </row>
    <row r="202" spans="1:7" s="63" customFormat="1" ht="11.25" customHeight="1">
      <c r="A202" s="108" t="s">
        <v>159</v>
      </c>
      <c r="B202" s="109">
        <v>21</v>
      </c>
      <c r="C202" s="109"/>
      <c r="D202" s="109">
        <f>入力表!AL34</f>
        <v>0</v>
      </c>
      <c r="E202" s="109">
        <f>COUNTIF($D$182:D202,D202)</f>
        <v>21</v>
      </c>
      <c r="F202" s="109" t="str">
        <f t="shared" si="3"/>
        <v>021</v>
      </c>
      <c r="G202" s="110">
        <f>入力表!E34</f>
        <v>0</v>
      </c>
    </row>
    <row r="203" spans="1:7" s="63" customFormat="1" ht="11.25" customHeight="1">
      <c r="A203" s="108" t="s">
        <v>159</v>
      </c>
      <c r="B203" s="109">
        <v>22</v>
      </c>
      <c r="C203" s="109"/>
      <c r="D203" s="109">
        <f>入力表!AL35</f>
        <v>0</v>
      </c>
      <c r="E203" s="109">
        <f>COUNTIF($D$182:D203,D203)</f>
        <v>22</v>
      </c>
      <c r="F203" s="109" t="str">
        <f t="shared" si="3"/>
        <v>022</v>
      </c>
      <c r="G203" s="110">
        <f>入力表!E35</f>
        <v>0</v>
      </c>
    </row>
    <row r="204" spans="1:7" s="63" customFormat="1" ht="11.25" customHeight="1">
      <c r="A204" s="108" t="s">
        <v>159</v>
      </c>
      <c r="B204" s="109">
        <v>23</v>
      </c>
      <c r="C204" s="109"/>
      <c r="D204" s="109">
        <f>入力表!AL36</f>
        <v>0</v>
      </c>
      <c r="E204" s="109">
        <f>COUNTIF($D$182:D204,D204)</f>
        <v>23</v>
      </c>
      <c r="F204" s="109" t="str">
        <f t="shared" si="3"/>
        <v>023</v>
      </c>
      <c r="G204" s="110">
        <f>入力表!E36</f>
        <v>0</v>
      </c>
    </row>
    <row r="205" spans="1:7" s="63" customFormat="1" ht="11.25" customHeight="1">
      <c r="A205" s="108" t="s">
        <v>159</v>
      </c>
      <c r="B205" s="109">
        <v>24</v>
      </c>
      <c r="C205" s="109"/>
      <c r="D205" s="109">
        <f>入力表!AL37</f>
        <v>0</v>
      </c>
      <c r="E205" s="109">
        <f>COUNTIF($D$182:D205,D205)</f>
        <v>24</v>
      </c>
      <c r="F205" s="109" t="str">
        <f t="shared" si="3"/>
        <v>024</v>
      </c>
      <c r="G205" s="110">
        <f>入力表!E37</f>
        <v>0</v>
      </c>
    </row>
    <row r="206" spans="1:7" s="63" customFormat="1" ht="11.25" customHeight="1">
      <c r="A206" s="108" t="s">
        <v>159</v>
      </c>
      <c r="B206" s="109">
        <v>25</v>
      </c>
      <c r="C206" s="109"/>
      <c r="D206" s="109">
        <f>入力表!AL38</f>
        <v>0</v>
      </c>
      <c r="E206" s="109">
        <f>COUNTIF($D$182:D206,D206)</f>
        <v>25</v>
      </c>
      <c r="F206" s="109" t="str">
        <f t="shared" si="3"/>
        <v>025</v>
      </c>
      <c r="G206" s="110">
        <f>入力表!E38</f>
        <v>0</v>
      </c>
    </row>
    <row r="207" spans="1:7" s="63" customFormat="1" ht="11.25" customHeight="1">
      <c r="A207" s="108" t="s">
        <v>159</v>
      </c>
      <c r="B207" s="109">
        <v>26</v>
      </c>
      <c r="C207" s="109"/>
      <c r="D207" s="109">
        <f>入力表!AL39</f>
        <v>0</v>
      </c>
      <c r="E207" s="109">
        <f>COUNTIF($D$182:D207,D207)</f>
        <v>26</v>
      </c>
      <c r="F207" s="109" t="str">
        <f t="shared" si="3"/>
        <v>026</v>
      </c>
      <c r="G207" s="110">
        <f>入力表!E39</f>
        <v>0</v>
      </c>
    </row>
    <row r="208" spans="1:7" s="63" customFormat="1" ht="11.25" customHeight="1">
      <c r="A208" s="108" t="s">
        <v>159</v>
      </c>
      <c r="B208" s="109">
        <v>27</v>
      </c>
      <c r="C208" s="109"/>
      <c r="D208" s="109">
        <f>入力表!AL40</f>
        <v>0</v>
      </c>
      <c r="E208" s="109">
        <f>COUNTIF($D$182:D208,D208)</f>
        <v>27</v>
      </c>
      <c r="F208" s="109" t="str">
        <f t="shared" si="3"/>
        <v>027</v>
      </c>
      <c r="G208" s="110">
        <f>入力表!E40</f>
        <v>0</v>
      </c>
    </row>
    <row r="209" spans="1:7" s="63" customFormat="1" ht="11.25" customHeight="1">
      <c r="A209" s="108" t="s">
        <v>159</v>
      </c>
      <c r="B209" s="109">
        <v>28</v>
      </c>
      <c r="C209" s="109"/>
      <c r="D209" s="109">
        <f>入力表!AL41</f>
        <v>0</v>
      </c>
      <c r="E209" s="109">
        <f>COUNTIF($D$182:D209,D209)</f>
        <v>28</v>
      </c>
      <c r="F209" s="109" t="str">
        <f t="shared" si="3"/>
        <v>028</v>
      </c>
      <c r="G209" s="110">
        <f>入力表!E41</f>
        <v>0</v>
      </c>
    </row>
    <row r="210" spans="1:7" s="63" customFormat="1" ht="11.25" customHeight="1">
      <c r="A210" s="108" t="s">
        <v>159</v>
      </c>
      <c r="B210" s="109">
        <v>29</v>
      </c>
      <c r="C210" s="109"/>
      <c r="D210" s="109">
        <f>入力表!AL42</f>
        <v>0</v>
      </c>
      <c r="E210" s="109">
        <f>COUNTIF($D$182:D210,D210)</f>
        <v>29</v>
      </c>
      <c r="F210" s="109" t="str">
        <f t="shared" si="3"/>
        <v>029</v>
      </c>
      <c r="G210" s="110">
        <f>入力表!E42</f>
        <v>0</v>
      </c>
    </row>
    <row r="211" spans="1:7" s="63" customFormat="1" ht="11.25" customHeight="1">
      <c r="A211" s="108" t="s">
        <v>159</v>
      </c>
      <c r="B211" s="109">
        <v>30</v>
      </c>
      <c r="C211" s="109"/>
      <c r="D211" s="109">
        <f>入力表!AL43</f>
        <v>0</v>
      </c>
      <c r="E211" s="109">
        <f>COUNTIF($D$182:D211,D211)</f>
        <v>30</v>
      </c>
      <c r="F211" s="109" t="str">
        <f t="shared" si="3"/>
        <v>030</v>
      </c>
      <c r="G211" s="110">
        <f>入力表!E43</f>
        <v>0</v>
      </c>
    </row>
    <row r="212" spans="1:7" s="63" customFormat="1" ht="11.25" customHeight="1">
      <c r="A212" s="108" t="s">
        <v>159</v>
      </c>
      <c r="B212" s="109">
        <v>31</v>
      </c>
      <c r="C212" s="109"/>
      <c r="D212" s="109">
        <f>入力表!AL44</f>
        <v>0</v>
      </c>
      <c r="E212" s="109">
        <f>COUNTIF($D$182:D212,D212)</f>
        <v>31</v>
      </c>
      <c r="F212" s="109" t="str">
        <f t="shared" si="3"/>
        <v>031</v>
      </c>
      <c r="G212" s="110">
        <f>入力表!E44</f>
        <v>0</v>
      </c>
    </row>
    <row r="213" spans="1:7" s="63" customFormat="1" ht="11.25" customHeight="1">
      <c r="A213" s="108" t="s">
        <v>159</v>
      </c>
      <c r="B213" s="109">
        <v>32</v>
      </c>
      <c r="C213" s="109"/>
      <c r="D213" s="109">
        <f>入力表!AL45</f>
        <v>0</v>
      </c>
      <c r="E213" s="109">
        <f>COUNTIF($D$182:D213,D213)</f>
        <v>32</v>
      </c>
      <c r="F213" s="109" t="str">
        <f t="shared" si="3"/>
        <v>032</v>
      </c>
      <c r="G213" s="110">
        <f>入力表!E45</f>
        <v>0</v>
      </c>
    </row>
    <row r="214" spans="1:7" s="63" customFormat="1" ht="11.25" customHeight="1">
      <c r="A214" s="108" t="s">
        <v>159</v>
      </c>
      <c r="B214" s="109">
        <v>33</v>
      </c>
      <c r="C214" s="109"/>
      <c r="D214" s="109">
        <f>入力表!AL46</f>
        <v>0</v>
      </c>
      <c r="E214" s="109">
        <f>COUNTIF($D$182:D214,D214)</f>
        <v>33</v>
      </c>
      <c r="F214" s="109" t="str">
        <f t="shared" ref="F214:F226" si="4">D214&amp;E214</f>
        <v>033</v>
      </c>
      <c r="G214" s="110">
        <f>入力表!E46</f>
        <v>0</v>
      </c>
    </row>
    <row r="215" spans="1:7" s="63" customFormat="1" ht="11.25" customHeight="1">
      <c r="A215" s="108" t="s">
        <v>159</v>
      </c>
      <c r="B215" s="109">
        <v>34</v>
      </c>
      <c r="C215" s="109"/>
      <c r="D215" s="109">
        <f>入力表!AL47</f>
        <v>0</v>
      </c>
      <c r="E215" s="109">
        <f>COUNTIF($D$182:D215,D215)</f>
        <v>34</v>
      </c>
      <c r="F215" s="109" t="str">
        <f t="shared" si="4"/>
        <v>034</v>
      </c>
      <c r="G215" s="110">
        <f>入力表!E47</f>
        <v>0</v>
      </c>
    </row>
    <row r="216" spans="1:7" s="63" customFormat="1" ht="11.25" customHeight="1">
      <c r="A216" s="108" t="s">
        <v>159</v>
      </c>
      <c r="B216" s="109">
        <v>35</v>
      </c>
      <c r="C216" s="109"/>
      <c r="D216" s="109">
        <f>入力表!AL48</f>
        <v>0</v>
      </c>
      <c r="E216" s="109">
        <f>COUNTIF($D$182:D216,D216)</f>
        <v>35</v>
      </c>
      <c r="F216" s="109" t="str">
        <f t="shared" si="4"/>
        <v>035</v>
      </c>
      <c r="G216" s="110">
        <f>入力表!E48</f>
        <v>0</v>
      </c>
    </row>
    <row r="217" spans="1:7" s="63" customFormat="1" ht="11.25" customHeight="1">
      <c r="A217" s="108" t="s">
        <v>159</v>
      </c>
      <c r="B217" s="109">
        <v>36</v>
      </c>
      <c r="C217" s="109"/>
      <c r="D217" s="109">
        <f>入力表!AL49</f>
        <v>0</v>
      </c>
      <c r="E217" s="109">
        <f>COUNTIF($D$182:D217,D217)</f>
        <v>36</v>
      </c>
      <c r="F217" s="109" t="str">
        <f t="shared" si="4"/>
        <v>036</v>
      </c>
      <c r="G217" s="110">
        <f>入力表!E49</f>
        <v>0</v>
      </c>
    </row>
    <row r="218" spans="1:7" s="63" customFormat="1" ht="11.25" customHeight="1">
      <c r="A218" s="108" t="s">
        <v>159</v>
      </c>
      <c r="B218" s="109">
        <v>37</v>
      </c>
      <c r="C218" s="109"/>
      <c r="D218" s="109">
        <f>入力表!AL50</f>
        <v>0</v>
      </c>
      <c r="E218" s="109">
        <f>COUNTIF($D$182:D218,D218)</f>
        <v>37</v>
      </c>
      <c r="F218" s="109" t="str">
        <f t="shared" si="4"/>
        <v>037</v>
      </c>
      <c r="G218" s="110">
        <f>入力表!E50</f>
        <v>0</v>
      </c>
    </row>
    <row r="219" spans="1:7" s="63" customFormat="1" ht="11.25" customHeight="1">
      <c r="A219" s="108" t="s">
        <v>159</v>
      </c>
      <c r="B219" s="109">
        <v>38</v>
      </c>
      <c r="C219" s="109"/>
      <c r="D219" s="109">
        <f>入力表!AL51</f>
        <v>0</v>
      </c>
      <c r="E219" s="109">
        <f>COUNTIF($D$182:D219,D219)</f>
        <v>38</v>
      </c>
      <c r="F219" s="109" t="str">
        <f t="shared" si="4"/>
        <v>038</v>
      </c>
      <c r="G219" s="110">
        <f>入力表!E51</f>
        <v>0</v>
      </c>
    </row>
    <row r="220" spans="1:7" s="63" customFormat="1" ht="11.25" customHeight="1">
      <c r="A220" s="108" t="s">
        <v>159</v>
      </c>
      <c r="B220" s="109">
        <v>39</v>
      </c>
      <c r="C220" s="109"/>
      <c r="D220" s="109">
        <f>入力表!AL52</f>
        <v>0</v>
      </c>
      <c r="E220" s="109">
        <f>COUNTIF($D$182:D220,D220)</f>
        <v>39</v>
      </c>
      <c r="F220" s="109" t="str">
        <f t="shared" si="4"/>
        <v>039</v>
      </c>
      <c r="G220" s="110">
        <f>入力表!E52</f>
        <v>0</v>
      </c>
    </row>
    <row r="221" spans="1:7" s="63" customFormat="1" ht="11.25" customHeight="1">
      <c r="A221" s="108" t="s">
        <v>159</v>
      </c>
      <c r="B221" s="109">
        <v>40</v>
      </c>
      <c r="C221" s="109"/>
      <c r="D221" s="109">
        <f>入力表!AL53</f>
        <v>0</v>
      </c>
      <c r="E221" s="109">
        <f>COUNTIF($D$182:D221,D221)</f>
        <v>40</v>
      </c>
      <c r="F221" s="109" t="str">
        <f t="shared" si="4"/>
        <v>040</v>
      </c>
      <c r="G221" s="110">
        <f>入力表!E53</f>
        <v>0</v>
      </c>
    </row>
    <row r="222" spans="1:7" s="63" customFormat="1" ht="11.25" customHeight="1">
      <c r="A222" s="108" t="s">
        <v>159</v>
      </c>
      <c r="B222" s="109">
        <v>41</v>
      </c>
      <c r="C222" s="109"/>
      <c r="D222" s="109" t="e">
        <f>入力表!#REF!</f>
        <v>#REF!</v>
      </c>
      <c r="E222" s="109">
        <f>COUNTIF($D$182:D222,D222)</f>
        <v>1</v>
      </c>
      <c r="F222" s="109" t="e">
        <f t="shared" si="4"/>
        <v>#REF!</v>
      </c>
      <c r="G222" s="110" t="e">
        <f>入力表!#REF!</f>
        <v>#REF!</v>
      </c>
    </row>
    <row r="223" spans="1:7" s="63" customFormat="1" ht="11.25" customHeight="1">
      <c r="A223" s="108" t="s">
        <v>159</v>
      </c>
      <c r="B223" s="109">
        <v>42</v>
      </c>
      <c r="C223" s="109"/>
      <c r="D223" s="109" t="e">
        <f>入力表!#REF!</f>
        <v>#REF!</v>
      </c>
      <c r="E223" s="109">
        <f>COUNTIF($D$182:D223,D223)</f>
        <v>2</v>
      </c>
      <c r="F223" s="109" t="e">
        <f t="shared" si="4"/>
        <v>#REF!</v>
      </c>
      <c r="G223" s="110" t="e">
        <f>入力表!#REF!</f>
        <v>#REF!</v>
      </c>
    </row>
    <row r="224" spans="1:7" s="63" customFormat="1" ht="11.25" customHeight="1">
      <c r="A224" s="108" t="s">
        <v>159</v>
      </c>
      <c r="B224" s="109">
        <v>43</v>
      </c>
      <c r="C224" s="109"/>
      <c r="D224" s="109" t="e">
        <f>入力表!#REF!</f>
        <v>#REF!</v>
      </c>
      <c r="E224" s="109">
        <f>COUNTIF($D$182:D224,D224)</f>
        <v>3</v>
      </c>
      <c r="F224" s="109" t="e">
        <f t="shared" si="4"/>
        <v>#REF!</v>
      </c>
      <c r="G224" s="110" t="e">
        <f>入力表!#REF!</f>
        <v>#REF!</v>
      </c>
    </row>
    <row r="225" spans="1:7" s="63" customFormat="1" ht="11.25" customHeight="1">
      <c r="A225" s="108" t="s">
        <v>159</v>
      </c>
      <c r="B225" s="109">
        <v>44</v>
      </c>
      <c r="C225" s="109"/>
      <c r="D225" s="109" t="e">
        <f>入力表!#REF!</f>
        <v>#REF!</v>
      </c>
      <c r="E225" s="109">
        <f>COUNTIF($D$182:D225,D225)</f>
        <v>4</v>
      </c>
      <c r="F225" s="109" t="e">
        <f t="shared" si="4"/>
        <v>#REF!</v>
      </c>
      <c r="G225" s="110" t="e">
        <f>入力表!#REF!</f>
        <v>#REF!</v>
      </c>
    </row>
    <row r="226" spans="1:7" s="63" customFormat="1" ht="11.25" customHeight="1">
      <c r="A226" s="111" t="s">
        <v>159</v>
      </c>
      <c r="B226" s="112">
        <v>45</v>
      </c>
      <c r="C226" s="112"/>
      <c r="D226" s="112" t="e">
        <f>入力表!#REF!</f>
        <v>#REF!</v>
      </c>
      <c r="E226" s="112">
        <f>COUNTIF($D$182:D226,D226)</f>
        <v>5</v>
      </c>
      <c r="F226" s="112" t="e">
        <f t="shared" si="4"/>
        <v>#REF!</v>
      </c>
      <c r="G226" s="113" t="e">
        <f>入力表!#REF!</f>
        <v>#REF!</v>
      </c>
    </row>
  </sheetData>
  <phoneticPr fontId="2"/>
  <conditionalFormatting sqref="A137:G226 A2:G91">
    <cfRule type="containsErrors" dxfId="3" priority="3">
      <formula>ISERROR(A2)</formula>
    </cfRule>
    <cfRule type="cellIs" dxfId="2" priority="4" operator="equal">
      <formula>0</formula>
    </cfRule>
  </conditionalFormatting>
  <conditionalFormatting sqref="A92:G136">
    <cfRule type="containsErrors" dxfId="1" priority="1">
      <formula>ISERROR(A92)</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5"/>
  <sheetViews>
    <sheetView workbookViewId="0">
      <selection activeCell="L4" sqref="L4"/>
    </sheetView>
  </sheetViews>
  <sheetFormatPr defaultColWidth="9" defaultRowHeight="13.5"/>
  <cols>
    <col min="1" max="1" width="3.875" style="129" bestFit="1" customWidth="1"/>
    <col min="2" max="2" width="48" style="129" bestFit="1" customWidth="1"/>
    <col min="3" max="3" width="1.875" style="129" customWidth="1"/>
    <col min="4" max="4" width="3.875" style="129" bestFit="1" customWidth="1"/>
    <col min="5" max="5" width="4.5" style="129" customWidth="1"/>
    <col min="6" max="6" width="4.125" style="131" customWidth="1"/>
    <col min="7" max="7" width="4.5" style="129" customWidth="1"/>
    <col min="8" max="8" width="4.125" style="131" customWidth="1"/>
    <col min="9" max="9" width="2.5" style="131" customWidth="1"/>
    <col min="10" max="10" width="4.5" style="129" customWidth="1"/>
    <col min="11" max="11" width="2.5" style="131" customWidth="1"/>
    <col min="12" max="12" width="4.5" style="129" customWidth="1"/>
    <col min="13" max="13" width="1.875" style="131" customWidth="1"/>
    <col min="14" max="14" width="4.5" style="129" customWidth="1"/>
    <col min="15" max="15" width="1.375" style="129" customWidth="1"/>
    <col min="16" max="16" width="3.875" style="129" bestFit="1" customWidth="1"/>
    <col min="17" max="17" width="14.375" style="129" bestFit="1" customWidth="1"/>
    <col min="18" max="18" width="2.5" style="160" hidden="1" customWidth="1"/>
    <col min="19" max="19" width="3.5" style="160" hidden="1" customWidth="1"/>
    <col min="20" max="20" width="12.875" style="160" hidden="1" customWidth="1"/>
    <col min="21" max="21" width="2.5" style="160" hidden="1" customWidth="1"/>
    <col min="22" max="22" width="3.5" style="160" hidden="1" customWidth="1"/>
    <col min="23" max="23" width="12.875" style="160" hidden="1" customWidth="1"/>
    <col min="24" max="24" width="2.5" style="160" bestFit="1" customWidth="1"/>
    <col min="25" max="25" width="3.5" style="160" hidden="1" customWidth="1"/>
    <col min="26" max="26" width="12.875" style="160" customWidth="1"/>
    <col min="27" max="27" width="2.5" style="160" bestFit="1" customWidth="1"/>
    <col min="28" max="28" width="3.5" style="160" customWidth="1"/>
    <col min="29" max="29" width="12.875" style="160" customWidth="1"/>
    <col min="30" max="30" width="2.5" style="160" hidden="1" customWidth="1"/>
    <col min="31" max="31" width="3.5" style="160" hidden="1" customWidth="1"/>
    <col min="32" max="32" width="12.875" style="160" hidden="1" customWidth="1"/>
    <col min="33" max="33" width="2.5" style="160" hidden="1" customWidth="1"/>
    <col min="34" max="34" width="3.5" style="160" hidden="1" customWidth="1"/>
    <col min="35" max="35" width="12.875" style="160" hidden="1" customWidth="1"/>
    <col min="36" max="36" width="2.5" style="160" hidden="1" customWidth="1"/>
    <col min="37" max="37" width="3.5" style="160" hidden="1" customWidth="1"/>
    <col min="38" max="38" width="12.875" style="160" hidden="1" customWidth="1"/>
    <col min="39" max="39" width="2.5" style="160" hidden="1" customWidth="1"/>
    <col min="40" max="40" width="3.5" style="160" hidden="1" customWidth="1"/>
    <col min="41" max="41" width="12.875" style="160" hidden="1" customWidth="1"/>
    <col min="42" max="42" width="2.5" style="160" hidden="1" customWidth="1"/>
    <col min="43" max="43" width="3.5" style="160" hidden="1" customWidth="1"/>
    <col min="44" max="44" width="12.875" style="160" hidden="1" customWidth="1"/>
    <col min="45" max="45" width="2.5" style="160" hidden="1" customWidth="1"/>
    <col min="46" max="46" width="3.5" style="160" hidden="1" customWidth="1"/>
    <col min="47" max="47" width="12.875" style="160" hidden="1" customWidth="1"/>
    <col min="48" max="16384" width="9" style="129"/>
  </cols>
  <sheetData>
    <row r="1" spans="1:47" ht="24" customHeight="1">
      <c r="A1" s="127">
        <v>1</v>
      </c>
      <c r="B1" s="128" t="s">
        <v>257</v>
      </c>
      <c r="D1" s="127">
        <v>2</v>
      </c>
      <c r="E1" s="437" t="s">
        <v>264</v>
      </c>
      <c r="F1" s="438"/>
      <c r="G1" s="438"/>
      <c r="H1" s="438"/>
      <c r="I1" s="438"/>
      <c r="J1" s="438"/>
      <c r="K1" s="438"/>
      <c r="L1" s="438"/>
      <c r="M1" s="438"/>
      <c r="N1" s="439"/>
      <c r="P1" s="138">
        <v>3</v>
      </c>
      <c r="Q1" s="166" t="s">
        <v>264</v>
      </c>
      <c r="T1" s="440" t="s">
        <v>436</v>
      </c>
      <c r="W1" s="440" t="s">
        <v>435</v>
      </c>
      <c r="Z1" s="440" t="s">
        <v>200</v>
      </c>
      <c r="AC1" s="440" t="s">
        <v>201</v>
      </c>
      <c r="AF1" s="440" t="s">
        <v>184</v>
      </c>
      <c r="AI1" s="440" t="s">
        <v>185</v>
      </c>
      <c r="AL1" s="440" t="s">
        <v>431</v>
      </c>
      <c r="AO1" s="440" t="s">
        <v>433</v>
      </c>
      <c r="AR1" s="440" t="s">
        <v>432</v>
      </c>
      <c r="AU1" s="440" t="s">
        <v>434</v>
      </c>
    </row>
    <row r="2" spans="1:47" ht="24" customHeight="1">
      <c r="A2" s="130"/>
      <c r="B2" s="130"/>
      <c r="S2" s="160">
        <v>0</v>
      </c>
      <c r="T2" s="441"/>
      <c r="V2" s="160">
        <v>0</v>
      </c>
      <c r="W2" s="441"/>
      <c r="Y2" s="160">
        <v>0</v>
      </c>
      <c r="Z2" s="441"/>
      <c r="AB2" s="160">
        <v>0</v>
      </c>
      <c r="AC2" s="441"/>
      <c r="AE2" s="160">
        <v>0</v>
      </c>
      <c r="AF2" s="441"/>
      <c r="AH2" s="160">
        <v>0</v>
      </c>
      <c r="AI2" s="441"/>
      <c r="AK2" s="160">
        <v>0</v>
      </c>
      <c r="AL2" s="441"/>
      <c r="AN2" s="160">
        <v>0</v>
      </c>
      <c r="AO2" s="442"/>
      <c r="AQ2" s="160">
        <v>0</v>
      </c>
      <c r="AR2" s="441"/>
      <c r="AT2" s="160">
        <v>0</v>
      </c>
      <c r="AU2" s="441"/>
    </row>
    <row r="3" spans="1:47" ht="24" customHeight="1">
      <c r="A3" s="130"/>
      <c r="B3" s="257" t="s">
        <v>554</v>
      </c>
      <c r="D3" s="132"/>
      <c r="E3" s="134">
        <v>9</v>
      </c>
      <c r="F3" s="133" t="s">
        <v>265</v>
      </c>
      <c r="G3" s="134">
        <v>11</v>
      </c>
      <c r="H3" s="133" t="s">
        <v>266</v>
      </c>
      <c r="I3" s="133" t="s">
        <v>267</v>
      </c>
      <c r="J3" s="134" t="s">
        <v>625</v>
      </c>
      <c r="K3" s="133" t="s">
        <v>268</v>
      </c>
      <c r="L3" s="134">
        <v>18</v>
      </c>
      <c r="M3" s="133" t="s">
        <v>269</v>
      </c>
      <c r="N3" s="186" t="s">
        <v>455</v>
      </c>
      <c r="P3" s="132"/>
      <c r="R3" s="161">
        <v>0</v>
      </c>
      <c r="S3" s="161">
        <f>IF(R3=1,S2+1,S2)</f>
        <v>0</v>
      </c>
      <c r="T3" s="161" t="s">
        <v>93</v>
      </c>
      <c r="U3" s="162">
        <v>0</v>
      </c>
      <c r="V3" s="162">
        <f>IF(U3=1,V2+1,V2)</f>
        <v>0</v>
      </c>
      <c r="W3" s="162" t="s">
        <v>94</v>
      </c>
      <c r="X3" s="161">
        <v>1</v>
      </c>
      <c r="Y3" s="161">
        <f>IF(X3=1,Y2+1,Y2)</f>
        <v>1</v>
      </c>
      <c r="Z3" s="161" t="s">
        <v>93</v>
      </c>
      <c r="AA3" s="162">
        <v>1</v>
      </c>
      <c r="AB3" s="162">
        <f>IF(AA3=1,AB2+1,AB2)</f>
        <v>1</v>
      </c>
      <c r="AC3" s="162" t="s">
        <v>94</v>
      </c>
      <c r="AD3" s="161"/>
      <c r="AE3" s="161">
        <f>IF(AD3=1,AE2+1,AE2)</f>
        <v>0</v>
      </c>
      <c r="AF3" s="161" t="s">
        <v>347</v>
      </c>
      <c r="AG3" s="162"/>
      <c r="AH3" s="162">
        <f>IF(AG3=1,AH2+1,AH2)</f>
        <v>0</v>
      </c>
      <c r="AI3" s="162" t="s">
        <v>276</v>
      </c>
      <c r="AJ3" s="161"/>
      <c r="AK3" s="161">
        <f>IF(AJ3=1,AK2+1,AK2)</f>
        <v>0</v>
      </c>
      <c r="AL3" s="161" t="s">
        <v>348</v>
      </c>
      <c r="AM3" s="162"/>
      <c r="AN3" s="162">
        <f>IF(AM3=1,AN2+1,AN2)</f>
        <v>0</v>
      </c>
      <c r="AO3" s="162" t="s">
        <v>277</v>
      </c>
      <c r="AP3" s="161"/>
      <c r="AQ3" s="161">
        <f>IF(AP3=1,AQ2+1,AQ2)</f>
        <v>0</v>
      </c>
      <c r="AR3" s="161" t="s">
        <v>348</v>
      </c>
      <c r="AS3" s="162"/>
      <c r="AT3" s="162">
        <f>IF(AS3=1,AT2+1,AT2)</f>
        <v>0</v>
      </c>
      <c r="AU3" s="162" t="s">
        <v>277</v>
      </c>
    </row>
    <row r="4" spans="1:47" ht="24" customHeight="1">
      <c r="R4" s="161"/>
      <c r="S4" s="161">
        <f t="shared" ref="S4:S45" si="0">IF(R4=1,S3+1,S3)</f>
        <v>0</v>
      </c>
      <c r="T4" s="161"/>
      <c r="U4" s="162"/>
      <c r="V4" s="162">
        <f t="shared" ref="V4:V45" si="1">IF(U4=1,V3+1,V3)</f>
        <v>0</v>
      </c>
      <c r="W4" s="162"/>
      <c r="X4" s="161">
        <v>1</v>
      </c>
      <c r="Y4" s="161">
        <f t="shared" ref="Y4:Y45" si="2">IF(X4=1,Y3+1,Y3)</f>
        <v>2</v>
      </c>
      <c r="Z4" s="161" t="s">
        <v>346</v>
      </c>
      <c r="AA4" s="162">
        <v>1</v>
      </c>
      <c r="AB4" s="162">
        <f t="shared" ref="AB4:AB45" si="3">IF(AA4=1,AB3+1,AB3)</f>
        <v>2</v>
      </c>
      <c r="AC4" s="162" t="s">
        <v>275</v>
      </c>
      <c r="AD4" s="161"/>
      <c r="AE4" s="161">
        <f t="shared" ref="AE4:AE45" si="4">IF(AD4=1,AE3+1,AE3)</f>
        <v>0</v>
      </c>
      <c r="AF4" s="161" t="s">
        <v>350</v>
      </c>
      <c r="AG4" s="162"/>
      <c r="AH4" s="162">
        <f t="shared" ref="AH4:AH45" si="5">IF(AG4=1,AH3+1,AH3)</f>
        <v>0</v>
      </c>
      <c r="AI4" s="162" t="s">
        <v>279</v>
      </c>
      <c r="AJ4" s="161"/>
      <c r="AK4" s="161">
        <f t="shared" ref="AK4:AK45" si="6">IF(AJ4=1,AK3+1,AK3)</f>
        <v>0</v>
      </c>
      <c r="AL4" s="161" t="s">
        <v>351</v>
      </c>
      <c r="AM4" s="162"/>
      <c r="AN4" s="162">
        <f t="shared" ref="AN4:AN45" si="7">IF(AM4=1,AN3+1,AN3)</f>
        <v>0</v>
      </c>
      <c r="AO4" s="162" t="s">
        <v>280</v>
      </c>
      <c r="AP4" s="161"/>
      <c r="AQ4" s="161">
        <f t="shared" ref="AQ4:AQ45" si="8">IF(AP4=1,AQ3+1,AQ3)</f>
        <v>0</v>
      </c>
      <c r="AR4" s="161" t="s">
        <v>351</v>
      </c>
      <c r="AS4" s="162"/>
      <c r="AT4" s="162">
        <f t="shared" ref="AT4:AT45" si="9">IF(AS4=1,AT3+1,AT3)</f>
        <v>0</v>
      </c>
      <c r="AU4" s="162" t="s">
        <v>280</v>
      </c>
    </row>
    <row r="5" spans="1:47" ht="24" customHeight="1">
      <c r="B5" s="182" t="s">
        <v>127</v>
      </c>
      <c r="D5" s="171">
        <v>4</v>
      </c>
      <c r="E5" s="437" t="s">
        <v>162</v>
      </c>
      <c r="F5" s="438"/>
      <c r="G5" s="438"/>
      <c r="H5" s="438"/>
      <c r="I5" s="438"/>
      <c r="J5" s="438"/>
      <c r="K5" s="438"/>
      <c r="L5" s="438"/>
      <c r="M5" s="438"/>
      <c r="N5" s="439"/>
      <c r="R5" s="161"/>
      <c r="S5" s="161">
        <f t="shared" si="0"/>
        <v>0</v>
      </c>
      <c r="T5" s="161"/>
      <c r="U5" s="162"/>
      <c r="V5" s="162">
        <f t="shared" si="1"/>
        <v>0</v>
      </c>
      <c r="W5" s="162"/>
      <c r="X5" s="161"/>
      <c r="Y5" s="161">
        <f t="shared" si="2"/>
        <v>2</v>
      </c>
      <c r="Z5" s="161" t="s">
        <v>349</v>
      </c>
      <c r="AA5" s="162"/>
      <c r="AB5" s="162">
        <f t="shared" si="3"/>
        <v>2</v>
      </c>
      <c r="AC5" s="162" t="s">
        <v>278</v>
      </c>
      <c r="AD5" s="161"/>
      <c r="AE5" s="161">
        <f t="shared" si="4"/>
        <v>0</v>
      </c>
      <c r="AF5" s="161" t="s">
        <v>353</v>
      </c>
      <c r="AG5" s="162"/>
      <c r="AH5" s="162">
        <f t="shared" si="5"/>
        <v>0</v>
      </c>
      <c r="AI5" s="162" t="s">
        <v>282</v>
      </c>
      <c r="AJ5" s="161"/>
      <c r="AK5" s="161">
        <f t="shared" si="6"/>
        <v>0</v>
      </c>
      <c r="AL5" s="161" t="s">
        <v>354</v>
      </c>
      <c r="AM5" s="162"/>
      <c r="AN5" s="162">
        <f t="shared" si="7"/>
        <v>0</v>
      </c>
      <c r="AO5" s="162" t="s">
        <v>283</v>
      </c>
      <c r="AP5" s="161"/>
      <c r="AQ5" s="161">
        <f t="shared" si="8"/>
        <v>0</v>
      </c>
      <c r="AR5" s="161" t="s">
        <v>354</v>
      </c>
      <c r="AS5" s="162"/>
      <c r="AT5" s="162">
        <f t="shared" si="9"/>
        <v>0</v>
      </c>
      <c r="AU5" s="162" t="s">
        <v>283</v>
      </c>
    </row>
    <row r="6" spans="1:47" ht="13.5" customHeight="1">
      <c r="B6" s="44"/>
      <c r="R6" s="161"/>
      <c r="S6" s="161">
        <f t="shared" si="0"/>
        <v>0</v>
      </c>
      <c r="T6" s="161"/>
      <c r="U6" s="162"/>
      <c r="V6" s="162">
        <f t="shared" si="1"/>
        <v>0</v>
      </c>
      <c r="W6" s="162"/>
      <c r="X6" s="161">
        <v>1</v>
      </c>
      <c r="Y6" s="161">
        <f t="shared" si="2"/>
        <v>3</v>
      </c>
      <c r="Z6" s="161" t="s">
        <v>352</v>
      </c>
      <c r="AA6" s="162">
        <v>1</v>
      </c>
      <c r="AB6" s="162">
        <f t="shared" si="3"/>
        <v>3</v>
      </c>
      <c r="AC6" s="162" t="s">
        <v>281</v>
      </c>
      <c r="AD6" s="161"/>
      <c r="AE6" s="161">
        <f t="shared" si="4"/>
        <v>0</v>
      </c>
      <c r="AF6" s="161" t="s">
        <v>356</v>
      </c>
      <c r="AG6" s="162"/>
      <c r="AH6" s="162">
        <f t="shared" si="5"/>
        <v>0</v>
      </c>
      <c r="AI6" s="162" t="s">
        <v>285</v>
      </c>
      <c r="AJ6" s="161"/>
      <c r="AK6" s="161">
        <f t="shared" si="6"/>
        <v>0</v>
      </c>
      <c r="AL6" s="161" t="s">
        <v>357</v>
      </c>
      <c r="AM6" s="162"/>
      <c r="AN6" s="162">
        <f t="shared" si="7"/>
        <v>0</v>
      </c>
      <c r="AO6" s="162" t="s">
        <v>286</v>
      </c>
      <c r="AP6" s="161"/>
      <c r="AQ6" s="161">
        <f t="shared" si="8"/>
        <v>0</v>
      </c>
      <c r="AR6" s="161" t="s">
        <v>357</v>
      </c>
      <c r="AS6" s="162"/>
      <c r="AT6" s="162">
        <f t="shared" si="9"/>
        <v>0</v>
      </c>
      <c r="AU6" s="162" t="s">
        <v>286</v>
      </c>
    </row>
    <row r="7" spans="1:47" ht="13.5" customHeight="1">
      <c r="B7" s="44" t="s">
        <v>128</v>
      </c>
      <c r="D7" s="443" t="s">
        <v>450</v>
      </c>
      <c r="E7" s="443"/>
      <c r="F7" s="443"/>
      <c r="G7" s="443"/>
      <c r="H7" s="443"/>
      <c r="I7" s="443"/>
      <c r="J7" s="443"/>
      <c r="K7" s="163"/>
      <c r="L7" s="164"/>
      <c r="M7" s="163"/>
      <c r="N7" s="164"/>
      <c r="O7" s="164"/>
      <c r="R7" s="161"/>
      <c r="S7" s="161">
        <f t="shared" si="0"/>
        <v>0</v>
      </c>
      <c r="T7" s="161"/>
      <c r="U7" s="162"/>
      <c r="V7" s="162">
        <f t="shared" si="1"/>
        <v>0</v>
      </c>
      <c r="W7" s="162"/>
      <c r="X7" s="161">
        <v>1</v>
      </c>
      <c r="Y7" s="161">
        <f t="shared" si="2"/>
        <v>4</v>
      </c>
      <c r="Z7" s="161" t="s">
        <v>355</v>
      </c>
      <c r="AA7" s="162">
        <v>1</v>
      </c>
      <c r="AB7" s="162">
        <f t="shared" si="3"/>
        <v>4</v>
      </c>
      <c r="AC7" s="162" t="s">
        <v>284</v>
      </c>
      <c r="AD7" s="161"/>
      <c r="AE7" s="161">
        <f t="shared" si="4"/>
        <v>0</v>
      </c>
      <c r="AF7" s="161" t="s">
        <v>359</v>
      </c>
      <c r="AG7" s="162"/>
      <c r="AH7" s="162">
        <f t="shared" si="5"/>
        <v>0</v>
      </c>
      <c r="AI7" s="162" t="s">
        <v>288</v>
      </c>
      <c r="AJ7" s="161"/>
      <c r="AK7" s="161">
        <f t="shared" si="6"/>
        <v>0</v>
      </c>
      <c r="AL7" s="161" t="s">
        <v>360</v>
      </c>
      <c r="AM7" s="162"/>
      <c r="AN7" s="162">
        <f t="shared" si="7"/>
        <v>0</v>
      </c>
      <c r="AO7" s="162" t="s">
        <v>289</v>
      </c>
      <c r="AP7" s="161"/>
      <c r="AQ7" s="161">
        <f t="shared" si="8"/>
        <v>0</v>
      </c>
      <c r="AR7" s="161" t="s">
        <v>360</v>
      </c>
      <c r="AS7" s="162"/>
      <c r="AT7" s="162">
        <f t="shared" si="9"/>
        <v>0</v>
      </c>
      <c r="AU7" s="162" t="s">
        <v>289</v>
      </c>
    </row>
    <row r="8" spans="1:47" ht="13.5" customHeight="1">
      <c r="B8" s="44" t="s">
        <v>129</v>
      </c>
      <c r="D8" s="443" t="s">
        <v>451</v>
      </c>
      <c r="E8" s="443"/>
      <c r="F8" s="443"/>
      <c r="G8" s="443"/>
      <c r="H8" s="443"/>
      <c r="I8" s="443"/>
      <c r="J8" s="443"/>
      <c r="K8" s="165"/>
      <c r="L8" s="165"/>
      <c r="M8" s="165"/>
      <c r="N8" s="165"/>
      <c r="O8" s="165"/>
      <c r="R8" s="161"/>
      <c r="S8" s="161">
        <f t="shared" si="0"/>
        <v>0</v>
      </c>
      <c r="T8" s="161"/>
      <c r="U8" s="162"/>
      <c r="V8" s="162">
        <f t="shared" si="1"/>
        <v>0</v>
      </c>
      <c r="W8" s="162"/>
      <c r="X8" s="161">
        <v>1</v>
      </c>
      <c r="Y8" s="161">
        <f t="shared" si="2"/>
        <v>5</v>
      </c>
      <c r="Z8" s="161" t="s">
        <v>358</v>
      </c>
      <c r="AA8" s="162">
        <v>1</v>
      </c>
      <c r="AB8" s="162">
        <f t="shared" si="3"/>
        <v>5</v>
      </c>
      <c r="AC8" s="162" t="s">
        <v>287</v>
      </c>
      <c r="AD8" s="161"/>
      <c r="AE8" s="161">
        <f t="shared" si="4"/>
        <v>0</v>
      </c>
      <c r="AF8" s="161" t="s">
        <v>362</v>
      </c>
      <c r="AG8" s="162"/>
      <c r="AH8" s="162">
        <f t="shared" si="5"/>
        <v>0</v>
      </c>
      <c r="AI8" s="162" t="s">
        <v>291</v>
      </c>
      <c r="AJ8" s="161"/>
      <c r="AK8" s="161">
        <f t="shared" si="6"/>
        <v>0</v>
      </c>
      <c r="AL8" s="161" t="s">
        <v>363</v>
      </c>
      <c r="AM8" s="162"/>
      <c r="AN8" s="162">
        <f t="shared" si="7"/>
        <v>0</v>
      </c>
      <c r="AO8" s="162" t="s">
        <v>292</v>
      </c>
      <c r="AP8" s="161"/>
      <c r="AQ8" s="161">
        <f t="shared" si="8"/>
        <v>0</v>
      </c>
      <c r="AR8" s="161" t="s">
        <v>363</v>
      </c>
      <c r="AS8" s="162"/>
      <c r="AT8" s="162">
        <f t="shared" si="9"/>
        <v>0</v>
      </c>
      <c r="AU8" s="162" t="s">
        <v>292</v>
      </c>
    </row>
    <row r="9" spans="1:47" ht="13.5" customHeight="1">
      <c r="B9" s="44" t="s">
        <v>130</v>
      </c>
      <c r="D9" s="443" t="s">
        <v>452</v>
      </c>
      <c r="E9" s="443"/>
      <c r="F9" s="443"/>
      <c r="G9" s="443"/>
      <c r="H9" s="443"/>
      <c r="I9" s="443"/>
      <c r="J9" s="443"/>
      <c r="K9" s="163"/>
      <c r="L9" s="164"/>
      <c r="M9" s="163"/>
      <c r="N9" s="164"/>
      <c r="O9" s="164"/>
      <c r="R9" s="161"/>
      <c r="S9" s="161">
        <f t="shared" si="0"/>
        <v>0</v>
      </c>
      <c r="T9" s="161"/>
      <c r="U9" s="162"/>
      <c r="V9" s="162">
        <f t="shared" si="1"/>
        <v>0</v>
      </c>
      <c r="W9" s="162"/>
      <c r="X9" s="161">
        <v>1</v>
      </c>
      <c r="Y9" s="161">
        <f t="shared" si="2"/>
        <v>6</v>
      </c>
      <c r="Z9" s="161" t="s">
        <v>361</v>
      </c>
      <c r="AA9" s="162">
        <v>1</v>
      </c>
      <c r="AB9" s="162">
        <f t="shared" si="3"/>
        <v>6</v>
      </c>
      <c r="AC9" s="162" t="s">
        <v>290</v>
      </c>
      <c r="AD9" s="161"/>
      <c r="AE9" s="161">
        <f t="shared" si="4"/>
        <v>0</v>
      </c>
      <c r="AF9" s="161" t="s">
        <v>365</v>
      </c>
      <c r="AG9" s="162"/>
      <c r="AH9" s="162">
        <f t="shared" si="5"/>
        <v>0</v>
      </c>
      <c r="AI9" s="162" t="s">
        <v>294</v>
      </c>
      <c r="AJ9" s="161"/>
      <c r="AK9" s="161">
        <f t="shared" si="6"/>
        <v>0</v>
      </c>
      <c r="AL9" s="161" t="s">
        <v>366</v>
      </c>
      <c r="AM9" s="162"/>
      <c r="AN9" s="162">
        <f t="shared" si="7"/>
        <v>0</v>
      </c>
      <c r="AO9" s="162" t="s">
        <v>295</v>
      </c>
      <c r="AP9" s="161"/>
      <c r="AQ9" s="161">
        <f t="shared" si="8"/>
        <v>0</v>
      </c>
      <c r="AR9" s="161" t="s">
        <v>366</v>
      </c>
      <c r="AS9" s="162"/>
      <c r="AT9" s="162">
        <f t="shared" si="9"/>
        <v>0</v>
      </c>
      <c r="AU9" s="162" t="s">
        <v>295</v>
      </c>
    </row>
    <row r="10" spans="1:47" ht="13.5" customHeight="1">
      <c r="B10" s="44" t="s">
        <v>131</v>
      </c>
      <c r="D10" s="443" t="s">
        <v>194</v>
      </c>
      <c r="E10" s="443"/>
      <c r="F10" s="443"/>
      <c r="G10" s="443">
        <v>800</v>
      </c>
      <c r="H10" s="443"/>
      <c r="I10" s="443"/>
      <c r="J10" s="443"/>
      <c r="K10" s="163"/>
      <c r="L10" s="164"/>
      <c r="M10" s="163"/>
      <c r="N10" s="164"/>
      <c r="O10" s="164"/>
      <c r="R10" s="161"/>
      <c r="S10" s="161">
        <f t="shared" si="0"/>
        <v>0</v>
      </c>
      <c r="T10" s="161"/>
      <c r="U10" s="162"/>
      <c r="V10" s="162">
        <f t="shared" si="1"/>
        <v>0</v>
      </c>
      <c r="W10" s="162"/>
      <c r="X10" s="161">
        <v>1</v>
      </c>
      <c r="Y10" s="161">
        <f t="shared" si="2"/>
        <v>7</v>
      </c>
      <c r="Z10" s="161" t="s">
        <v>364</v>
      </c>
      <c r="AA10" s="162">
        <v>1</v>
      </c>
      <c r="AB10" s="162">
        <f t="shared" si="3"/>
        <v>7</v>
      </c>
      <c r="AC10" s="162" t="s">
        <v>293</v>
      </c>
      <c r="AD10" s="161"/>
      <c r="AE10" s="161">
        <f t="shared" si="4"/>
        <v>0</v>
      </c>
      <c r="AF10" s="161" t="s">
        <v>368</v>
      </c>
      <c r="AG10" s="162"/>
      <c r="AH10" s="162">
        <f t="shared" si="5"/>
        <v>0</v>
      </c>
      <c r="AI10" s="162" t="s">
        <v>297</v>
      </c>
      <c r="AJ10" s="161"/>
      <c r="AK10" s="161">
        <f t="shared" si="6"/>
        <v>0</v>
      </c>
      <c r="AL10" s="161" t="s">
        <v>440</v>
      </c>
      <c r="AM10" s="162"/>
      <c r="AN10" s="162">
        <f t="shared" si="7"/>
        <v>0</v>
      </c>
      <c r="AO10" s="162" t="s">
        <v>441</v>
      </c>
      <c r="AP10" s="161"/>
      <c r="AQ10" s="161">
        <f t="shared" si="8"/>
        <v>0</v>
      </c>
      <c r="AR10" s="161" t="s">
        <v>442</v>
      </c>
      <c r="AS10" s="162"/>
      <c r="AT10" s="162">
        <f t="shared" si="9"/>
        <v>0</v>
      </c>
      <c r="AU10" s="162" t="s">
        <v>443</v>
      </c>
    </row>
    <row r="11" spans="1:47" ht="13.5" customHeight="1">
      <c r="B11" s="44" t="s">
        <v>132</v>
      </c>
      <c r="D11" s="443" t="s">
        <v>195</v>
      </c>
      <c r="E11" s="443"/>
      <c r="F11" s="443"/>
      <c r="G11" s="443">
        <v>1000</v>
      </c>
      <c r="H11" s="443"/>
      <c r="I11" s="443"/>
      <c r="J11" s="443"/>
      <c r="R11" s="161"/>
      <c r="S11" s="161">
        <f t="shared" si="0"/>
        <v>0</v>
      </c>
      <c r="T11" s="161"/>
      <c r="U11" s="162"/>
      <c r="V11" s="162">
        <f t="shared" si="1"/>
        <v>0</v>
      </c>
      <c r="W11" s="162"/>
      <c r="X11" s="161"/>
      <c r="Y11" s="161">
        <f t="shared" si="2"/>
        <v>7</v>
      </c>
      <c r="Z11" s="161" t="s">
        <v>367</v>
      </c>
      <c r="AA11" s="162"/>
      <c r="AB11" s="162">
        <f t="shared" si="3"/>
        <v>7</v>
      </c>
      <c r="AC11" s="162" t="s">
        <v>296</v>
      </c>
      <c r="AD11" s="161"/>
      <c r="AE11" s="161">
        <f t="shared" si="4"/>
        <v>0</v>
      </c>
      <c r="AF11" s="161" t="s">
        <v>370</v>
      </c>
      <c r="AG11" s="162"/>
      <c r="AH11" s="162">
        <f t="shared" si="5"/>
        <v>0</v>
      </c>
      <c r="AI11" s="162" t="s">
        <v>299</v>
      </c>
      <c r="AJ11" s="161"/>
      <c r="AK11" s="161">
        <f t="shared" si="6"/>
        <v>0</v>
      </c>
      <c r="AL11" s="161" t="s">
        <v>371</v>
      </c>
      <c r="AM11" s="162"/>
      <c r="AN11" s="162">
        <f t="shared" si="7"/>
        <v>0</v>
      </c>
      <c r="AO11" s="162" t="s">
        <v>300</v>
      </c>
      <c r="AP11" s="161"/>
      <c r="AQ11" s="161">
        <f t="shared" si="8"/>
        <v>0</v>
      </c>
      <c r="AR11" s="161" t="s">
        <v>371</v>
      </c>
      <c r="AS11" s="162"/>
      <c r="AT11" s="162">
        <f t="shared" si="9"/>
        <v>0</v>
      </c>
      <c r="AU11" s="162" t="s">
        <v>300</v>
      </c>
    </row>
    <row r="12" spans="1:47" ht="13.5" customHeight="1">
      <c r="B12" s="44" t="s">
        <v>258</v>
      </c>
      <c r="D12" s="443" t="s">
        <v>449</v>
      </c>
      <c r="E12" s="443"/>
      <c r="F12" s="443"/>
      <c r="G12" s="443"/>
      <c r="H12" s="443"/>
      <c r="I12" s="443"/>
      <c r="J12" s="443"/>
      <c r="R12" s="161"/>
      <c r="S12" s="161">
        <f t="shared" si="0"/>
        <v>0</v>
      </c>
      <c r="T12" s="161"/>
      <c r="U12" s="162"/>
      <c r="V12" s="162">
        <f t="shared" si="1"/>
        <v>0</v>
      </c>
      <c r="W12" s="162"/>
      <c r="X12" s="161">
        <v>1</v>
      </c>
      <c r="Y12" s="161">
        <f t="shared" si="2"/>
        <v>8</v>
      </c>
      <c r="Z12" s="161" t="s">
        <v>369</v>
      </c>
      <c r="AA12" s="162">
        <v>1</v>
      </c>
      <c r="AB12" s="162">
        <f t="shared" si="3"/>
        <v>8</v>
      </c>
      <c r="AC12" s="162" t="s">
        <v>298</v>
      </c>
      <c r="AD12" s="161"/>
      <c r="AE12" s="161">
        <f t="shared" si="4"/>
        <v>0</v>
      </c>
      <c r="AF12" s="161" t="s">
        <v>373</v>
      </c>
      <c r="AG12" s="162"/>
      <c r="AH12" s="162">
        <f t="shared" si="5"/>
        <v>0</v>
      </c>
      <c r="AI12" s="162" t="s">
        <v>439</v>
      </c>
      <c r="AJ12" s="161"/>
      <c r="AK12" s="161">
        <f t="shared" si="6"/>
        <v>0</v>
      </c>
      <c r="AL12" s="161" t="s">
        <v>374</v>
      </c>
      <c r="AM12" s="162"/>
      <c r="AN12" s="162">
        <f t="shared" si="7"/>
        <v>0</v>
      </c>
      <c r="AO12" s="162" t="s">
        <v>302</v>
      </c>
      <c r="AP12" s="161"/>
      <c r="AQ12" s="161">
        <f t="shared" si="8"/>
        <v>0</v>
      </c>
      <c r="AR12" s="161" t="s">
        <v>374</v>
      </c>
      <c r="AS12" s="162"/>
      <c r="AT12" s="162">
        <f t="shared" si="9"/>
        <v>0</v>
      </c>
      <c r="AU12" s="162" t="s">
        <v>302</v>
      </c>
    </row>
    <row r="13" spans="1:47" ht="13.5" customHeight="1">
      <c r="B13" s="44" t="s">
        <v>133</v>
      </c>
      <c r="D13" s="443" t="s">
        <v>175</v>
      </c>
      <c r="E13" s="443"/>
      <c r="F13" s="443"/>
      <c r="G13" s="443"/>
      <c r="H13" s="443"/>
      <c r="I13" s="443"/>
      <c r="J13" s="443"/>
      <c r="R13" s="161"/>
      <c r="S13" s="161">
        <f t="shared" si="0"/>
        <v>0</v>
      </c>
      <c r="T13" s="161"/>
      <c r="U13" s="162"/>
      <c r="V13" s="162">
        <f t="shared" si="1"/>
        <v>0</v>
      </c>
      <c r="W13" s="162"/>
      <c r="X13" s="161">
        <v>1</v>
      </c>
      <c r="Y13" s="161">
        <f t="shared" si="2"/>
        <v>9</v>
      </c>
      <c r="Z13" s="161" t="s">
        <v>372</v>
      </c>
      <c r="AA13" s="162">
        <v>1</v>
      </c>
      <c r="AB13" s="162">
        <f t="shared" si="3"/>
        <v>9</v>
      </c>
      <c r="AC13" s="162" t="s">
        <v>301</v>
      </c>
      <c r="AD13" s="161"/>
      <c r="AE13" s="161">
        <f t="shared" si="4"/>
        <v>0</v>
      </c>
      <c r="AF13" s="161" t="s">
        <v>376</v>
      </c>
      <c r="AG13" s="162"/>
      <c r="AH13" s="162">
        <f t="shared" si="5"/>
        <v>0</v>
      </c>
      <c r="AI13" s="162" t="s">
        <v>304</v>
      </c>
      <c r="AJ13" s="161"/>
      <c r="AK13" s="161">
        <f t="shared" si="6"/>
        <v>0</v>
      </c>
      <c r="AL13" s="161" t="s">
        <v>377</v>
      </c>
      <c r="AM13" s="162"/>
      <c r="AN13" s="162">
        <f t="shared" si="7"/>
        <v>0</v>
      </c>
      <c r="AO13" s="162" t="s">
        <v>305</v>
      </c>
      <c r="AP13" s="161"/>
      <c r="AQ13" s="161">
        <f t="shared" si="8"/>
        <v>0</v>
      </c>
      <c r="AR13" s="161" t="s">
        <v>377</v>
      </c>
      <c r="AS13" s="162"/>
      <c r="AT13" s="162">
        <f t="shared" si="9"/>
        <v>0</v>
      </c>
      <c r="AU13" s="162" t="s">
        <v>305</v>
      </c>
    </row>
    <row r="14" spans="1:47" ht="13.5" customHeight="1">
      <c r="B14" s="44" t="s">
        <v>463</v>
      </c>
      <c r="D14" s="443" t="s">
        <v>176</v>
      </c>
      <c r="E14" s="443"/>
      <c r="F14" s="443"/>
      <c r="G14" s="443"/>
      <c r="H14" s="443"/>
      <c r="I14" s="443"/>
      <c r="J14" s="443"/>
      <c r="R14" s="161"/>
      <c r="S14" s="161">
        <f t="shared" si="0"/>
        <v>0</v>
      </c>
      <c r="T14" s="161"/>
      <c r="U14" s="162"/>
      <c r="V14" s="162">
        <f t="shared" si="1"/>
        <v>0</v>
      </c>
      <c r="W14" s="162"/>
      <c r="X14" s="161">
        <v>1</v>
      </c>
      <c r="Y14" s="161">
        <f t="shared" si="2"/>
        <v>10</v>
      </c>
      <c r="Z14" s="161" t="s">
        <v>375</v>
      </c>
      <c r="AA14" s="162">
        <v>1</v>
      </c>
      <c r="AB14" s="162">
        <f t="shared" si="3"/>
        <v>10</v>
      </c>
      <c r="AC14" s="162" t="s">
        <v>303</v>
      </c>
      <c r="AD14" s="161"/>
      <c r="AE14" s="161">
        <f t="shared" si="4"/>
        <v>0</v>
      </c>
      <c r="AF14" s="161" t="s">
        <v>438</v>
      </c>
      <c r="AG14" s="162"/>
      <c r="AH14" s="162">
        <f t="shared" si="5"/>
        <v>0</v>
      </c>
      <c r="AI14" s="162" t="s">
        <v>307</v>
      </c>
      <c r="AJ14" s="161"/>
      <c r="AK14" s="161">
        <f t="shared" si="6"/>
        <v>0</v>
      </c>
      <c r="AL14" s="161" t="s">
        <v>379</v>
      </c>
      <c r="AM14" s="162"/>
      <c r="AN14" s="162">
        <f t="shared" si="7"/>
        <v>0</v>
      </c>
      <c r="AO14" s="162" t="s">
        <v>308</v>
      </c>
      <c r="AP14" s="161"/>
      <c r="AQ14" s="161">
        <f t="shared" si="8"/>
        <v>0</v>
      </c>
      <c r="AR14" s="161" t="s">
        <v>379</v>
      </c>
      <c r="AS14" s="162"/>
      <c r="AT14" s="162">
        <f t="shared" si="9"/>
        <v>0</v>
      </c>
      <c r="AU14" s="162" t="s">
        <v>308</v>
      </c>
    </row>
    <row r="15" spans="1:47" ht="13.5" customHeight="1">
      <c r="B15" s="181" t="s">
        <v>554</v>
      </c>
      <c r="D15" s="443" t="s">
        <v>448</v>
      </c>
      <c r="E15" s="443"/>
      <c r="F15" s="443"/>
      <c r="G15" s="443"/>
      <c r="H15" s="443"/>
      <c r="I15" s="443"/>
      <c r="J15" s="443"/>
      <c r="R15" s="161"/>
      <c r="S15" s="161">
        <f t="shared" si="0"/>
        <v>0</v>
      </c>
      <c r="T15" s="161"/>
      <c r="U15" s="162"/>
      <c r="V15" s="162">
        <f t="shared" si="1"/>
        <v>0</v>
      </c>
      <c r="W15" s="162"/>
      <c r="X15" s="161"/>
      <c r="Y15" s="161">
        <f t="shared" si="2"/>
        <v>10</v>
      </c>
      <c r="Z15" s="161" t="s">
        <v>378</v>
      </c>
      <c r="AA15" s="162">
        <v>1</v>
      </c>
      <c r="AB15" s="162">
        <f t="shared" si="3"/>
        <v>11</v>
      </c>
      <c r="AC15" s="162" t="s">
        <v>306</v>
      </c>
      <c r="AD15" s="161"/>
      <c r="AE15" s="161">
        <f t="shared" si="4"/>
        <v>0</v>
      </c>
      <c r="AF15" s="161" t="s">
        <v>381</v>
      </c>
      <c r="AG15" s="162"/>
      <c r="AH15" s="162">
        <f t="shared" si="5"/>
        <v>0</v>
      </c>
      <c r="AI15" s="162" t="s">
        <v>310</v>
      </c>
      <c r="AJ15" s="161"/>
      <c r="AK15" s="161">
        <f t="shared" si="6"/>
        <v>0</v>
      </c>
      <c r="AL15" s="161" t="s">
        <v>382</v>
      </c>
      <c r="AM15" s="162"/>
      <c r="AN15" s="162">
        <f t="shared" si="7"/>
        <v>0</v>
      </c>
      <c r="AO15" s="162" t="s">
        <v>311</v>
      </c>
      <c r="AP15" s="161"/>
      <c r="AQ15" s="161">
        <f t="shared" si="8"/>
        <v>0</v>
      </c>
      <c r="AR15" s="161" t="s">
        <v>382</v>
      </c>
      <c r="AS15" s="162"/>
      <c r="AT15" s="162">
        <f t="shared" si="9"/>
        <v>0</v>
      </c>
      <c r="AU15" s="162" t="s">
        <v>311</v>
      </c>
    </row>
    <row r="16" spans="1:47" ht="13.5" customHeight="1">
      <c r="D16" s="443" t="s">
        <v>177</v>
      </c>
      <c r="E16" s="443"/>
      <c r="F16" s="443"/>
      <c r="G16" s="443"/>
      <c r="H16" s="443"/>
      <c r="I16" s="443"/>
      <c r="J16" s="443"/>
      <c r="R16" s="161"/>
      <c r="S16" s="161">
        <f t="shared" si="0"/>
        <v>0</v>
      </c>
      <c r="T16" s="161"/>
      <c r="U16" s="162"/>
      <c r="V16" s="162">
        <f t="shared" si="1"/>
        <v>0</v>
      </c>
      <c r="W16" s="162"/>
      <c r="X16" s="161"/>
      <c r="Y16" s="161">
        <f t="shared" si="2"/>
        <v>10</v>
      </c>
      <c r="Z16" s="161" t="s">
        <v>380</v>
      </c>
      <c r="AA16" s="162">
        <v>1</v>
      </c>
      <c r="AB16" s="162">
        <f t="shared" si="3"/>
        <v>12</v>
      </c>
      <c r="AC16" s="162" t="s">
        <v>309</v>
      </c>
      <c r="AD16" s="161"/>
      <c r="AE16" s="161">
        <f t="shared" si="4"/>
        <v>0</v>
      </c>
      <c r="AF16" s="161" t="s">
        <v>371</v>
      </c>
      <c r="AG16" s="162"/>
      <c r="AH16" s="162">
        <f t="shared" si="5"/>
        <v>0</v>
      </c>
      <c r="AI16" s="162" t="s">
        <v>313</v>
      </c>
      <c r="AJ16" s="161"/>
      <c r="AK16" s="161">
        <f t="shared" si="6"/>
        <v>0</v>
      </c>
      <c r="AL16" s="161" t="s">
        <v>384</v>
      </c>
      <c r="AM16" s="162"/>
      <c r="AN16" s="162">
        <f t="shared" si="7"/>
        <v>0</v>
      </c>
      <c r="AO16" s="162" t="s">
        <v>314</v>
      </c>
      <c r="AP16" s="161"/>
      <c r="AQ16" s="161">
        <f t="shared" si="8"/>
        <v>0</v>
      </c>
      <c r="AR16" s="161" t="s">
        <v>384</v>
      </c>
      <c r="AS16" s="162"/>
      <c r="AT16" s="162">
        <f t="shared" si="9"/>
        <v>0</v>
      </c>
      <c r="AU16" s="162" t="s">
        <v>314</v>
      </c>
    </row>
    <row r="17" spans="4:47" ht="13.5" customHeight="1">
      <c r="D17" s="443" t="s">
        <v>178</v>
      </c>
      <c r="E17" s="443"/>
      <c r="F17" s="443"/>
      <c r="G17" s="443"/>
      <c r="H17" s="443"/>
      <c r="I17" s="443"/>
      <c r="J17" s="443"/>
      <c r="R17" s="161"/>
      <c r="S17" s="161">
        <f t="shared" si="0"/>
        <v>0</v>
      </c>
      <c r="T17" s="161"/>
      <c r="U17" s="162"/>
      <c r="V17" s="162">
        <f t="shared" si="1"/>
        <v>0</v>
      </c>
      <c r="W17" s="162"/>
      <c r="X17" s="161"/>
      <c r="Y17" s="161">
        <f t="shared" si="2"/>
        <v>10</v>
      </c>
      <c r="Z17" s="161" t="s">
        <v>383</v>
      </c>
      <c r="AA17" s="162"/>
      <c r="AB17" s="162">
        <f t="shared" si="3"/>
        <v>12</v>
      </c>
      <c r="AC17" s="162" t="s">
        <v>312</v>
      </c>
      <c r="AD17" s="161"/>
      <c r="AE17" s="161">
        <f t="shared" si="4"/>
        <v>0</v>
      </c>
      <c r="AF17" s="161" t="s">
        <v>386</v>
      </c>
      <c r="AG17" s="162"/>
      <c r="AH17" s="162">
        <f t="shared" si="5"/>
        <v>0</v>
      </c>
      <c r="AI17" s="162" t="s">
        <v>316</v>
      </c>
      <c r="AJ17" s="161"/>
      <c r="AK17" s="161">
        <f t="shared" si="6"/>
        <v>0</v>
      </c>
      <c r="AL17" s="161" t="s">
        <v>387</v>
      </c>
      <c r="AM17" s="162"/>
      <c r="AN17" s="162">
        <f t="shared" si="7"/>
        <v>0</v>
      </c>
      <c r="AO17" s="162" t="s">
        <v>317</v>
      </c>
      <c r="AP17" s="161"/>
      <c r="AQ17" s="161">
        <f t="shared" si="8"/>
        <v>0</v>
      </c>
      <c r="AR17" s="161" t="s">
        <v>387</v>
      </c>
      <c r="AS17" s="162"/>
      <c r="AT17" s="162">
        <f t="shared" si="9"/>
        <v>0</v>
      </c>
      <c r="AU17" s="162" t="s">
        <v>317</v>
      </c>
    </row>
    <row r="18" spans="4:47" ht="13.5" customHeight="1">
      <c r="D18" s="443" t="s">
        <v>447</v>
      </c>
      <c r="E18" s="443"/>
      <c r="F18" s="443"/>
      <c r="G18" s="443"/>
      <c r="H18" s="443"/>
      <c r="I18" s="443"/>
      <c r="J18" s="443"/>
      <c r="R18" s="161"/>
      <c r="S18" s="161">
        <f t="shared" si="0"/>
        <v>0</v>
      </c>
      <c r="T18" s="161"/>
      <c r="U18" s="162"/>
      <c r="V18" s="162">
        <f t="shared" si="1"/>
        <v>0</v>
      </c>
      <c r="W18" s="162"/>
      <c r="X18" s="161">
        <v>1</v>
      </c>
      <c r="Y18" s="161">
        <f t="shared" si="2"/>
        <v>11</v>
      </c>
      <c r="Z18" s="161" t="s">
        <v>385</v>
      </c>
      <c r="AA18" s="162">
        <v>1</v>
      </c>
      <c r="AB18" s="162">
        <f t="shared" si="3"/>
        <v>13</v>
      </c>
      <c r="AC18" s="162" t="s">
        <v>315</v>
      </c>
      <c r="AD18" s="161"/>
      <c r="AE18" s="161">
        <f t="shared" si="4"/>
        <v>0</v>
      </c>
      <c r="AF18" s="161" t="s">
        <v>389</v>
      </c>
      <c r="AG18" s="162"/>
      <c r="AH18" s="162">
        <f t="shared" si="5"/>
        <v>0</v>
      </c>
      <c r="AI18" s="162" t="s">
        <v>319</v>
      </c>
      <c r="AJ18" s="161"/>
      <c r="AK18" s="161">
        <f t="shared" si="6"/>
        <v>0</v>
      </c>
      <c r="AL18" s="161" t="s">
        <v>390</v>
      </c>
      <c r="AM18" s="162"/>
      <c r="AN18" s="162">
        <f t="shared" si="7"/>
        <v>0</v>
      </c>
      <c r="AO18" s="162" t="s">
        <v>320</v>
      </c>
      <c r="AP18" s="161"/>
      <c r="AQ18" s="161">
        <f t="shared" si="8"/>
        <v>0</v>
      </c>
      <c r="AR18" s="161" t="s">
        <v>390</v>
      </c>
      <c r="AS18" s="162"/>
      <c r="AT18" s="162">
        <f t="shared" si="9"/>
        <v>0</v>
      </c>
      <c r="AU18" s="162" t="s">
        <v>320</v>
      </c>
    </row>
    <row r="19" spans="4:47" ht="13.5" customHeight="1">
      <c r="D19" s="443" t="s">
        <v>179</v>
      </c>
      <c r="E19" s="443"/>
      <c r="F19" s="443"/>
      <c r="G19" s="443"/>
      <c r="H19" s="443"/>
      <c r="I19" s="443"/>
      <c r="J19" s="443"/>
      <c r="R19" s="161"/>
      <c r="S19" s="161">
        <f t="shared" si="0"/>
        <v>0</v>
      </c>
      <c r="T19" s="161"/>
      <c r="U19" s="162"/>
      <c r="V19" s="162">
        <f t="shared" si="1"/>
        <v>0</v>
      </c>
      <c r="W19" s="162"/>
      <c r="X19" s="161">
        <v>1</v>
      </c>
      <c r="Y19" s="161">
        <f t="shared" si="2"/>
        <v>12</v>
      </c>
      <c r="Z19" s="161" t="s">
        <v>388</v>
      </c>
      <c r="AA19" s="162"/>
      <c r="AB19" s="162">
        <f t="shared" si="3"/>
        <v>13</v>
      </c>
      <c r="AC19" s="162" t="s">
        <v>318</v>
      </c>
      <c r="AD19" s="161"/>
      <c r="AE19" s="161">
        <f t="shared" si="4"/>
        <v>0</v>
      </c>
      <c r="AF19" s="161" t="s">
        <v>392</v>
      </c>
      <c r="AG19" s="162"/>
      <c r="AH19" s="162">
        <f t="shared" si="5"/>
        <v>0</v>
      </c>
      <c r="AI19" s="162" t="s">
        <v>322</v>
      </c>
      <c r="AJ19" s="161"/>
      <c r="AK19" s="161">
        <f t="shared" si="6"/>
        <v>0</v>
      </c>
      <c r="AL19" s="161" t="s">
        <v>393</v>
      </c>
      <c r="AM19" s="162"/>
      <c r="AN19" s="162">
        <f t="shared" si="7"/>
        <v>0</v>
      </c>
      <c r="AO19" s="162" t="s">
        <v>323</v>
      </c>
      <c r="AP19" s="161"/>
      <c r="AQ19" s="161">
        <f t="shared" si="8"/>
        <v>0</v>
      </c>
      <c r="AR19" s="161" t="s">
        <v>393</v>
      </c>
      <c r="AS19" s="162"/>
      <c r="AT19" s="162">
        <f t="shared" si="9"/>
        <v>0</v>
      </c>
      <c r="AU19" s="162" t="s">
        <v>323</v>
      </c>
    </row>
    <row r="20" spans="4:47" ht="13.5" customHeight="1">
      <c r="D20" s="443" t="s">
        <v>180</v>
      </c>
      <c r="E20" s="443"/>
      <c r="F20" s="443"/>
      <c r="G20" s="443"/>
      <c r="H20" s="443"/>
      <c r="I20" s="443"/>
      <c r="J20" s="443"/>
      <c r="R20" s="161"/>
      <c r="S20" s="161">
        <f t="shared" si="0"/>
        <v>0</v>
      </c>
      <c r="T20" s="161"/>
      <c r="U20" s="162"/>
      <c r="V20" s="162">
        <f t="shared" si="1"/>
        <v>0</v>
      </c>
      <c r="W20" s="162"/>
      <c r="X20" s="161"/>
      <c r="Y20" s="161">
        <f t="shared" si="2"/>
        <v>12</v>
      </c>
      <c r="Z20" s="161" t="s">
        <v>391</v>
      </c>
      <c r="AA20" s="162">
        <v>1</v>
      </c>
      <c r="AB20" s="162">
        <f t="shared" si="3"/>
        <v>14</v>
      </c>
      <c r="AC20" s="162" t="s">
        <v>321</v>
      </c>
      <c r="AD20" s="161"/>
      <c r="AE20" s="161">
        <f t="shared" si="4"/>
        <v>0</v>
      </c>
      <c r="AF20" s="161" t="s">
        <v>395</v>
      </c>
      <c r="AG20" s="162"/>
      <c r="AH20" s="162">
        <f t="shared" si="5"/>
        <v>0</v>
      </c>
      <c r="AI20" s="162" t="s">
        <v>325</v>
      </c>
      <c r="AJ20" s="161"/>
      <c r="AK20" s="161">
        <f t="shared" si="6"/>
        <v>0</v>
      </c>
      <c r="AL20" s="161" t="s">
        <v>421</v>
      </c>
      <c r="AM20" s="162"/>
      <c r="AN20" s="162">
        <f t="shared" si="7"/>
        <v>0</v>
      </c>
      <c r="AO20" s="162" t="s">
        <v>326</v>
      </c>
      <c r="AP20" s="161"/>
      <c r="AQ20" s="161">
        <f t="shared" si="8"/>
        <v>0</v>
      </c>
      <c r="AR20" s="161" t="s">
        <v>396</v>
      </c>
      <c r="AS20" s="162"/>
      <c r="AT20" s="162">
        <f t="shared" si="9"/>
        <v>0</v>
      </c>
      <c r="AU20" s="162" t="s">
        <v>326</v>
      </c>
    </row>
    <row r="21" spans="4:47" ht="13.5" customHeight="1">
      <c r="D21" s="443" t="s">
        <v>446</v>
      </c>
      <c r="E21" s="443"/>
      <c r="F21" s="443"/>
      <c r="G21" s="443"/>
      <c r="H21" s="443"/>
      <c r="I21" s="443"/>
      <c r="J21" s="443"/>
      <c r="R21" s="161"/>
      <c r="S21" s="161">
        <f t="shared" si="0"/>
        <v>0</v>
      </c>
      <c r="T21" s="161"/>
      <c r="U21" s="162"/>
      <c r="V21" s="162">
        <f t="shared" si="1"/>
        <v>0</v>
      </c>
      <c r="W21" s="162"/>
      <c r="X21" s="161">
        <v>1</v>
      </c>
      <c r="Y21" s="161">
        <f t="shared" si="2"/>
        <v>13</v>
      </c>
      <c r="Z21" s="161" t="s">
        <v>394</v>
      </c>
      <c r="AA21" s="162">
        <v>1</v>
      </c>
      <c r="AB21" s="162">
        <f t="shared" si="3"/>
        <v>15</v>
      </c>
      <c r="AC21" s="162" t="s">
        <v>324</v>
      </c>
      <c r="AD21" s="161"/>
      <c r="AE21" s="161">
        <f t="shared" si="4"/>
        <v>0</v>
      </c>
      <c r="AF21" s="161" t="s">
        <v>398</v>
      </c>
      <c r="AG21" s="162"/>
      <c r="AH21" s="162">
        <f t="shared" si="5"/>
        <v>0</v>
      </c>
      <c r="AI21" s="162" t="s">
        <v>328</v>
      </c>
      <c r="AJ21" s="161"/>
      <c r="AK21" s="161">
        <f t="shared" si="6"/>
        <v>0</v>
      </c>
      <c r="AL21" s="161" t="s">
        <v>423</v>
      </c>
      <c r="AM21" s="162"/>
      <c r="AN21" s="162">
        <f t="shared" si="7"/>
        <v>0</v>
      </c>
      <c r="AO21" s="162" t="s">
        <v>329</v>
      </c>
      <c r="AP21" s="161"/>
      <c r="AQ21" s="161">
        <f t="shared" si="8"/>
        <v>0</v>
      </c>
      <c r="AR21" s="161" t="s">
        <v>399</v>
      </c>
      <c r="AS21" s="162"/>
      <c r="AT21" s="162">
        <f t="shared" si="9"/>
        <v>0</v>
      </c>
      <c r="AU21" s="162" t="s">
        <v>329</v>
      </c>
    </row>
    <row r="22" spans="4:47" ht="13.5" customHeight="1">
      <c r="D22" s="443" t="s">
        <v>196</v>
      </c>
      <c r="E22" s="443"/>
      <c r="F22" s="443"/>
      <c r="G22" s="443">
        <v>1000</v>
      </c>
      <c r="H22" s="443"/>
      <c r="I22" s="443"/>
      <c r="J22" s="443"/>
      <c r="R22" s="161"/>
      <c r="S22" s="161">
        <f t="shared" si="0"/>
        <v>0</v>
      </c>
      <c r="T22" s="161"/>
      <c r="U22" s="162"/>
      <c r="V22" s="162">
        <f t="shared" si="1"/>
        <v>0</v>
      </c>
      <c r="W22" s="162"/>
      <c r="X22" s="161"/>
      <c r="Y22" s="161">
        <f t="shared" si="2"/>
        <v>13</v>
      </c>
      <c r="Z22" s="161" t="s">
        <v>397</v>
      </c>
      <c r="AA22" s="162"/>
      <c r="AB22" s="162">
        <f t="shared" si="3"/>
        <v>15</v>
      </c>
      <c r="AC22" s="162" t="s">
        <v>327</v>
      </c>
      <c r="AD22" s="161"/>
      <c r="AE22" s="161">
        <f t="shared" si="4"/>
        <v>0</v>
      </c>
      <c r="AF22" s="161" t="s">
        <v>401</v>
      </c>
      <c r="AG22" s="162"/>
      <c r="AH22" s="162">
        <f t="shared" si="5"/>
        <v>0</v>
      </c>
      <c r="AI22" s="162" t="s">
        <v>280</v>
      </c>
      <c r="AJ22" s="161"/>
      <c r="AK22" s="161">
        <f t="shared" si="6"/>
        <v>0</v>
      </c>
      <c r="AL22" s="161" t="s">
        <v>425</v>
      </c>
      <c r="AM22" s="162"/>
      <c r="AN22" s="162">
        <f t="shared" si="7"/>
        <v>0</v>
      </c>
      <c r="AO22" s="162" t="s">
        <v>331</v>
      </c>
      <c r="AP22" s="161"/>
      <c r="AQ22" s="161">
        <f t="shared" si="8"/>
        <v>0</v>
      </c>
      <c r="AR22" s="161" t="s">
        <v>402</v>
      </c>
      <c r="AS22" s="162"/>
      <c r="AT22" s="162">
        <f t="shared" si="9"/>
        <v>0</v>
      </c>
      <c r="AU22" s="162" t="s">
        <v>331</v>
      </c>
    </row>
    <row r="23" spans="4:47" ht="13.5" customHeight="1">
      <c r="D23" s="443" t="s">
        <v>181</v>
      </c>
      <c r="E23" s="443"/>
      <c r="F23" s="443"/>
      <c r="G23" s="443"/>
      <c r="H23" s="443"/>
      <c r="I23" s="443"/>
      <c r="J23" s="443"/>
      <c r="R23" s="161"/>
      <c r="S23" s="161">
        <f t="shared" si="0"/>
        <v>0</v>
      </c>
      <c r="T23" s="161"/>
      <c r="U23" s="162"/>
      <c r="V23" s="162">
        <f t="shared" si="1"/>
        <v>0</v>
      </c>
      <c r="W23" s="162"/>
      <c r="X23" s="161">
        <v>1</v>
      </c>
      <c r="Y23" s="161">
        <f t="shared" si="2"/>
        <v>14</v>
      </c>
      <c r="Z23" s="161" t="s">
        <v>400</v>
      </c>
      <c r="AA23" s="162">
        <v>1</v>
      </c>
      <c r="AB23" s="162">
        <f t="shared" si="3"/>
        <v>16</v>
      </c>
      <c r="AC23" s="162" t="s">
        <v>330</v>
      </c>
      <c r="AD23" s="161"/>
      <c r="AE23" s="161">
        <f t="shared" si="4"/>
        <v>0</v>
      </c>
      <c r="AF23" s="161" t="s">
        <v>404</v>
      </c>
      <c r="AG23" s="162"/>
      <c r="AH23" s="162">
        <f t="shared" si="5"/>
        <v>0</v>
      </c>
      <c r="AI23" s="162" t="s">
        <v>283</v>
      </c>
      <c r="AJ23" s="161"/>
      <c r="AK23" s="161">
        <f t="shared" si="6"/>
        <v>0</v>
      </c>
      <c r="AL23" s="161" t="s">
        <v>427</v>
      </c>
      <c r="AM23" s="162"/>
      <c r="AN23" s="162">
        <f t="shared" si="7"/>
        <v>0</v>
      </c>
      <c r="AO23" s="162" t="s">
        <v>333</v>
      </c>
      <c r="AP23" s="161"/>
      <c r="AQ23" s="161">
        <f t="shared" si="8"/>
        <v>0</v>
      </c>
      <c r="AR23" s="161" t="s">
        <v>405</v>
      </c>
      <c r="AS23" s="162"/>
      <c r="AT23" s="162">
        <f t="shared" si="9"/>
        <v>0</v>
      </c>
      <c r="AU23" s="162" t="s">
        <v>333</v>
      </c>
    </row>
    <row r="24" spans="4:47" ht="13.5" customHeight="1">
      <c r="D24" s="443" t="s">
        <v>182</v>
      </c>
      <c r="E24" s="443"/>
      <c r="F24" s="443"/>
      <c r="G24" s="443"/>
      <c r="H24" s="443"/>
      <c r="I24" s="443"/>
      <c r="J24" s="443"/>
      <c r="R24" s="161"/>
      <c r="S24" s="161">
        <f t="shared" si="0"/>
        <v>0</v>
      </c>
      <c r="T24" s="161"/>
      <c r="U24" s="162"/>
      <c r="V24" s="162">
        <f t="shared" si="1"/>
        <v>0</v>
      </c>
      <c r="W24" s="162"/>
      <c r="X24" s="161">
        <v>1</v>
      </c>
      <c r="Y24" s="161">
        <f t="shared" si="2"/>
        <v>15</v>
      </c>
      <c r="Z24" s="161" t="s">
        <v>403</v>
      </c>
      <c r="AA24" s="162">
        <v>1</v>
      </c>
      <c r="AB24" s="162">
        <f t="shared" si="3"/>
        <v>17</v>
      </c>
      <c r="AC24" s="162" t="s">
        <v>332</v>
      </c>
      <c r="AD24" s="161"/>
      <c r="AE24" s="161">
        <f t="shared" si="4"/>
        <v>0</v>
      </c>
      <c r="AF24" s="161" t="s">
        <v>407</v>
      </c>
      <c r="AG24" s="162"/>
      <c r="AH24" s="162">
        <f t="shared" si="5"/>
        <v>0</v>
      </c>
      <c r="AI24" s="162" t="s">
        <v>286</v>
      </c>
      <c r="AJ24" s="161"/>
      <c r="AK24" s="161">
        <f t="shared" si="6"/>
        <v>0</v>
      </c>
      <c r="AL24" s="161" t="s">
        <v>429</v>
      </c>
      <c r="AM24" s="162"/>
      <c r="AN24" s="162">
        <f t="shared" si="7"/>
        <v>0</v>
      </c>
      <c r="AO24" s="162" t="s">
        <v>335</v>
      </c>
      <c r="AP24" s="161"/>
      <c r="AQ24" s="161">
        <f t="shared" si="8"/>
        <v>0</v>
      </c>
      <c r="AR24" s="161" t="s">
        <v>408</v>
      </c>
      <c r="AS24" s="162"/>
      <c r="AT24" s="162">
        <f t="shared" si="9"/>
        <v>0</v>
      </c>
      <c r="AU24" s="162" t="s">
        <v>335</v>
      </c>
    </row>
    <row r="25" spans="4:47" ht="13.5" customHeight="1">
      <c r="D25" s="443" t="s">
        <v>183</v>
      </c>
      <c r="E25" s="443"/>
      <c r="F25" s="443"/>
      <c r="G25" s="443"/>
      <c r="H25" s="443"/>
      <c r="I25" s="443"/>
      <c r="J25" s="443"/>
      <c r="R25" s="161"/>
      <c r="S25" s="161">
        <f t="shared" si="0"/>
        <v>0</v>
      </c>
      <c r="T25" s="161"/>
      <c r="U25" s="162"/>
      <c r="V25" s="162">
        <f t="shared" si="1"/>
        <v>0</v>
      </c>
      <c r="W25" s="162"/>
      <c r="X25" s="161"/>
      <c r="Y25" s="161">
        <f t="shared" si="2"/>
        <v>15</v>
      </c>
      <c r="Z25" s="161" t="s">
        <v>406</v>
      </c>
      <c r="AA25" s="162">
        <v>1</v>
      </c>
      <c r="AB25" s="162">
        <f t="shared" si="3"/>
        <v>18</v>
      </c>
      <c r="AC25" s="162" t="s">
        <v>334</v>
      </c>
      <c r="AD25" s="161"/>
      <c r="AE25" s="161">
        <f t="shared" si="4"/>
        <v>0</v>
      </c>
      <c r="AF25" s="161" t="s">
        <v>410</v>
      </c>
      <c r="AG25" s="162"/>
      <c r="AH25" s="162">
        <f t="shared" si="5"/>
        <v>0</v>
      </c>
      <c r="AI25" s="162" t="s">
        <v>289</v>
      </c>
      <c r="AJ25" s="161"/>
      <c r="AK25" s="161">
        <f t="shared" si="6"/>
        <v>0</v>
      </c>
      <c r="AL25" s="161" t="s">
        <v>405</v>
      </c>
      <c r="AM25" s="162"/>
      <c r="AN25" s="162">
        <f t="shared" si="7"/>
        <v>0</v>
      </c>
      <c r="AO25" s="162"/>
      <c r="AP25" s="161"/>
      <c r="AQ25" s="161">
        <f t="shared" si="8"/>
        <v>0</v>
      </c>
      <c r="AR25" s="161" t="s">
        <v>411</v>
      </c>
      <c r="AS25" s="162"/>
      <c r="AT25" s="162">
        <f t="shared" si="9"/>
        <v>0</v>
      </c>
      <c r="AU25" s="162"/>
    </row>
    <row r="26" spans="4:47" ht="13.5" customHeight="1">
      <c r="R26" s="161"/>
      <c r="S26" s="161">
        <f t="shared" si="0"/>
        <v>0</v>
      </c>
      <c r="T26" s="161"/>
      <c r="U26" s="162"/>
      <c r="V26" s="162">
        <f t="shared" si="1"/>
        <v>0</v>
      </c>
      <c r="W26" s="162"/>
      <c r="X26" s="161">
        <v>1</v>
      </c>
      <c r="Y26" s="161">
        <f t="shared" si="2"/>
        <v>16</v>
      </c>
      <c r="Z26" s="161" t="s">
        <v>409</v>
      </c>
      <c r="AA26" s="162"/>
      <c r="AB26" s="162">
        <f t="shared" si="3"/>
        <v>18</v>
      </c>
      <c r="AC26" s="162" t="s">
        <v>336</v>
      </c>
      <c r="AD26" s="161"/>
      <c r="AE26" s="161">
        <f t="shared" si="4"/>
        <v>0</v>
      </c>
      <c r="AF26" s="161" t="s">
        <v>413</v>
      </c>
      <c r="AG26" s="162"/>
      <c r="AH26" s="162">
        <f t="shared" si="5"/>
        <v>0</v>
      </c>
      <c r="AI26" s="162" t="s">
        <v>292</v>
      </c>
      <c r="AJ26" s="161"/>
      <c r="AK26" s="161">
        <f t="shared" si="6"/>
        <v>0</v>
      </c>
      <c r="AL26" s="161" t="s">
        <v>411</v>
      </c>
      <c r="AM26" s="162"/>
      <c r="AN26" s="162">
        <f t="shared" si="7"/>
        <v>0</v>
      </c>
      <c r="AO26" s="162"/>
      <c r="AP26" s="161"/>
      <c r="AQ26" s="161">
        <f t="shared" si="8"/>
        <v>0</v>
      </c>
      <c r="AR26" s="161" t="s">
        <v>414</v>
      </c>
      <c r="AS26" s="162"/>
      <c r="AT26" s="162">
        <f t="shared" si="9"/>
        <v>0</v>
      </c>
      <c r="AU26" s="162"/>
    </row>
    <row r="27" spans="4:47" ht="13.5" customHeight="1">
      <c r="R27" s="161"/>
      <c r="S27" s="161">
        <f t="shared" si="0"/>
        <v>0</v>
      </c>
      <c r="T27" s="161"/>
      <c r="U27" s="162"/>
      <c r="V27" s="162">
        <f t="shared" si="1"/>
        <v>0</v>
      </c>
      <c r="W27" s="162"/>
      <c r="X27" s="161">
        <v>1</v>
      </c>
      <c r="Y27" s="161">
        <f t="shared" si="2"/>
        <v>17</v>
      </c>
      <c r="Z27" s="161" t="s">
        <v>412</v>
      </c>
      <c r="AA27" s="162">
        <v>1</v>
      </c>
      <c r="AB27" s="162">
        <f t="shared" si="3"/>
        <v>19</v>
      </c>
      <c r="AC27" s="162" t="s">
        <v>337</v>
      </c>
      <c r="AD27" s="161"/>
      <c r="AE27" s="161">
        <f t="shared" si="4"/>
        <v>0</v>
      </c>
      <c r="AF27" s="161" t="s">
        <v>351</v>
      </c>
      <c r="AG27" s="162"/>
      <c r="AH27" s="162">
        <f t="shared" si="5"/>
        <v>0</v>
      </c>
      <c r="AI27" s="162" t="s">
        <v>295</v>
      </c>
      <c r="AJ27" s="161"/>
      <c r="AK27" s="161">
        <f t="shared" si="6"/>
        <v>0</v>
      </c>
      <c r="AL27" s="161" t="s">
        <v>414</v>
      </c>
      <c r="AM27" s="162"/>
      <c r="AN27" s="162">
        <f t="shared" si="7"/>
        <v>0</v>
      </c>
      <c r="AO27" s="162"/>
      <c r="AP27" s="161"/>
      <c r="AQ27" s="161">
        <f t="shared" si="8"/>
        <v>0</v>
      </c>
      <c r="AR27" s="161"/>
      <c r="AS27" s="162"/>
      <c r="AT27" s="162">
        <f t="shared" si="9"/>
        <v>0</v>
      </c>
      <c r="AU27" s="162"/>
    </row>
    <row r="28" spans="4:47" ht="13.5" customHeight="1">
      <c r="R28" s="161"/>
      <c r="S28" s="161">
        <f t="shared" si="0"/>
        <v>0</v>
      </c>
      <c r="T28" s="161"/>
      <c r="U28" s="162"/>
      <c r="V28" s="162">
        <f t="shared" si="1"/>
        <v>0</v>
      </c>
      <c r="W28" s="162"/>
      <c r="X28" s="161">
        <v>1</v>
      </c>
      <c r="Y28" s="161">
        <f t="shared" si="2"/>
        <v>18</v>
      </c>
      <c r="Z28" s="161" t="s">
        <v>415</v>
      </c>
      <c r="AA28" s="162">
        <v>1</v>
      </c>
      <c r="AB28" s="162">
        <f t="shared" si="3"/>
        <v>20</v>
      </c>
      <c r="AC28" s="162" t="s">
        <v>338</v>
      </c>
      <c r="AD28" s="161"/>
      <c r="AE28" s="161">
        <f t="shared" si="4"/>
        <v>0</v>
      </c>
      <c r="AF28" s="161" t="s">
        <v>354</v>
      </c>
      <c r="AG28" s="162"/>
      <c r="AH28" s="162">
        <f t="shared" si="5"/>
        <v>0</v>
      </c>
      <c r="AI28" s="162"/>
      <c r="AJ28" s="161"/>
      <c r="AK28" s="161">
        <f t="shared" si="6"/>
        <v>0</v>
      </c>
      <c r="AL28" s="161"/>
      <c r="AM28" s="162"/>
      <c r="AN28" s="162">
        <f t="shared" si="7"/>
        <v>0</v>
      </c>
      <c r="AO28" s="162"/>
      <c r="AP28" s="161"/>
      <c r="AQ28" s="161">
        <f t="shared" si="8"/>
        <v>0</v>
      </c>
      <c r="AR28" s="161"/>
      <c r="AS28" s="162"/>
      <c r="AT28" s="162">
        <f t="shared" si="9"/>
        <v>0</v>
      </c>
      <c r="AU28" s="162"/>
    </row>
    <row r="29" spans="4:47" ht="13.5" customHeight="1">
      <c r="R29" s="161"/>
      <c r="S29" s="161">
        <f t="shared" si="0"/>
        <v>0</v>
      </c>
      <c r="T29" s="161"/>
      <c r="U29" s="162"/>
      <c r="V29" s="162">
        <f t="shared" si="1"/>
        <v>0</v>
      </c>
      <c r="W29" s="162"/>
      <c r="X29" s="161"/>
      <c r="Y29" s="161">
        <f t="shared" si="2"/>
        <v>18</v>
      </c>
      <c r="Z29" s="161" t="s">
        <v>416</v>
      </c>
      <c r="AA29" s="162">
        <v>1</v>
      </c>
      <c r="AB29" s="162">
        <f t="shared" si="3"/>
        <v>21</v>
      </c>
      <c r="AC29" s="162" t="s">
        <v>339</v>
      </c>
      <c r="AD29" s="161"/>
      <c r="AE29" s="161">
        <f t="shared" si="4"/>
        <v>0</v>
      </c>
      <c r="AF29" s="161" t="s">
        <v>357</v>
      </c>
      <c r="AG29" s="162"/>
      <c r="AH29" s="162">
        <f t="shared" si="5"/>
        <v>0</v>
      </c>
      <c r="AI29" s="162"/>
      <c r="AJ29" s="161"/>
      <c r="AK29" s="161">
        <f t="shared" si="6"/>
        <v>0</v>
      </c>
      <c r="AL29" s="161"/>
      <c r="AM29" s="162"/>
      <c r="AN29" s="162">
        <f t="shared" si="7"/>
        <v>0</v>
      </c>
      <c r="AO29" s="162"/>
      <c r="AP29" s="161"/>
      <c r="AQ29" s="161">
        <f t="shared" si="8"/>
        <v>0</v>
      </c>
      <c r="AR29" s="161"/>
      <c r="AS29" s="162"/>
      <c r="AT29" s="162">
        <f t="shared" si="9"/>
        <v>0</v>
      </c>
      <c r="AU29" s="162"/>
    </row>
    <row r="30" spans="4:47" ht="13.5" customHeight="1">
      <c r="R30" s="161"/>
      <c r="S30" s="161">
        <f t="shared" si="0"/>
        <v>0</v>
      </c>
      <c r="T30" s="161"/>
      <c r="U30" s="162"/>
      <c r="V30" s="162">
        <f t="shared" si="1"/>
        <v>0</v>
      </c>
      <c r="W30" s="162"/>
      <c r="X30" s="161">
        <v>1</v>
      </c>
      <c r="Y30" s="161">
        <f t="shared" si="2"/>
        <v>19</v>
      </c>
      <c r="Z30" s="161" t="s">
        <v>417</v>
      </c>
      <c r="AA30" s="162">
        <v>1</v>
      </c>
      <c r="AB30" s="162">
        <f t="shared" si="3"/>
        <v>22</v>
      </c>
      <c r="AC30" s="162" t="s">
        <v>340</v>
      </c>
      <c r="AD30" s="161"/>
      <c r="AE30" s="161">
        <f t="shared" si="4"/>
        <v>0</v>
      </c>
      <c r="AF30" s="161" t="s">
        <v>363</v>
      </c>
      <c r="AG30" s="162"/>
      <c r="AH30" s="162">
        <f t="shared" si="5"/>
        <v>0</v>
      </c>
      <c r="AI30" s="162"/>
      <c r="AJ30" s="161"/>
      <c r="AK30" s="161">
        <f t="shared" si="6"/>
        <v>0</v>
      </c>
      <c r="AL30" s="161"/>
      <c r="AM30" s="162"/>
      <c r="AN30" s="162">
        <f t="shared" si="7"/>
        <v>0</v>
      </c>
      <c r="AO30" s="162"/>
      <c r="AP30" s="161"/>
      <c r="AQ30" s="161">
        <f t="shared" si="8"/>
        <v>0</v>
      </c>
      <c r="AR30" s="161"/>
      <c r="AS30" s="162"/>
      <c r="AT30" s="162">
        <f t="shared" si="9"/>
        <v>0</v>
      </c>
      <c r="AU30" s="162"/>
    </row>
    <row r="31" spans="4:47" ht="13.5" customHeight="1">
      <c r="R31" s="161"/>
      <c r="S31" s="161">
        <f t="shared" si="0"/>
        <v>0</v>
      </c>
      <c r="T31" s="161"/>
      <c r="U31" s="162"/>
      <c r="V31" s="162">
        <f t="shared" si="1"/>
        <v>0</v>
      </c>
      <c r="W31" s="162"/>
      <c r="X31" s="161">
        <v>1</v>
      </c>
      <c r="Y31" s="161">
        <f t="shared" si="2"/>
        <v>20</v>
      </c>
      <c r="Z31" s="161" t="s">
        <v>418</v>
      </c>
      <c r="AA31" s="162"/>
      <c r="AB31" s="162">
        <f t="shared" si="3"/>
        <v>22</v>
      </c>
      <c r="AC31" s="162" t="s">
        <v>341</v>
      </c>
      <c r="AD31" s="161"/>
      <c r="AE31" s="161">
        <f t="shared" si="4"/>
        <v>0</v>
      </c>
      <c r="AF31" s="161"/>
      <c r="AG31" s="162"/>
      <c r="AH31" s="162">
        <f t="shared" si="5"/>
        <v>0</v>
      </c>
      <c r="AI31" s="162"/>
      <c r="AJ31" s="161"/>
      <c r="AK31" s="161">
        <f t="shared" si="6"/>
        <v>0</v>
      </c>
      <c r="AL31" s="161"/>
      <c r="AM31" s="162"/>
      <c r="AN31" s="162">
        <f t="shared" si="7"/>
        <v>0</v>
      </c>
      <c r="AO31" s="162"/>
      <c r="AP31" s="161"/>
      <c r="AQ31" s="161">
        <f t="shared" si="8"/>
        <v>0</v>
      </c>
      <c r="AR31" s="161"/>
      <c r="AS31" s="162"/>
      <c r="AT31" s="162">
        <f t="shared" si="9"/>
        <v>0</v>
      </c>
      <c r="AU31" s="162"/>
    </row>
    <row r="32" spans="4:47" ht="13.5" customHeight="1">
      <c r="R32" s="161"/>
      <c r="S32" s="161">
        <f t="shared" si="0"/>
        <v>0</v>
      </c>
      <c r="T32" s="161"/>
      <c r="U32" s="162"/>
      <c r="V32" s="162">
        <f t="shared" si="1"/>
        <v>0</v>
      </c>
      <c r="W32" s="162"/>
      <c r="X32" s="161">
        <v>1</v>
      </c>
      <c r="Y32" s="161">
        <f t="shared" si="2"/>
        <v>21</v>
      </c>
      <c r="Z32" s="161" t="s">
        <v>419</v>
      </c>
      <c r="AA32" s="162">
        <v>1</v>
      </c>
      <c r="AB32" s="162">
        <f t="shared" si="3"/>
        <v>23</v>
      </c>
      <c r="AC32" s="162" t="s">
        <v>342</v>
      </c>
      <c r="AD32" s="161"/>
      <c r="AE32" s="161">
        <f t="shared" si="4"/>
        <v>0</v>
      </c>
      <c r="AF32" s="161"/>
      <c r="AG32" s="162"/>
      <c r="AH32" s="162">
        <f t="shared" si="5"/>
        <v>0</v>
      </c>
      <c r="AI32" s="162"/>
      <c r="AJ32" s="161"/>
      <c r="AK32" s="161">
        <f t="shared" si="6"/>
        <v>0</v>
      </c>
      <c r="AL32" s="161"/>
      <c r="AM32" s="162"/>
      <c r="AN32" s="162">
        <f t="shared" si="7"/>
        <v>0</v>
      </c>
      <c r="AO32" s="162"/>
      <c r="AP32" s="161"/>
      <c r="AQ32" s="161">
        <f t="shared" si="8"/>
        <v>0</v>
      </c>
      <c r="AR32" s="161"/>
      <c r="AS32" s="162"/>
      <c r="AT32" s="162">
        <f t="shared" si="9"/>
        <v>0</v>
      </c>
      <c r="AU32" s="162"/>
    </row>
    <row r="33" spans="18:47" ht="13.5" customHeight="1">
      <c r="R33" s="161"/>
      <c r="S33" s="161">
        <f t="shared" si="0"/>
        <v>0</v>
      </c>
      <c r="T33" s="161"/>
      <c r="U33" s="162"/>
      <c r="V33" s="162">
        <f t="shared" si="1"/>
        <v>0</v>
      </c>
      <c r="W33" s="162"/>
      <c r="X33" s="161">
        <v>1</v>
      </c>
      <c r="Y33" s="161">
        <f t="shared" si="2"/>
        <v>22</v>
      </c>
      <c r="Z33" s="161" t="s">
        <v>420</v>
      </c>
      <c r="AA33" s="162">
        <v>1</v>
      </c>
      <c r="AB33" s="162">
        <f t="shared" si="3"/>
        <v>24</v>
      </c>
      <c r="AC33" s="162" t="s">
        <v>343</v>
      </c>
      <c r="AD33" s="161"/>
      <c r="AE33" s="161">
        <f t="shared" si="4"/>
        <v>0</v>
      </c>
      <c r="AF33" s="161"/>
      <c r="AG33" s="162"/>
      <c r="AH33" s="162">
        <f t="shared" si="5"/>
        <v>0</v>
      </c>
      <c r="AI33" s="162"/>
      <c r="AJ33" s="161"/>
      <c r="AK33" s="161">
        <f t="shared" si="6"/>
        <v>0</v>
      </c>
      <c r="AL33" s="161"/>
      <c r="AM33" s="162"/>
      <c r="AN33" s="162">
        <f t="shared" si="7"/>
        <v>0</v>
      </c>
      <c r="AO33" s="162"/>
      <c r="AP33" s="161"/>
      <c r="AQ33" s="161">
        <f t="shared" si="8"/>
        <v>0</v>
      </c>
      <c r="AR33" s="161"/>
      <c r="AS33" s="162"/>
      <c r="AT33" s="162">
        <f t="shared" si="9"/>
        <v>0</v>
      </c>
      <c r="AU33" s="162"/>
    </row>
    <row r="34" spans="18:47" ht="13.5" customHeight="1">
      <c r="R34" s="161"/>
      <c r="S34" s="161">
        <f t="shared" si="0"/>
        <v>0</v>
      </c>
      <c r="T34" s="161"/>
      <c r="U34" s="162"/>
      <c r="V34" s="162">
        <f t="shared" si="1"/>
        <v>0</v>
      </c>
      <c r="W34" s="162"/>
      <c r="X34" s="161"/>
      <c r="Y34" s="161">
        <f t="shared" si="2"/>
        <v>22</v>
      </c>
      <c r="Z34" s="161" t="s">
        <v>422</v>
      </c>
      <c r="AA34" s="162"/>
      <c r="AB34" s="162">
        <f t="shared" si="3"/>
        <v>24</v>
      </c>
      <c r="AC34" s="162" t="s">
        <v>344</v>
      </c>
      <c r="AD34" s="161"/>
      <c r="AE34" s="161">
        <f t="shared" si="4"/>
        <v>0</v>
      </c>
      <c r="AF34" s="161"/>
      <c r="AG34" s="162"/>
      <c r="AH34" s="162">
        <f t="shared" si="5"/>
        <v>0</v>
      </c>
      <c r="AI34" s="162"/>
      <c r="AJ34" s="161"/>
      <c r="AK34" s="161">
        <f t="shared" si="6"/>
        <v>0</v>
      </c>
      <c r="AL34" s="161"/>
      <c r="AM34" s="162"/>
      <c r="AN34" s="162">
        <f t="shared" si="7"/>
        <v>0</v>
      </c>
      <c r="AO34" s="162"/>
      <c r="AP34" s="161"/>
      <c r="AQ34" s="161">
        <f t="shared" si="8"/>
        <v>0</v>
      </c>
      <c r="AR34" s="161"/>
      <c r="AS34" s="162"/>
      <c r="AT34" s="162">
        <f t="shared" si="9"/>
        <v>0</v>
      </c>
      <c r="AU34" s="162"/>
    </row>
    <row r="35" spans="18:47" ht="13.5" customHeight="1">
      <c r="R35" s="161"/>
      <c r="S35" s="161">
        <f t="shared" si="0"/>
        <v>0</v>
      </c>
      <c r="T35" s="161"/>
      <c r="U35" s="162"/>
      <c r="V35" s="162">
        <f t="shared" si="1"/>
        <v>0</v>
      </c>
      <c r="W35" s="162"/>
      <c r="X35" s="161">
        <v>1</v>
      </c>
      <c r="Y35" s="161">
        <f t="shared" si="2"/>
        <v>23</v>
      </c>
      <c r="Z35" s="161" t="s">
        <v>424</v>
      </c>
      <c r="AA35" s="162">
        <v>1</v>
      </c>
      <c r="AB35" s="162">
        <f t="shared" si="3"/>
        <v>25</v>
      </c>
      <c r="AC35" s="162" t="s">
        <v>562</v>
      </c>
      <c r="AD35" s="161"/>
      <c r="AE35" s="161">
        <f t="shared" si="4"/>
        <v>0</v>
      </c>
      <c r="AF35" s="161"/>
      <c r="AG35" s="162"/>
      <c r="AH35" s="162">
        <f t="shared" si="5"/>
        <v>0</v>
      </c>
      <c r="AI35" s="162"/>
      <c r="AJ35" s="161"/>
      <c r="AK35" s="161">
        <f t="shared" si="6"/>
        <v>0</v>
      </c>
      <c r="AL35" s="161"/>
      <c r="AM35" s="162"/>
      <c r="AN35" s="162">
        <f t="shared" si="7"/>
        <v>0</v>
      </c>
      <c r="AO35" s="162"/>
      <c r="AP35" s="161"/>
      <c r="AQ35" s="161">
        <f t="shared" si="8"/>
        <v>0</v>
      </c>
      <c r="AR35" s="161"/>
      <c r="AS35" s="162"/>
      <c r="AT35" s="162">
        <f t="shared" si="9"/>
        <v>0</v>
      </c>
      <c r="AU35" s="162"/>
    </row>
    <row r="36" spans="18:47" ht="13.5" customHeight="1">
      <c r="R36" s="161"/>
      <c r="S36" s="161">
        <f t="shared" si="0"/>
        <v>0</v>
      </c>
      <c r="T36" s="161"/>
      <c r="U36" s="162"/>
      <c r="V36" s="162">
        <f t="shared" si="1"/>
        <v>0</v>
      </c>
      <c r="W36" s="162"/>
      <c r="X36" s="161">
        <v>1</v>
      </c>
      <c r="Y36" s="161">
        <f t="shared" si="2"/>
        <v>24</v>
      </c>
      <c r="Z36" s="161" t="s">
        <v>426</v>
      </c>
      <c r="AA36" s="162">
        <v>1</v>
      </c>
      <c r="AB36" s="162">
        <f t="shared" si="3"/>
        <v>26</v>
      </c>
      <c r="AC36" s="162" t="s">
        <v>563</v>
      </c>
      <c r="AD36" s="161"/>
      <c r="AE36" s="161">
        <f t="shared" si="4"/>
        <v>0</v>
      </c>
      <c r="AF36" s="161"/>
      <c r="AG36" s="162"/>
      <c r="AH36" s="162">
        <f t="shared" si="5"/>
        <v>0</v>
      </c>
      <c r="AI36" s="162"/>
      <c r="AJ36" s="161"/>
      <c r="AK36" s="161">
        <f t="shared" si="6"/>
        <v>0</v>
      </c>
      <c r="AL36" s="161"/>
      <c r="AM36" s="162"/>
      <c r="AN36" s="162">
        <f t="shared" si="7"/>
        <v>0</v>
      </c>
      <c r="AO36" s="162"/>
      <c r="AP36" s="161"/>
      <c r="AQ36" s="161">
        <f t="shared" si="8"/>
        <v>0</v>
      </c>
      <c r="AR36" s="161"/>
      <c r="AS36" s="162"/>
      <c r="AT36" s="162">
        <f t="shared" si="9"/>
        <v>0</v>
      </c>
      <c r="AU36" s="162"/>
    </row>
    <row r="37" spans="18:47" ht="13.5" customHeight="1">
      <c r="R37" s="161"/>
      <c r="S37" s="161">
        <f t="shared" si="0"/>
        <v>0</v>
      </c>
      <c r="T37" s="161"/>
      <c r="U37" s="162"/>
      <c r="V37" s="162">
        <f t="shared" si="1"/>
        <v>0</v>
      </c>
      <c r="W37" s="162"/>
      <c r="X37" s="161"/>
      <c r="Y37" s="161">
        <f t="shared" si="2"/>
        <v>24</v>
      </c>
      <c r="Z37" s="161" t="s">
        <v>428</v>
      </c>
      <c r="AA37" s="162">
        <v>1</v>
      </c>
      <c r="AB37" s="162">
        <f t="shared" si="3"/>
        <v>27</v>
      </c>
      <c r="AC37" s="162" t="s">
        <v>564</v>
      </c>
      <c r="AD37" s="161"/>
      <c r="AE37" s="161">
        <f t="shared" si="4"/>
        <v>0</v>
      </c>
      <c r="AF37" s="161"/>
      <c r="AG37" s="162"/>
      <c r="AH37" s="162">
        <f t="shared" si="5"/>
        <v>0</v>
      </c>
      <c r="AI37" s="162"/>
      <c r="AJ37" s="161"/>
      <c r="AK37" s="161">
        <f t="shared" si="6"/>
        <v>0</v>
      </c>
      <c r="AL37" s="161"/>
      <c r="AM37" s="162"/>
      <c r="AN37" s="162">
        <f t="shared" si="7"/>
        <v>0</v>
      </c>
      <c r="AO37" s="162"/>
      <c r="AP37" s="161"/>
      <c r="AQ37" s="161">
        <f t="shared" si="8"/>
        <v>0</v>
      </c>
      <c r="AR37" s="161"/>
      <c r="AS37" s="162"/>
      <c r="AT37" s="162">
        <f t="shared" si="9"/>
        <v>0</v>
      </c>
      <c r="AU37" s="162"/>
    </row>
    <row r="38" spans="18:47" ht="13.5" customHeight="1">
      <c r="R38" s="161"/>
      <c r="S38" s="161">
        <f t="shared" si="0"/>
        <v>0</v>
      </c>
      <c r="T38" s="161"/>
      <c r="U38" s="162"/>
      <c r="V38" s="162">
        <f t="shared" si="1"/>
        <v>0</v>
      </c>
      <c r="W38" s="162"/>
      <c r="X38" s="161">
        <v>1</v>
      </c>
      <c r="Y38" s="161">
        <f t="shared" si="2"/>
        <v>25</v>
      </c>
      <c r="Z38" s="161" t="s">
        <v>558</v>
      </c>
      <c r="AA38" s="162">
        <v>1</v>
      </c>
      <c r="AB38" s="162">
        <f t="shared" si="3"/>
        <v>28</v>
      </c>
      <c r="AC38" s="162" t="s">
        <v>565</v>
      </c>
      <c r="AD38" s="161"/>
      <c r="AE38" s="161">
        <f t="shared" si="4"/>
        <v>0</v>
      </c>
      <c r="AF38" s="161"/>
      <c r="AG38" s="162"/>
      <c r="AH38" s="162">
        <f t="shared" si="5"/>
        <v>0</v>
      </c>
      <c r="AI38" s="162"/>
      <c r="AJ38" s="161"/>
      <c r="AK38" s="161">
        <f t="shared" si="6"/>
        <v>0</v>
      </c>
      <c r="AL38" s="161"/>
      <c r="AM38" s="162"/>
      <c r="AN38" s="162">
        <f t="shared" si="7"/>
        <v>0</v>
      </c>
      <c r="AO38" s="162"/>
      <c r="AP38" s="161"/>
      <c r="AQ38" s="161">
        <f t="shared" si="8"/>
        <v>0</v>
      </c>
      <c r="AR38" s="161"/>
      <c r="AS38" s="162"/>
      <c r="AT38" s="162">
        <f t="shared" si="9"/>
        <v>0</v>
      </c>
      <c r="AU38" s="162"/>
    </row>
    <row r="39" spans="18:47" ht="13.5" customHeight="1">
      <c r="R39" s="161"/>
      <c r="S39" s="161">
        <f t="shared" si="0"/>
        <v>0</v>
      </c>
      <c r="T39" s="161"/>
      <c r="U39" s="162"/>
      <c r="V39" s="162">
        <f t="shared" si="1"/>
        <v>0</v>
      </c>
      <c r="W39" s="162"/>
      <c r="X39" s="161">
        <v>1</v>
      </c>
      <c r="Y39" s="161">
        <f t="shared" si="2"/>
        <v>26</v>
      </c>
      <c r="Z39" s="161" t="s">
        <v>559</v>
      </c>
      <c r="AA39" s="162"/>
      <c r="AB39" s="162">
        <f t="shared" si="3"/>
        <v>28</v>
      </c>
      <c r="AC39" s="162" t="s">
        <v>345</v>
      </c>
      <c r="AD39" s="161"/>
      <c r="AE39" s="161">
        <f t="shared" si="4"/>
        <v>0</v>
      </c>
      <c r="AF39" s="161"/>
      <c r="AG39" s="162"/>
      <c r="AH39" s="162">
        <f t="shared" si="5"/>
        <v>0</v>
      </c>
      <c r="AI39" s="162"/>
      <c r="AJ39" s="161"/>
      <c r="AK39" s="161">
        <f t="shared" si="6"/>
        <v>0</v>
      </c>
      <c r="AL39" s="161"/>
      <c r="AM39" s="162"/>
      <c r="AN39" s="162">
        <f t="shared" si="7"/>
        <v>0</v>
      </c>
      <c r="AO39" s="162"/>
      <c r="AP39" s="161"/>
      <c r="AQ39" s="161">
        <f t="shared" si="8"/>
        <v>0</v>
      </c>
      <c r="AR39" s="161"/>
      <c r="AS39" s="162"/>
      <c r="AT39" s="162">
        <f t="shared" si="9"/>
        <v>0</v>
      </c>
      <c r="AU39" s="162"/>
    </row>
    <row r="40" spans="18:47" ht="13.5" customHeight="1">
      <c r="R40" s="161"/>
      <c r="S40" s="161">
        <f t="shared" si="0"/>
        <v>0</v>
      </c>
      <c r="T40" s="161"/>
      <c r="U40" s="162"/>
      <c r="V40" s="162">
        <f t="shared" si="1"/>
        <v>0</v>
      </c>
      <c r="W40" s="162"/>
      <c r="X40" s="161">
        <v>1</v>
      </c>
      <c r="Y40" s="161">
        <f t="shared" si="2"/>
        <v>27</v>
      </c>
      <c r="Z40" s="161" t="s">
        <v>560</v>
      </c>
      <c r="AA40" s="162"/>
      <c r="AB40" s="162">
        <f t="shared" si="3"/>
        <v>28</v>
      </c>
      <c r="AC40" s="162"/>
      <c r="AD40" s="161"/>
      <c r="AE40" s="161">
        <f t="shared" si="4"/>
        <v>0</v>
      </c>
      <c r="AF40" s="161"/>
      <c r="AG40" s="162"/>
      <c r="AH40" s="162">
        <f t="shared" si="5"/>
        <v>0</v>
      </c>
      <c r="AI40" s="162"/>
      <c r="AJ40" s="161"/>
      <c r="AK40" s="161">
        <f t="shared" si="6"/>
        <v>0</v>
      </c>
      <c r="AL40" s="161"/>
      <c r="AM40" s="162"/>
      <c r="AN40" s="162">
        <f t="shared" si="7"/>
        <v>0</v>
      </c>
      <c r="AO40" s="162"/>
      <c r="AP40" s="161"/>
      <c r="AQ40" s="161">
        <f t="shared" si="8"/>
        <v>0</v>
      </c>
      <c r="AR40" s="161"/>
      <c r="AS40" s="162"/>
      <c r="AT40" s="162">
        <f t="shared" si="9"/>
        <v>0</v>
      </c>
      <c r="AU40" s="162"/>
    </row>
    <row r="41" spans="18:47" ht="13.5" customHeight="1">
      <c r="R41" s="161"/>
      <c r="S41" s="161">
        <f t="shared" si="0"/>
        <v>0</v>
      </c>
      <c r="T41" s="161"/>
      <c r="U41" s="162"/>
      <c r="V41" s="162">
        <f t="shared" si="1"/>
        <v>0</v>
      </c>
      <c r="W41" s="162"/>
      <c r="X41" s="161">
        <v>1</v>
      </c>
      <c r="Y41" s="161">
        <f t="shared" si="2"/>
        <v>28</v>
      </c>
      <c r="Z41" s="161" t="s">
        <v>561</v>
      </c>
      <c r="AA41" s="162"/>
      <c r="AB41" s="162">
        <f t="shared" si="3"/>
        <v>28</v>
      </c>
      <c r="AC41" s="162"/>
      <c r="AD41" s="161"/>
      <c r="AE41" s="161">
        <f t="shared" si="4"/>
        <v>0</v>
      </c>
      <c r="AF41" s="161"/>
      <c r="AG41" s="162"/>
      <c r="AH41" s="162">
        <f t="shared" si="5"/>
        <v>0</v>
      </c>
      <c r="AI41" s="162"/>
      <c r="AJ41" s="161"/>
      <c r="AK41" s="161">
        <f t="shared" si="6"/>
        <v>0</v>
      </c>
      <c r="AL41" s="161"/>
      <c r="AM41" s="162"/>
      <c r="AN41" s="162">
        <f t="shared" si="7"/>
        <v>0</v>
      </c>
      <c r="AO41" s="162"/>
      <c r="AP41" s="161"/>
      <c r="AQ41" s="161">
        <f t="shared" si="8"/>
        <v>0</v>
      </c>
      <c r="AR41" s="161"/>
      <c r="AS41" s="162"/>
      <c r="AT41" s="162">
        <f t="shared" si="9"/>
        <v>0</v>
      </c>
      <c r="AU41" s="162"/>
    </row>
    <row r="42" spans="18:47" ht="13.5" customHeight="1">
      <c r="R42" s="161"/>
      <c r="S42" s="161">
        <f t="shared" si="0"/>
        <v>0</v>
      </c>
      <c r="T42" s="161"/>
      <c r="U42" s="162"/>
      <c r="V42" s="162">
        <f t="shared" si="1"/>
        <v>0</v>
      </c>
      <c r="W42" s="162"/>
      <c r="X42" s="161"/>
      <c r="Y42" s="161">
        <f t="shared" si="2"/>
        <v>28</v>
      </c>
      <c r="Z42" s="161" t="s">
        <v>430</v>
      </c>
      <c r="AA42" s="162"/>
      <c r="AB42" s="162">
        <f t="shared" si="3"/>
        <v>28</v>
      </c>
      <c r="AC42" s="162"/>
      <c r="AD42" s="161"/>
      <c r="AE42" s="161">
        <f t="shared" si="4"/>
        <v>0</v>
      </c>
      <c r="AF42" s="161"/>
      <c r="AG42" s="162"/>
      <c r="AH42" s="162">
        <f t="shared" si="5"/>
        <v>0</v>
      </c>
      <c r="AI42" s="162"/>
      <c r="AJ42" s="161"/>
      <c r="AK42" s="161">
        <f t="shared" si="6"/>
        <v>0</v>
      </c>
      <c r="AL42" s="161"/>
      <c r="AM42" s="162"/>
      <c r="AN42" s="162">
        <f t="shared" si="7"/>
        <v>0</v>
      </c>
      <c r="AO42" s="162"/>
      <c r="AP42" s="161"/>
      <c r="AQ42" s="161">
        <f t="shared" si="8"/>
        <v>0</v>
      </c>
      <c r="AR42" s="161"/>
      <c r="AS42" s="162"/>
      <c r="AT42" s="162">
        <f t="shared" si="9"/>
        <v>0</v>
      </c>
      <c r="AU42" s="162"/>
    </row>
    <row r="43" spans="18:47" ht="13.5" customHeight="1">
      <c r="R43" s="161"/>
      <c r="S43" s="161">
        <f t="shared" si="0"/>
        <v>0</v>
      </c>
      <c r="T43" s="161"/>
      <c r="U43" s="162"/>
      <c r="V43" s="162">
        <f t="shared" si="1"/>
        <v>0</v>
      </c>
      <c r="W43" s="162"/>
      <c r="X43" s="161"/>
      <c r="Y43" s="161">
        <f t="shared" si="2"/>
        <v>28</v>
      </c>
      <c r="Z43" s="161"/>
      <c r="AA43" s="162"/>
      <c r="AB43" s="162">
        <f t="shared" si="3"/>
        <v>28</v>
      </c>
      <c r="AC43" s="162"/>
      <c r="AD43" s="161"/>
      <c r="AE43" s="161">
        <f t="shared" si="4"/>
        <v>0</v>
      </c>
      <c r="AF43" s="161"/>
      <c r="AG43" s="162"/>
      <c r="AH43" s="162">
        <f t="shared" si="5"/>
        <v>0</v>
      </c>
      <c r="AI43" s="162"/>
      <c r="AJ43" s="161"/>
      <c r="AK43" s="161">
        <f t="shared" si="6"/>
        <v>0</v>
      </c>
      <c r="AL43" s="161"/>
      <c r="AM43" s="162"/>
      <c r="AN43" s="162">
        <f t="shared" si="7"/>
        <v>0</v>
      </c>
      <c r="AO43" s="162"/>
      <c r="AP43" s="161"/>
      <c r="AQ43" s="161">
        <f t="shared" si="8"/>
        <v>0</v>
      </c>
      <c r="AR43" s="161"/>
      <c r="AS43" s="162"/>
      <c r="AT43" s="162">
        <f t="shared" si="9"/>
        <v>0</v>
      </c>
      <c r="AU43" s="162"/>
    </row>
    <row r="44" spans="18:47" ht="13.5" customHeight="1">
      <c r="R44" s="161"/>
      <c r="S44" s="161">
        <f t="shared" si="0"/>
        <v>0</v>
      </c>
      <c r="T44" s="161"/>
      <c r="U44" s="162"/>
      <c r="V44" s="162">
        <f t="shared" si="1"/>
        <v>0</v>
      </c>
      <c r="W44" s="162"/>
      <c r="X44" s="161"/>
      <c r="Y44" s="161">
        <f t="shared" si="2"/>
        <v>28</v>
      </c>
      <c r="Z44" s="161"/>
      <c r="AA44" s="162"/>
      <c r="AB44" s="162">
        <f t="shared" si="3"/>
        <v>28</v>
      </c>
      <c r="AC44" s="162"/>
      <c r="AD44" s="161"/>
      <c r="AE44" s="161">
        <f t="shared" si="4"/>
        <v>0</v>
      </c>
      <c r="AF44" s="161"/>
      <c r="AG44" s="162"/>
      <c r="AH44" s="162">
        <f t="shared" si="5"/>
        <v>0</v>
      </c>
      <c r="AI44" s="162"/>
      <c r="AJ44" s="161"/>
      <c r="AK44" s="161">
        <f t="shared" si="6"/>
        <v>0</v>
      </c>
      <c r="AL44" s="161"/>
      <c r="AM44" s="162"/>
      <c r="AN44" s="162">
        <f t="shared" si="7"/>
        <v>0</v>
      </c>
      <c r="AO44" s="162"/>
      <c r="AP44" s="161"/>
      <c r="AQ44" s="161">
        <f t="shared" si="8"/>
        <v>0</v>
      </c>
      <c r="AR44" s="161"/>
      <c r="AS44" s="162"/>
      <c r="AT44" s="162">
        <f t="shared" si="9"/>
        <v>0</v>
      </c>
      <c r="AU44" s="162"/>
    </row>
    <row r="45" spans="18:47" ht="13.5" customHeight="1">
      <c r="R45" s="161"/>
      <c r="S45" s="161">
        <f t="shared" si="0"/>
        <v>0</v>
      </c>
      <c r="T45" s="161"/>
      <c r="U45" s="162"/>
      <c r="V45" s="162">
        <f t="shared" si="1"/>
        <v>0</v>
      </c>
      <c r="W45" s="162"/>
      <c r="X45" s="161"/>
      <c r="Y45" s="161">
        <f t="shared" si="2"/>
        <v>28</v>
      </c>
      <c r="Z45" s="161"/>
      <c r="AA45" s="162"/>
      <c r="AB45" s="162">
        <f t="shared" si="3"/>
        <v>28</v>
      </c>
      <c r="AC45" s="162"/>
      <c r="AD45" s="161"/>
      <c r="AE45" s="161">
        <f t="shared" si="4"/>
        <v>0</v>
      </c>
      <c r="AF45" s="161"/>
      <c r="AG45" s="162"/>
      <c r="AH45" s="162">
        <f t="shared" si="5"/>
        <v>0</v>
      </c>
      <c r="AI45" s="162"/>
      <c r="AJ45" s="161"/>
      <c r="AK45" s="161">
        <f t="shared" si="6"/>
        <v>0</v>
      </c>
      <c r="AL45" s="161"/>
      <c r="AM45" s="162"/>
      <c r="AN45" s="162">
        <f t="shared" si="7"/>
        <v>0</v>
      </c>
      <c r="AO45" s="162"/>
      <c r="AP45" s="161"/>
      <c r="AQ45" s="161">
        <f t="shared" si="8"/>
        <v>0</v>
      </c>
      <c r="AR45" s="161"/>
      <c r="AS45" s="162"/>
      <c r="AT45" s="162">
        <f t="shared" si="9"/>
        <v>0</v>
      </c>
      <c r="AU45" s="162"/>
    </row>
  </sheetData>
  <mergeCells count="50">
    <mergeCell ref="D23:F23"/>
    <mergeCell ref="G23:J23"/>
    <mergeCell ref="D24:F24"/>
    <mergeCell ref="G24:J24"/>
    <mergeCell ref="D25:F25"/>
    <mergeCell ref="G25:J25"/>
    <mergeCell ref="G13:J13"/>
    <mergeCell ref="D22:F22"/>
    <mergeCell ref="G22:J22"/>
    <mergeCell ref="D12:F12"/>
    <mergeCell ref="D9:F9"/>
    <mergeCell ref="G9:J9"/>
    <mergeCell ref="G12:J12"/>
    <mergeCell ref="D21:F21"/>
    <mergeCell ref="G14:J14"/>
    <mergeCell ref="G16:J16"/>
    <mergeCell ref="G17:J17"/>
    <mergeCell ref="G15:J15"/>
    <mergeCell ref="G18:J18"/>
    <mergeCell ref="G19:J19"/>
    <mergeCell ref="G20:J20"/>
    <mergeCell ref="G21:J21"/>
    <mergeCell ref="D17:F17"/>
    <mergeCell ref="D18:F18"/>
    <mergeCell ref="D19:F19"/>
    <mergeCell ref="D20:F20"/>
    <mergeCell ref="D13:F13"/>
    <mergeCell ref="D14:F14"/>
    <mergeCell ref="D15:F15"/>
    <mergeCell ref="D16:F16"/>
    <mergeCell ref="E5:N5"/>
    <mergeCell ref="D7:F7"/>
    <mergeCell ref="D8:F8"/>
    <mergeCell ref="D10:F10"/>
    <mergeCell ref="D11:F11"/>
    <mergeCell ref="G7:J7"/>
    <mergeCell ref="G8:J8"/>
    <mergeCell ref="G10:J10"/>
    <mergeCell ref="G11:J11"/>
    <mergeCell ref="AL1:AL2"/>
    <mergeCell ref="AR1:AR2"/>
    <mergeCell ref="AO1:AO2"/>
    <mergeCell ref="AU1:AU2"/>
    <mergeCell ref="T1:T2"/>
    <mergeCell ref="W1:W2"/>
    <mergeCell ref="E1:N1"/>
    <mergeCell ref="Z1:Z2"/>
    <mergeCell ref="AC1:AC2"/>
    <mergeCell ref="AF1:AF2"/>
    <mergeCell ref="AI1:AI2"/>
  </mergeCells>
  <phoneticPr fontId="2"/>
  <dataValidations count="1">
    <dataValidation type="list" allowBlank="1" showInputMessage="1" showErrorMessage="1" sqref="B3">
      <formula1>$B$6:$B$15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8"/>
    </sheetView>
  </sheetViews>
  <sheetFormatPr defaultRowHeight="13.5"/>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26"/>
  <sheetViews>
    <sheetView view="pageBreakPreview" topLeftCell="A10" zoomScaleNormal="100" zoomScaleSheetLayoutView="100" workbookViewId="0">
      <selection activeCell="C37" sqref="C37"/>
    </sheetView>
  </sheetViews>
  <sheetFormatPr defaultRowHeight="13.5"/>
  <cols>
    <col min="1" max="1" width="13.375" customWidth="1"/>
    <col min="2" max="8" width="9.75" customWidth="1"/>
  </cols>
  <sheetData>
    <row r="1" spans="1:8" ht="42">
      <c r="A1" s="444" t="s">
        <v>626</v>
      </c>
      <c r="B1" s="444"/>
      <c r="C1" s="444"/>
      <c r="D1" s="444"/>
      <c r="E1" s="444"/>
      <c r="F1" s="444"/>
      <c r="G1" s="444"/>
      <c r="H1" s="444"/>
    </row>
    <row r="2" spans="1:8" ht="27.75" customHeight="1">
      <c r="A2" s="311" t="s">
        <v>627</v>
      </c>
      <c r="B2" s="312">
        <v>1</v>
      </c>
      <c r="C2" s="313" t="s">
        <v>143</v>
      </c>
      <c r="D2" s="314">
        <v>1</v>
      </c>
      <c r="E2" s="314">
        <v>3</v>
      </c>
      <c r="F2" s="315" t="s">
        <v>144</v>
      </c>
      <c r="G2" s="314">
        <v>2</v>
      </c>
      <c r="H2" s="316">
        <v>1</v>
      </c>
    </row>
    <row r="3" spans="1:8" ht="30" customHeight="1">
      <c r="A3" s="275" t="s">
        <v>600</v>
      </c>
      <c r="B3" s="281"/>
      <c r="C3" s="293" t="s">
        <v>143</v>
      </c>
      <c r="D3" s="294"/>
      <c r="E3" s="294"/>
      <c r="F3" s="295" t="s">
        <v>144</v>
      </c>
      <c r="G3" s="294"/>
      <c r="H3" s="287"/>
    </row>
    <row r="4" spans="1:8" ht="30" customHeight="1">
      <c r="A4" s="276" t="s">
        <v>601</v>
      </c>
      <c r="B4" s="282"/>
      <c r="C4" s="296" t="s">
        <v>143</v>
      </c>
      <c r="D4" s="297"/>
      <c r="E4" s="297"/>
      <c r="F4" s="298" t="s">
        <v>144</v>
      </c>
      <c r="G4" s="297"/>
      <c r="H4" s="288"/>
    </row>
    <row r="5" spans="1:8" ht="30" customHeight="1">
      <c r="A5" s="276" t="s">
        <v>602</v>
      </c>
      <c r="B5" s="282"/>
      <c r="C5" s="296" t="s">
        <v>143</v>
      </c>
      <c r="D5" s="297"/>
      <c r="E5" s="297"/>
      <c r="F5" s="298" t="s">
        <v>144</v>
      </c>
      <c r="G5" s="297"/>
      <c r="H5" s="288"/>
    </row>
    <row r="6" spans="1:8" ht="30" customHeight="1">
      <c r="A6" s="276" t="s">
        <v>603</v>
      </c>
      <c r="B6" s="282"/>
      <c r="C6" s="296" t="s">
        <v>143</v>
      </c>
      <c r="D6" s="297"/>
      <c r="E6" s="297"/>
      <c r="F6" s="298" t="s">
        <v>144</v>
      </c>
      <c r="G6" s="297"/>
      <c r="H6" s="288"/>
    </row>
    <row r="7" spans="1:8" ht="30" customHeight="1">
      <c r="A7" s="276" t="s">
        <v>604</v>
      </c>
      <c r="B7" s="282"/>
      <c r="C7" s="296" t="s">
        <v>143</v>
      </c>
      <c r="D7" s="297"/>
      <c r="E7" s="297"/>
      <c r="F7" s="298" t="s">
        <v>144</v>
      </c>
      <c r="G7" s="297"/>
      <c r="H7" s="288"/>
    </row>
    <row r="8" spans="1:8" ht="30" customHeight="1">
      <c r="A8" s="276" t="s">
        <v>605</v>
      </c>
      <c r="B8" s="282"/>
      <c r="C8" s="296" t="s">
        <v>143</v>
      </c>
      <c r="D8" s="297"/>
      <c r="E8" s="297"/>
      <c r="F8" s="298" t="s">
        <v>144</v>
      </c>
      <c r="G8" s="297"/>
      <c r="H8" s="288"/>
    </row>
    <row r="9" spans="1:8" ht="30" customHeight="1">
      <c r="A9" s="276" t="s">
        <v>606</v>
      </c>
      <c r="B9" s="282"/>
      <c r="C9" s="296" t="s">
        <v>143</v>
      </c>
      <c r="D9" s="297"/>
      <c r="E9" s="297"/>
      <c r="F9" s="298" t="s">
        <v>144</v>
      </c>
      <c r="G9" s="297"/>
      <c r="H9" s="288"/>
    </row>
    <row r="10" spans="1:8" ht="30" customHeight="1">
      <c r="A10" s="276" t="s">
        <v>607</v>
      </c>
      <c r="B10" s="282"/>
      <c r="C10" s="296" t="s">
        <v>143</v>
      </c>
      <c r="D10" s="297"/>
      <c r="E10" s="297"/>
      <c r="F10" s="298" t="s">
        <v>144</v>
      </c>
      <c r="G10" s="297"/>
      <c r="H10" s="288"/>
    </row>
    <row r="11" spans="1:8" ht="30" customHeight="1">
      <c r="A11" s="276" t="s">
        <v>608</v>
      </c>
      <c r="B11" s="282"/>
      <c r="C11" s="296" t="s">
        <v>143</v>
      </c>
      <c r="D11" s="297"/>
      <c r="E11" s="297"/>
      <c r="F11" s="298" t="s">
        <v>144</v>
      </c>
      <c r="G11" s="297"/>
      <c r="H11" s="288"/>
    </row>
    <row r="12" spans="1:8" ht="30" customHeight="1">
      <c r="A12" s="276" t="s">
        <v>609</v>
      </c>
      <c r="B12" s="282"/>
      <c r="C12" s="296" t="s">
        <v>143</v>
      </c>
      <c r="D12" s="297"/>
      <c r="E12" s="297"/>
      <c r="F12" s="298" t="s">
        <v>144</v>
      </c>
      <c r="G12" s="297"/>
      <c r="H12" s="288"/>
    </row>
    <row r="13" spans="1:8" ht="30" customHeight="1">
      <c r="A13" s="276" t="s">
        <v>610</v>
      </c>
      <c r="B13" s="282"/>
      <c r="C13" s="296" t="s">
        <v>143</v>
      </c>
      <c r="D13" s="297"/>
      <c r="E13" s="297"/>
      <c r="F13" s="298" t="s">
        <v>144</v>
      </c>
      <c r="G13" s="297"/>
      <c r="H13" s="288"/>
    </row>
    <row r="14" spans="1:8" ht="30" customHeight="1" thickBot="1">
      <c r="A14" s="277" t="s">
        <v>611</v>
      </c>
      <c r="B14" s="283"/>
      <c r="C14" s="299" t="s">
        <v>143</v>
      </c>
      <c r="D14" s="300"/>
      <c r="E14" s="300"/>
      <c r="F14" s="301" t="s">
        <v>144</v>
      </c>
      <c r="G14" s="300"/>
      <c r="H14" s="289"/>
    </row>
    <row r="15" spans="1:8" ht="30" customHeight="1">
      <c r="A15" s="278" t="s">
        <v>612</v>
      </c>
      <c r="B15" s="284"/>
      <c r="C15" s="302" t="s">
        <v>143</v>
      </c>
      <c r="D15" s="303"/>
      <c r="E15" s="303"/>
      <c r="F15" s="304" t="s">
        <v>144</v>
      </c>
      <c r="G15" s="303"/>
      <c r="H15" s="290"/>
    </row>
    <row r="16" spans="1:8" ht="30" customHeight="1">
      <c r="A16" s="279" t="s">
        <v>613</v>
      </c>
      <c r="B16" s="285"/>
      <c r="C16" s="305" t="s">
        <v>143</v>
      </c>
      <c r="D16" s="306"/>
      <c r="E16" s="306"/>
      <c r="F16" s="307" t="s">
        <v>144</v>
      </c>
      <c r="G16" s="306"/>
      <c r="H16" s="291"/>
    </row>
    <row r="17" spans="1:8" ht="30" customHeight="1">
      <c r="A17" s="279" t="s">
        <v>614</v>
      </c>
      <c r="B17" s="285"/>
      <c r="C17" s="305" t="s">
        <v>143</v>
      </c>
      <c r="D17" s="306"/>
      <c r="E17" s="306"/>
      <c r="F17" s="307" t="s">
        <v>144</v>
      </c>
      <c r="G17" s="306"/>
      <c r="H17" s="291"/>
    </row>
    <row r="18" spans="1:8" ht="30" customHeight="1">
      <c r="A18" s="279" t="s">
        <v>615</v>
      </c>
      <c r="B18" s="285"/>
      <c r="C18" s="305" t="s">
        <v>143</v>
      </c>
      <c r="D18" s="306"/>
      <c r="E18" s="306"/>
      <c r="F18" s="307" t="s">
        <v>144</v>
      </c>
      <c r="G18" s="306"/>
      <c r="H18" s="291"/>
    </row>
    <row r="19" spans="1:8" ht="30" customHeight="1">
      <c r="A19" s="279" t="s">
        <v>616</v>
      </c>
      <c r="B19" s="285"/>
      <c r="C19" s="305" t="s">
        <v>143</v>
      </c>
      <c r="D19" s="306"/>
      <c r="E19" s="306"/>
      <c r="F19" s="307" t="s">
        <v>144</v>
      </c>
      <c r="G19" s="306"/>
      <c r="H19" s="291"/>
    </row>
    <row r="20" spans="1:8" ht="30" customHeight="1">
      <c r="A20" s="279" t="s">
        <v>617</v>
      </c>
      <c r="B20" s="285"/>
      <c r="C20" s="305" t="s">
        <v>143</v>
      </c>
      <c r="D20" s="306"/>
      <c r="E20" s="306"/>
      <c r="F20" s="307" t="s">
        <v>144</v>
      </c>
      <c r="G20" s="306"/>
      <c r="H20" s="291"/>
    </row>
    <row r="21" spans="1:8" ht="30" customHeight="1">
      <c r="A21" s="279" t="s">
        <v>618</v>
      </c>
      <c r="B21" s="285"/>
      <c r="C21" s="305" t="s">
        <v>143</v>
      </c>
      <c r="D21" s="306"/>
      <c r="E21" s="306"/>
      <c r="F21" s="307" t="s">
        <v>144</v>
      </c>
      <c r="G21" s="306"/>
      <c r="H21" s="291"/>
    </row>
    <row r="22" spans="1:8" ht="30" customHeight="1">
      <c r="A22" s="279" t="s">
        <v>619</v>
      </c>
      <c r="B22" s="285"/>
      <c r="C22" s="305" t="s">
        <v>143</v>
      </c>
      <c r="D22" s="306"/>
      <c r="E22" s="306"/>
      <c r="F22" s="307" t="s">
        <v>144</v>
      </c>
      <c r="G22" s="306"/>
      <c r="H22" s="291"/>
    </row>
    <row r="23" spans="1:8" ht="30" customHeight="1">
      <c r="A23" s="279" t="s">
        <v>620</v>
      </c>
      <c r="B23" s="285"/>
      <c r="C23" s="305" t="s">
        <v>143</v>
      </c>
      <c r="D23" s="306"/>
      <c r="E23" s="306"/>
      <c r="F23" s="307" t="s">
        <v>144</v>
      </c>
      <c r="G23" s="306"/>
      <c r="H23" s="291"/>
    </row>
    <row r="24" spans="1:8" ht="30" customHeight="1">
      <c r="A24" s="279" t="s">
        <v>621</v>
      </c>
      <c r="B24" s="285"/>
      <c r="C24" s="305" t="s">
        <v>143</v>
      </c>
      <c r="D24" s="306"/>
      <c r="E24" s="306"/>
      <c r="F24" s="307" t="s">
        <v>144</v>
      </c>
      <c r="G24" s="306"/>
      <c r="H24" s="291"/>
    </row>
    <row r="25" spans="1:8" ht="30" customHeight="1">
      <c r="A25" s="279" t="s">
        <v>622</v>
      </c>
      <c r="B25" s="285"/>
      <c r="C25" s="305" t="s">
        <v>143</v>
      </c>
      <c r="D25" s="306"/>
      <c r="E25" s="306"/>
      <c r="F25" s="307" t="s">
        <v>144</v>
      </c>
      <c r="G25" s="306"/>
      <c r="H25" s="291"/>
    </row>
    <row r="26" spans="1:8" ht="30" customHeight="1">
      <c r="A26" s="280" t="s">
        <v>623</v>
      </c>
      <c r="B26" s="286"/>
      <c r="C26" s="308" t="s">
        <v>143</v>
      </c>
      <c r="D26" s="309"/>
      <c r="E26" s="309"/>
      <c r="F26" s="310" t="s">
        <v>144</v>
      </c>
      <c r="G26" s="309"/>
      <c r="H26" s="292"/>
    </row>
  </sheetData>
  <mergeCells count="1">
    <mergeCell ref="A1:H1"/>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AX65537"/>
  <sheetViews>
    <sheetView topLeftCell="C1" zoomScaleNormal="100" zoomScaleSheetLayoutView="85" workbookViewId="0">
      <selection activeCell="I58" sqref="I58"/>
    </sheetView>
  </sheetViews>
  <sheetFormatPr defaultColWidth="0" defaultRowHeight="12.75" zeroHeight="1"/>
  <cols>
    <col min="1" max="2" width="3.75" style="4" bestFit="1" customWidth="1"/>
    <col min="3" max="3" width="4.375" style="4" bestFit="1" customWidth="1"/>
    <col min="4" max="4" width="7" style="4" bestFit="1" customWidth="1"/>
    <col min="5" max="5" width="7.875" style="5" bestFit="1" customWidth="1"/>
    <col min="6" max="6" width="5.25" style="5" customWidth="1"/>
    <col min="7" max="7" width="7" style="5" customWidth="1"/>
    <col min="8" max="8" width="7.875" style="4" customWidth="1"/>
    <col min="9" max="9" width="4" style="4" customWidth="1"/>
    <col min="10" max="10" width="10.875" style="4" customWidth="1"/>
    <col min="11" max="11" width="6.875" style="4" bestFit="1" customWidth="1"/>
    <col min="12" max="12" width="10.875" style="4" customWidth="1"/>
    <col min="13" max="13" width="6.875" style="4" bestFit="1" customWidth="1"/>
    <col min="14" max="14" width="10.875" style="4" customWidth="1"/>
    <col min="15" max="15" width="6.875" style="4" bestFit="1" customWidth="1"/>
    <col min="16" max="19" width="5.5" style="4" customWidth="1"/>
    <col min="20" max="20" width="9.625" style="4" customWidth="1"/>
    <col min="21" max="44" width="1.625" style="4" hidden="1" customWidth="1"/>
    <col min="45" max="45" width="2.125" style="4" hidden="1" customWidth="1"/>
    <col min="46" max="46" width="3.25" style="4" hidden="1" customWidth="1"/>
    <col min="47" max="48" width="9" style="4" hidden="1" customWidth="1"/>
    <col min="49" max="49" width="7.25" style="4" hidden="1" customWidth="1"/>
    <col min="50" max="16384" width="9" style="4" hidden="1"/>
  </cols>
  <sheetData>
    <row r="1" spans="1:50" ht="14.25">
      <c r="A1" s="183" t="s">
        <v>122</v>
      </c>
      <c r="B1" s="184" t="s">
        <v>115</v>
      </c>
      <c r="C1" s="184" t="s">
        <v>116</v>
      </c>
      <c r="D1" s="184" t="s">
        <v>117</v>
      </c>
      <c r="E1" s="185" t="s">
        <v>6</v>
      </c>
      <c r="F1" s="185" t="s">
        <v>169</v>
      </c>
      <c r="G1" s="185" t="s">
        <v>14</v>
      </c>
      <c r="H1" s="184" t="s">
        <v>77</v>
      </c>
      <c r="I1" s="184" t="s">
        <v>118</v>
      </c>
      <c r="J1" s="184" t="s">
        <v>3</v>
      </c>
      <c r="K1" s="184" t="s">
        <v>119</v>
      </c>
      <c r="L1" s="184" t="s">
        <v>4</v>
      </c>
      <c r="M1" s="184" t="s">
        <v>119</v>
      </c>
      <c r="N1" s="184" t="s">
        <v>272</v>
      </c>
      <c r="O1" s="184" t="s">
        <v>119</v>
      </c>
      <c r="P1" s="446" t="s">
        <v>120</v>
      </c>
      <c r="Q1" s="446"/>
      <c r="R1" s="447" t="s">
        <v>121</v>
      </c>
      <c r="S1" s="448"/>
      <c r="U1" s="445" t="s">
        <v>163</v>
      </c>
      <c r="V1" s="445"/>
      <c r="W1" s="445"/>
      <c r="X1" s="445"/>
      <c r="Y1" s="445"/>
      <c r="Z1" s="445"/>
      <c r="AA1" s="445"/>
      <c r="AB1" s="445"/>
      <c r="AC1" s="445" t="s">
        <v>164</v>
      </c>
      <c r="AD1" s="445"/>
      <c r="AE1" s="445"/>
      <c r="AF1" s="445"/>
      <c r="AG1" s="445"/>
      <c r="AH1" s="445"/>
      <c r="AI1" s="445"/>
      <c r="AJ1" s="445"/>
      <c r="AK1" s="445" t="s">
        <v>165</v>
      </c>
      <c r="AL1" s="445"/>
      <c r="AM1" s="445"/>
      <c r="AN1" s="445"/>
      <c r="AO1" s="445"/>
      <c r="AP1" s="445"/>
      <c r="AQ1" s="445"/>
      <c r="AR1" s="445"/>
    </row>
    <row r="2" spans="1:50" ht="9.9499999999999993" customHeight="1">
      <c r="A2" s="65">
        <v>1</v>
      </c>
      <c r="B2" s="65" t="str">
        <f>IF(ISBLANK(入力表!C14),"",入力表!C14)</f>
        <v/>
      </c>
      <c r="C2" s="65" t="str">
        <f>IF(ISBLANK(入力表!D14),"",入力表!D14)</f>
        <v/>
      </c>
      <c r="D2" s="65" t="str">
        <f>IF(ISBLANK(入力表!E14),"",入力表!E14)</f>
        <v/>
      </c>
      <c r="E2" s="65" t="str">
        <f>RIGHT(入力表!F14,2)</f>
        <v/>
      </c>
      <c r="F2" s="65" t="str">
        <f>IF(ISBLANK(入力表!G14),"",入力表!G14)</f>
        <v/>
      </c>
      <c r="G2" s="65" t="str">
        <f>IF(ISBLANK(入力表!H14),"",入力表!H14)</f>
        <v>オホーツク</v>
      </c>
      <c r="H2" s="65" t="str">
        <f>IF(D2="","",入力表!$C$4)</f>
        <v/>
      </c>
      <c r="I2" s="65" t="str">
        <f>IF(ISBLANK(入力表!I14),"",入力表!I14)</f>
        <v/>
      </c>
      <c r="J2" s="65" t="str">
        <f>IF(入力表!J14="","",入力表!J14)</f>
        <v/>
      </c>
      <c r="K2" s="65" t="str">
        <f t="shared" ref="K2:K41" si="0">CONCATENATE(U2,V2,W2,X2,Y2,Z2,AA2,AB2)</f>
        <v/>
      </c>
      <c r="L2" s="65" t="str">
        <f>IF(入力表!S14="","",入力表!S14)</f>
        <v/>
      </c>
      <c r="M2" s="65" t="str">
        <f t="shared" ref="M2:M41" si="1">CONCATENATE(AC2,AD2,AE2,AF2,AG2,AH2,AI2,AJ2)</f>
        <v/>
      </c>
      <c r="N2" s="65" t="str">
        <f>IF(入力表!AB14="","",入力表!AB14)</f>
        <v/>
      </c>
      <c r="O2" s="65" t="str">
        <f>CONCATENATE(AK2,AL2,AM2,AN2,AO2,AP2,AQ2,AR2)</f>
        <v/>
      </c>
      <c r="P2" s="65" t="str">
        <f>IF(入力表!AK14="","",入力表!AK14)</f>
        <v/>
      </c>
      <c r="Q2" s="65" t="str">
        <f>IF(ISERROR(VLOOKUP(P2,$AW$3:$AX$8,2,FALSE)),"",VLOOKUP(P2,$AW$3:$AX$8,2,FALSE))</f>
        <v/>
      </c>
      <c r="R2" s="65" t="str">
        <f>IF(入力表!AL14="","",入力表!AL14)</f>
        <v/>
      </c>
      <c r="S2" s="65" t="str">
        <f>IF(ISERROR(VLOOKUP(R2,$AW$10:$AX$15,2,FALSE)),"",VLOOKUP(R2,$AW$10:$AX$15,2,FALSE))</f>
        <v/>
      </c>
      <c r="T2" s="87">
        <f>入力表!C5</f>
        <v>0</v>
      </c>
      <c r="U2" s="75" t="str">
        <f>IF(入力表!K14="","",入力表!K14)</f>
        <v/>
      </c>
      <c r="V2" s="76" t="str">
        <f>IF(入力表!L14="","",入力表!L14)</f>
        <v/>
      </c>
      <c r="W2" s="76" t="str">
        <f>IF(ISERROR(VLOOKUP(IF(V2="","",入力表!M14),$AT$2:$AU$5,2,FALSE)),"",VLOOKUP(IF(V2="","",入力表!M14),$AT$2:$AU$5,2,FALSE))</f>
        <v/>
      </c>
      <c r="X2" s="76" t="str">
        <f>IF(ISBLANK(入力表!N14),"",入力表!N14)</f>
        <v/>
      </c>
      <c r="Y2" s="76" t="str">
        <f>IF(ISBLANK(入力表!O14),"",入力表!O14)</f>
        <v/>
      </c>
      <c r="Z2" s="76" t="str">
        <f>IF(ISERROR(VLOOKUP(入力表!P14,$AT$2:$AU$5,2,FALSE)),"",VLOOKUP(入力表!P14,$AT$2:$AU$5,2,FALSE))</f>
        <v/>
      </c>
      <c r="AA2" s="76" t="str">
        <f>IF(ISBLANK(入力表!Q14),"",入力表!Q14)</f>
        <v/>
      </c>
      <c r="AB2" s="76" t="str">
        <f>IF(ISBLANK(入力表!R14),"",入力表!R14)</f>
        <v/>
      </c>
      <c r="AC2" s="75" t="str">
        <f>IF(入力表!T14="","",入力表!T14)</f>
        <v/>
      </c>
      <c r="AD2" s="76" t="str">
        <f>IF(入力表!U14="","",入力表!U14)</f>
        <v/>
      </c>
      <c r="AE2" s="76" t="str">
        <f>IF(ISERROR(VLOOKUP(IF(AD2="","",入力表!V14),$AT$2:$AU$5,2,FALSE)),"",VLOOKUP(IF(AD2="","",入力表!V14),$AT$2:$AU$5,2,FALSE))</f>
        <v/>
      </c>
      <c r="AF2" s="77" t="str">
        <f>IF(ISBLANK(入力表!W14),"",入力表!W14)</f>
        <v/>
      </c>
      <c r="AG2" s="77" t="str">
        <f>IF(ISBLANK(入力表!X14),"",入力表!X14)</f>
        <v/>
      </c>
      <c r="AH2" s="77" t="str">
        <f>IF(ISERROR(VLOOKUP(入力表!Y14,$AT$2:$AU$5,2,FALSE)),"",VLOOKUP(入力表!Y14,$AT$2:$AU$5,2,FALSE))</f>
        <v/>
      </c>
      <c r="AI2" s="77" t="str">
        <f>IF(ISBLANK(入力表!Z14),"",入力表!Z14)</f>
        <v/>
      </c>
      <c r="AJ2" s="78" t="str">
        <f>IF(ISBLANK(入力表!AA14),"",入力表!AA14)</f>
        <v/>
      </c>
      <c r="AK2" s="79" t="str">
        <f>IF(入力表!AC14="","",入力表!AC14)</f>
        <v/>
      </c>
      <c r="AL2" s="79" t="str">
        <f>IF(入力表!AD14="","",入力表!AD14)</f>
        <v/>
      </c>
      <c r="AM2" s="79" t="str">
        <f>IF(ISERROR(VLOOKUP(IF(AL2="","",入力表!AE14),$AT$2:$AU$5,2,FALSE)),"",VLOOKUP(IF(AL2="","",入力表!AE14),$AT$2:$AU$5,2,FALSE))</f>
        <v/>
      </c>
      <c r="AN2" s="79" t="str">
        <f>IF(ISBLANK(入力表!AF14),"",入力表!AF14)</f>
        <v/>
      </c>
      <c r="AO2" s="79" t="str">
        <f>IF(ISBLANK(入力表!AG14),"",入力表!AG14)</f>
        <v/>
      </c>
      <c r="AP2" s="79" t="str">
        <f>IF(ISERROR(VLOOKUP(入力表!AH14,$AT$2:$AU$5,2,FALSE)),"",VLOOKUP(入力表!AH14,$AT$2:$AU$5,2,FALSE))</f>
        <v/>
      </c>
      <c r="AQ2" s="79" t="str">
        <f>IF(ISBLANK(入力表!AI14),"",入力表!AI14)</f>
        <v/>
      </c>
      <c r="AR2" s="80" t="str">
        <f>IF(ISBLANK(入力表!AJ14),"",入力表!AJ14)</f>
        <v/>
      </c>
      <c r="AT2" s="74" t="s">
        <v>170</v>
      </c>
      <c r="AU2" s="74" t="s">
        <v>172</v>
      </c>
      <c r="AW2" s="116" t="s">
        <v>197</v>
      </c>
      <c r="AX2" s="116"/>
    </row>
    <row r="3" spans="1:50" ht="9.9499999999999993" customHeight="1">
      <c r="A3" s="65">
        <v>2</v>
      </c>
      <c r="B3" s="65" t="str">
        <f>IF(ISBLANK(入力表!C15),"",入力表!C15)</f>
        <v/>
      </c>
      <c r="C3" s="65" t="str">
        <f>IF(ISBLANK(入力表!D15),"",入力表!D15)</f>
        <v/>
      </c>
      <c r="D3" s="65" t="str">
        <f>IF(ISBLANK(入力表!E15),"",入力表!E15)</f>
        <v/>
      </c>
      <c r="E3" s="65" t="str">
        <f>RIGHT(入力表!F15,2)</f>
        <v/>
      </c>
      <c r="F3" s="65" t="str">
        <f>IF(ISBLANK(入力表!G15),"",入力表!G15)</f>
        <v/>
      </c>
      <c r="G3" s="65" t="str">
        <f>IF(ISBLANK(入力表!H15),"",入力表!H15)</f>
        <v>オホーツク</v>
      </c>
      <c r="H3" s="65" t="str">
        <f>IF(D3="","",入力表!$C$4)</f>
        <v/>
      </c>
      <c r="I3" s="65" t="str">
        <f>IF(ISBLANK(入力表!I15),"",入力表!I15)</f>
        <v/>
      </c>
      <c r="J3" s="65" t="str">
        <f>IF(入力表!J15="","",入力表!J15)</f>
        <v/>
      </c>
      <c r="K3" s="65" t="str">
        <f t="shared" si="0"/>
        <v/>
      </c>
      <c r="L3" s="65" t="str">
        <f>IF(入力表!S15="","",入力表!S15)</f>
        <v/>
      </c>
      <c r="M3" s="65" t="str">
        <f t="shared" si="1"/>
        <v/>
      </c>
      <c r="N3" s="65" t="str">
        <f>IF(入力表!AB15="","",入力表!AB15)</f>
        <v/>
      </c>
      <c r="O3" s="65" t="str">
        <f t="shared" ref="O3:O41" si="2">CONCATENATE(AK3,AL3,AM3,AN3,AO3,AP3,AQ3,AR3)</f>
        <v/>
      </c>
      <c r="P3" s="65" t="str">
        <f>IF(入力表!AK15="","",入力表!AK15)</f>
        <v/>
      </c>
      <c r="Q3" s="65" t="str">
        <f t="shared" ref="Q3:Q41" si="3">IF(ISERROR(VLOOKUP(P3,$AW$3:$AX$8,2,FALSE)),"",VLOOKUP(P3,$AW$3:$AX$8,2,FALSE))</f>
        <v/>
      </c>
      <c r="R3" s="65" t="str">
        <f>IF(入力表!AL15="","",入力表!AL15)</f>
        <v/>
      </c>
      <c r="S3" s="65" t="str">
        <f t="shared" ref="S3:S41" si="4">IF(ISERROR(VLOOKUP(R3,$AW$10:$AX$15,2,FALSE)),"",VLOOKUP(R3,$AW$10:$AX$15,2,FALSE))</f>
        <v/>
      </c>
      <c r="T3" s="66"/>
      <c r="U3" s="81" t="str">
        <f>IF(入力表!K15="","",入力表!K15)</f>
        <v/>
      </c>
      <c r="V3" s="82" t="str">
        <f>IF(入力表!L15="","",入力表!L15)</f>
        <v/>
      </c>
      <c r="W3" s="82" t="str">
        <f>IF(ISERROR(VLOOKUP(IF(V3="","",入力表!M15),$AT$2:$AU$5,2,FALSE)),"",VLOOKUP(IF(V3="","",入力表!M15),$AT$2:$AU$5,2,FALSE))</f>
        <v/>
      </c>
      <c r="X3" s="82" t="str">
        <f>IF(ISBLANK(入力表!N15),"",入力表!N15)</f>
        <v/>
      </c>
      <c r="Y3" s="82" t="str">
        <f>IF(ISBLANK(入力表!O15),"",入力表!O15)</f>
        <v/>
      </c>
      <c r="Z3" s="82" t="str">
        <f>IF(ISERROR(VLOOKUP(入力表!P15,$AT$2:$AU$5,2,FALSE)),"",VLOOKUP(入力表!P15,$AT$2:$AU$5,2,FALSE))</f>
        <v/>
      </c>
      <c r="AA3" s="82" t="str">
        <f>IF(ISBLANK(入力表!Q15),"",入力表!Q15)</f>
        <v/>
      </c>
      <c r="AB3" s="82" t="str">
        <f>IF(ISBLANK(入力表!R15),"",入力表!R15)</f>
        <v/>
      </c>
      <c r="AC3" s="81" t="str">
        <f>IF(入力表!T15="","",入力表!T15)</f>
        <v/>
      </c>
      <c r="AD3" s="82" t="str">
        <f>IF(入力表!U15="","",入力表!U15)</f>
        <v/>
      </c>
      <c r="AE3" s="82" t="str">
        <f t="shared" ref="AE3:AE41" si="5">IF(AD3="","",".")</f>
        <v/>
      </c>
      <c r="AF3" s="83" t="str">
        <f>IF(ISBLANK(入力表!W15),"",入力表!W15)</f>
        <v/>
      </c>
      <c r="AG3" s="83" t="str">
        <f>IF(ISBLANK(入力表!X15),"",入力表!X15)</f>
        <v/>
      </c>
      <c r="AH3" s="83" t="str">
        <f>IF(ISERROR(VLOOKUP(入力表!Y15,$AT$2:$AU$5,2,FALSE)),"",VLOOKUP(入力表!Y15,$AT$2:$AU$5,2,FALSE))</f>
        <v/>
      </c>
      <c r="AI3" s="83" t="str">
        <f>IF(ISBLANK(入力表!Z15),"",入力表!Z15)</f>
        <v/>
      </c>
      <c r="AJ3" s="84" t="str">
        <f>IF(ISBLANK(入力表!AA15),"",入力表!AA15)</f>
        <v/>
      </c>
      <c r="AK3" s="6" t="str">
        <f>IF(入力表!AC15="","",入力表!AC15)</f>
        <v/>
      </c>
      <c r="AL3" s="6" t="str">
        <f>IF(入力表!AD15="","",入力表!AD15)</f>
        <v/>
      </c>
      <c r="AM3" s="6" t="str">
        <f>IF(ISERROR(VLOOKUP(IF(AL3="","",入力表!AE15),$AT$2:$AU$5,2,FALSE)),"",VLOOKUP(IF(AL3="","",入力表!AE15),$AT$2:$AU$5,2,FALSE))</f>
        <v/>
      </c>
      <c r="AN3" s="6" t="str">
        <f>IF(ISBLANK(入力表!AF15),"",入力表!AF15)</f>
        <v/>
      </c>
      <c r="AO3" s="6" t="str">
        <f>IF(ISBLANK(入力表!AG15),"",入力表!AG15)</f>
        <v/>
      </c>
      <c r="AP3" s="6" t="str">
        <f>IF(ISERROR(VLOOKUP(入力表!AH15,$AT$2:$AU$5,2,FALSE)),"",VLOOKUP(入力表!AH15,$AT$2:$AU$5,2,FALSE))</f>
        <v/>
      </c>
      <c r="AQ3" s="6" t="str">
        <f>IF(ISBLANK(入力表!AI15),"",入力表!AI15)</f>
        <v/>
      </c>
      <c r="AR3" s="85" t="str">
        <f>IF(ISBLANK(入力表!AJ15),"",入力表!AJ15)</f>
        <v/>
      </c>
      <c r="AT3" s="74" t="s">
        <v>171</v>
      </c>
      <c r="AU3" s="74" t="s">
        <v>172</v>
      </c>
      <c r="AW3" s="115" t="s">
        <v>78</v>
      </c>
      <c r="AX3" s="114" t="str">
        <f>CONCATENATE(入力表!T5,".",入力表!V5,入力表!W5,".",入力表!Y5,入力表!Z5)</f>
        <v>..</v>
      </c>
    </row>
    <row r="4" spans="1:50" ht="9.9499999999999993" customHeight="1">
      <c r="A4" s="65">
        <v>3</v>
      </c>
      <c r="B4" s="65" t="str">
        <f>IF(ISBLANK(入力表!C16),"",入力表!C16)</f>
        <v/>
      </c>
      <c r="C4" s="65" t="str">
        <f>IF(ISBLANK(入力表!D16),"",入力表!D16)</f>
        <v/>
      </c>
      <c r="D4" s="65" t="str">
        <f>IF(ISBLANK(入力表!E16),"",入力表!E16)</f>
        <v/>
      </c>
      <c r="E4" s="65" t="str">
        <f>RIGHT(入力表!F16,2)</f>
        <v/>
      </c>
      <c r="F4" s="65" t="str">
        <f>IF(ISBLANK(入力表!G16),"",入力表!G16)</f>
        <v/>
      </c>
      <c r="G4" s="65" t="str">
        <f>IF(ISBLANK(入力表!H16),"",入力表!H16)</f>
        <v>オホーツク</v>
      </c>
      <c r="H4" s="65" t="str">
        <f>IF(D4="","",入力表!$C$4)</f>
        <v/>
      </c>
      <c r="I4" s="65" t="str">
        <f>IF(ISBLANK(入力表!I16),"",入力表!I16)</f>
        <v/>
      </c>
      <c r="J4" s="65" t="str">
        <f>IF(入力表!J16="","",入力表!J16)</f>
        <v/>
      </c>
      <c r="K4" s="65" t="str">
        <f t="shared" si="0"/>
        <v/>
      </c>
      <c r="L4" s="65" t="str">
        <f>IF(入力表!S16="","",入力表!S16)</f>
        <v/>
      </c>
      <c r="M4" s="65" t="str">
        <f t="shared" si="1"/>
        <v/>
      </c>
      <c r="N4" s="65" t="str">
        <f>IF(入力表!AB16="","",入力表!AB16)</f>
        <v/>
      </c>
      <c r="O4" s="65" t="str">
        <f t="shared" si="2"/>
        <v/>
      </c>
      <c r="P4" s="65" t="str">
        <f>IF(入力表!AK16="","",入力表!AK16)</f>
        <v/>
      </c>
      <c r="Q4" s="65" t="str">
        <f t="shared" si="3"/>
        <v/>
      </c>
      <c r="R4" s="65" t="str">
        <f>IF(入力表!AL16="","",入力表!AL16)</f>
        <v/>
      </c>
      <c r="S4" s="65" t="str">
        <f t="shared" si="4"/>
        <v/>
      </c>
      <c r="T4" s="66"/>
      <c r="U4" s="81" t="str">
        <f>IF(入力表!K16="","",入力表!K16)</f>
        <v/>
      </c>
      <c r="V4" s="82" t="str">
        <f>IF(入力表!L16="","",入力表!L16)</f>
        <v/>
      </c>
      <c r="W4" s="82" t="str">
        <f>IF(ISERROR(VLOOKUP(IF(V4="","",入力表!M16),$AT$2:$AU$5,2,FALSE)),"",VLOOKUP(IF(V4="","",入力表!M16),$AT$2:$AU$5,2,FALSE))</f>
        <v/>
      </c>
      <c r="X4" s="82" t="str">
        <f>IF(ISBLANK(入力表!N16),"",入力表!N16)</f>
        <v/>
      </c>
      <c r="Y4" s="82" t="str">
        <f>IF(ISBLANK(入力表!O16),"",入力表!O16)</f>
        <v/>
      </c>
      <c r="Z4" s="82" t="str">
        <f>IF(ISERROR(VLOOKUP(入力表!P16,$AT$2:$AU$5,2,FALSE)),"",VLOOKUP(入力表!P16,$AT$2:$AU$5,2,FALSE))</f>
        <v/>
      </c>
      <c r="AA4" s="82" t="str">
        <f>IF(ISBLANK(入力表!Q16),"",入力表!Q16)</f>
        <v/>
      </c>
      <c r="AB4" s="82" t="str">
        <f>IF(ISBLANK(入力表!R16),"",入力表!R16)</f>
        <v/>
      </c>
      <c r="AC4" s="81" t="str">
        <f>IF(入力表!T16="","",入力表!T16)</f>
        <v/>
      </c>
      <c r="AD4" s="82" t="str">
        <f>IF(入力表!U16="","",入力表!U16)</f>
        <v/>
      </c>
      <c r="AE4" s="82" t="str">
        <f t="shared" si="5"/>
        <v/>
      </c>
      <c r="AF4" s="83" t="str">
        <f>IF(ISBLANK(入力表!W16),"",入力表!W16)</f>
        <v/>
      </c>
      <c r="AG4" s="83" t="str">
        <f>IF(ISBLANK(入力表!X16),"",入力表!X16)</f>
        <v/>
      </c>
      <c r="AH4" s="83" t="str">
        <f>IF(ISERROR(VLOOKUP(入力表!Y16,$AT$2:$AU$5,2,FALSE)),"",VLOOKUP(入力表!Y16,$AT$2:$AU$5,2,FALSE))</f>
        <v/>
      </c>
      <c r="AI4" s="83" t="str">
        <f>IF(ISBLANK(入力表!Z16),"",入力表!Z16)</f>
        <v/>
      </c>
      <c r="AJ4" s="84" t="str">
        <f>IF(ISBLANK(入力表!AA16),"",入力表!AA16)</f>
        <v/>
      </c>
      <c r="AK4" s="6" t="str">
        <f>IF(入力表!AC16="","",入力表!AC16)</f>
        <v/>
      </c>
      <c r="AL4" s="6" t="str">
        <f>IF(入力表!AD16="","",入力表!AD16)</f>
        <v/>
      </c>
      <c r="AM4" s="6" t="str">
        <f>IF(ISERROR(VLOOKUP(IF(AL4="","",入力表!AE16),$AT$2:$AU$5,2,FALSE)),"",VLOOKUP(IF(AL4="","",入力表!AE16),$AT$2:$AU$5,2,FALSE))</f>
        <v/>
      </c>
      <c r="AN4" s="6" t="str">
        <f>IF(ISBLANK(入力表!AF16),"",入力表!AF16)</f>
        <v/>
      </c>
      <c r="AO4" s="6" t="str">
        <f>IF(ISBLANK(入力表!AG16),"",入力表!AG16)</f>
        <v/>
      </c>
      <c r="AP4" s="6" t="str">
        <f>IF(ISERROR(VLOOKUP(入力表!AH16,$AT$2:$AU$5,2,FALSE)),"",VLOOKUP(入力表!AH16,$AT$2:$AU$5,2,FALSE))</f>
        <v/>
      </c>
      <c r="AQ4" s="6" t="str">
        <f>IF(ISBLANK(入力表!AI16),"",入力表!AI16)</f>
        <v/>
      </c>
      <c r="AR4" s="85" t="str">
        <f>IF(ISBLANK(入力表!AJ16),"",入力表!AJ16)</f>
        <v/>
      </c>
      <c r="AT4" s="74" t="s">
        <v>173</v>
      </c>
      <c r="AU4" s="74" t="s">
        <v>173</v>
      </c>
      <c r="AW4" s="115" t="s">
        <v>79</v>
      </c>
      <c r="AX4" s="114" t="str">
        <f>CONCATENATE(入力表!T6,".",入力表!V6,入力表!W6,".",入力表!Y6,入力表!Z6)</f>
        <v>..</v>
      </c>
    </row>
    <row r="5" spans="1:50" ht="9.9499999999999993" customHeight="1">
      <c r="A5" s="65">
        <v>4</v>
      </c>
      <c r="B5" s="65" t="str">
        <f>IF(ISBLANK(入力表!C17),"",入力表!C17)</f>
        <v/>
      </c>
      <c r="C5" s="65" t="str">
        <f>IF(ISBLANK(入力表!D17),"",入力表!D17)</f>
        <v/>
      </c>
      <c r="D5" s="65" t="str">
        <f>IF(ISBLANK(入力表!E17),"",入力表!E17)</f>
        <v/>
      </c>
      <c r="E5" s="65" t="str">
        <f>RIGHT(入力表!F17,2)</f>
        <v/>
      </c>
      <c r="F5" s="65" t="str">
        <f>IF(ISBLANK(入力表!G17),"",入力表!G17)</f>
        <v/>
      </c>
      <c r="G5" s="65" t="str">
        <f>IF(ISBLANK(入力表!H17),"",入力表!H17)</f>
        <v>オホーツク</v>
      </c>
      <c r="H5" s="65" t="str">
        <f>IF(D5="","",入力表!$C$4)</f>
        <v/>
      </c>
      <c r="I5" s="65" t="str">
        <f>IF(ISBLANK(入力表!I17),"",入力表!I17)</f>
        <v/>
      </c>
      <c r="J5" s="65" t="str">
        <f>IF(入力表!J17="","",入力表!J17)</f>
        <v/>
      </c>
      <c r="K5" s="65" t="str">
        <f t="shared" si="0"/>
        <v/>
      </c>
      <c r="L5" s="65" t="str">
        <f>IF(入力表!S17="","",入力表!S17)</f>
        <v/>
      </c>
      <c r="M5" s="65" t="str">
        <f t="shared" si="1"/>
        <v/>
      </c>
      <c r="N5" s="65" t="str">
        <f>IF(入力表!AB17="","",入力表!AB17)</f>
        <v/>
      </c>
      <c r="O5" s="65" t="str">
        <f t="shared" si="2"/>
        <v/>
      </c>
      <c r="P5" s="65" t="str">
        <f>IF(入力表!AK17="","",入力表!AK17)</f>
        <v/>
      </c>
      <c r="Q5" s="65" t="str">
        <f>IF(ISERROR(VLOOKUP(P5,$AW$3:$AX$8,2,FALSE)),"",VLOOKUP(P5,$AW$3:$AX$8,2,FALSE))</f>
        <v/>
      </c>
      <c r="R5" s="65" t="str">
        <f>IF(入力表!AL17="","",入力表!AL17)</f>
        <v/>
      </c>
      <c r="S5" s="65" t="str">
        <f>IF(ISERROR(VLOOKUP(R5,$AW$10:$AX$15,2,FALSE)),"",VLOOKUP(R5,$AW$10:$AX$15,2,FALSE))</f>
        <v/>
      </c>
      <c r="T5" s="66"/>
      <c r="U5" s="81" t="str">
        <f>IF(入力表!K17="","",入力表!K17)</f>
        <v/>
      </c>
      <c r="V5" s="82" t="str">
        <f>IF(入力表!L17="","",入力表!L17)</f>
        <v/>
      </c>
      <c r="W5" s="82" t="str">
        <f>IF(ISERROR(VLOOKUP(IF(V5="","",入力表!M17),$AT$2:$AU$5,2,FALSE)),"",VLOOKUP(IF(V5="","",入力表!M17),$AT$2:$AU$5,2,FALSE))</f>
        <v/>
      </c>
      <c r="X5" s="82" t="str">
        <f>IF(ISBLANK(入力表!N17),"",入力表!N17)</f>
        <v/>
      </c>
      <c r="Y5" s="82" t="str">
        <f>IF(ISBLANK(入力表!O17),"",入力表!O17)</f>
        <v/>
      </c>
      <c r="Z5" s="82" t="str">
        <f>IF(ISERROR(VLOOKUP(入力表!P17,$AT$2:$AU$5,2,FALSE)),"",VLOOKUP(入力表!P17,$AT$2:$AU$5,2,FALSE))</f>
        <v/>
      </c>
      <c r="AA5" s="82" t="str">
        <f>IF(ISBLANK(入力表!Q17),"",入力表!Q17)</f>
        <v/>
      </c>
      <c r="AB5" s="82" t="str">
        <f>IF(ISBLANK(入力表!R17),"",入力表!R17)</f>
        <v/>
      </c>
      <c r="AC5" s="81" t="str">
        <f>IF(入力表!T17="","",入力表!T17)</f>
        <v/>
      </c>
      <c r="AD5" s="82" t="str">
        <f>IF(入力表!U17="","",入力表!U17)</f>
        <v/>
      </c>
      <c r="AE5" s="82" t="str">
        <f t="shared" si="5"/>
        <v/>
      </c>
      <c r="AF5" s="83" t="str">
        <f>IF(ISBLANK(入力表!W17),"",入力表!W17)</f>
        <v/>
      </c>
      <c r="AG5" s="83" t="str">
        <f>IF(ISBLANK(入力表!X17),"",入力表!X17)</f>
        <v/>
      </c>
      <c r="AH5" s="83" t="str">
        <f>IF(ISERROR(VLOOKUP(入力表!Y17,$AT$2:$AU$5,2,FALSE)),"",VLOOKUP(入力表!Y17,$AT$2:$AU$5,2,FALSE))</f>
        <v/>
      </c>
      <c r="AI5" s="83" t="str">
        <f>IF(ISBLANK(入力表!Z17),"",入力表!Z17)</f>
        <v/>
      </c>
      <c r="AJ5" s="84" t="str">
        <f>IF(ISBLANK(入力表!AA17),"",入力表!AA17)</f>
        <v/>
      </c>
      <c r="AK5" s="6" t="str">
        <f>IF(入力表!AC17="","",入力表!AC17)</f>
        <v/>
      </c>
      <c r="AL5" s="6" t="str">
        <f>IF(入力表!AD17="","",入力表!AD17)</f>
        <v/>
      </c>
      <c r="AM5" s="6" t="str">
        <f>IF(ISERROR(VLOOKUP(IF(AL5="","",入力表!AE17),$AT$2:$AU$5,2,FALSE)),"",VLOOKUP(IF(AL5="","",入力表!AE17),$AT$2:$AU$5,2,FALSE))</f>
        <v/>
      </c>
      <c r="AN5" s="6" t="str">
        <f>IF(ISBLANK(入力表!AF17),"",入力表!AF17)</f>
        <v/>
      </c>
      <c r="AO5" s="6" t="str">
        <f>IF(ISBLANK(入力表!AG17),"",入力表!AG17)</f>
        <v/>
      </c>
      <c r="AP5" s="6" t="str">
        <f>IF(ISERROR(VLOOKUP(入力表!AH17,$AT$2:$AU$5,2,FALSE)),"",VLOOKUP(入力表!AH17,$AT$2:$AU$5,2,FALSE))</f>
        <v/>
      </c>
      <c r="AQ5" s="6" t="str">
        <f>IF(ISBLANK(入力表!AI17),"",入力表!AI17)</f>
        <v/>
      </c>
      <c r="AR5" s="85" t="str">
        <f>IF(ISBLANK(入力表!AJ17),"",入力表!AJ17)</f>
        <v/>
      </c>
      <c r="AT5" s="74"/>
      <c r="AU5" s="74"/>
      <c r="AW5" s="115" t="s">
        <v>80</v>
      </c>
      <c r="AX5" s="114" t="str">
        <f>CONCATENATE(入力表!T7,".",入力表!V7,入力表!W7,".",入力表!Y7,入力表!Z7)</f>
        <v>..</v>
      </c>
    </row>
    <row r="6" spans="1:50" s="9" customFormat="1" ht="9.9499999999999993" customHeight="1">
      <c r="A6" s="65">
        <v>5</v>
      </c>
      <c r="B6" s="65" t="str">
        <f>IF(ISBLANK(入力表!C18),"",入力表!C18)</f>
        <v/>
      </c>
      <c r="C6" s="65" t="str">
        <f>IF(ISBLANK(入力表!D18),"",入力表!D18)</f>
        <v/>
      </c>
      <c r="D6" s="65" t="str">
        <f>IF(ISBLANK(入力表!E18),"",入力表!E18)</f>
        <v/>
      </c>
      <c r="E6" s="65" t="str">
        <f>RIGHT(入力表!F18,2)</f>
        <v/>
      </c>
      <c r="F6" s="65" t="str">
        <f>IF(ISBLANK(入力表!G18),"",入力表!G18)</f>
        <v/>
      </c>
      <c r="G6" s="65" t="str">
        <f>IF(ISBLANK(入力表!H18),"",入力表!H18)</f>
        <v>オホーツク</v>
      </c>
      <c r="H6" s="65" t="str">
        <f>IF(D6="","",入力表!$C$4)</f>
        <v/>
      </c>
      <c r="I6" s="65" t="str">
        <f>IF(ISBLANK(入力表!I18),"",入力表!I18)</f>
        <v/>
      </c>
      <c r="J6" s="65" t="str">
        <f>IF(入力表!J18="","",入力表!J18)</f>
        <v/>
      </c>
      <c r="K6" s="65" t="str">
        <f t="shared" si="0"/>
        <v/>
      </c>
      <c r="L6" s="65" t="str">
        <f>IF(入力表!S18="","",入力表!S18)</f>
        <v/>
      </c>
      <c r="M6" s="65" t="str">
        <f t="shared" si="1"/>
        <v/>
      </c>
      <c r="N6" s="65" t="str">
        <f>IF(入力表!AB18="","",入力表!AB18)</f>
        <v/>
      </c>
      <c r="O6" s="65" t="str">
        <f t="shared" si="2"/>
        <v/>
      </c>
      <c r="P6" s="65" t="str">
        <f>IF(入力表!AK18="","",入力表!AK18)</f>
        <v/>
      </c>
      <c r="Q6" s="65" t="str">
        <f t="shared" si="3"/>
        <v/>
      </c>
      <c r="R6" s="65" t="str">
        <f>IF(入力表!AL18="","",入力表!AL18)</f>
        <v/>
      </c>
      <c r="S6" s="65" t="str">
        <f t="shared" si="4"/>
        <v/>
      </c>
      <c r="T6" s="67"/>
      <c r="U6" s="81" t="str">
        <f>IF(入力表!K18="","",入力表!K18)</f>
        <v/>
      </c>
      <c r="V6" s="82" t="str">
        <f>IF(入力表!L18="","",入力表!L18)</f>
        <v/>
      </c>
      <c r="W6" s="82" t="str">
        <f>IF(ISERROR(VLOOKUP(IF(V6="","",入力表!M18),$AT$2:$AU$5,2,FALSE)),"",VLOOKUP(IF(V6="","",入力表!M18),$AT$2:$AU$5,2,FALSE))</f>
        <v/>
      </c>
      <c r="X6" s="82" t="str">
        <f>IF(ISBLANK(入力表!N18),"",入力表!N18)</f>
        <v/>
      </c>
      <c r="Y6" s="82" t="str">
        <f>IF(ISBLANK(入力表!O18),"",入力表!O18)</f>
        <v/>
      </c>
      <c r="Z6" s="82" t="str">
        <f>IF(ISERROR(VLOOKUP(入力表!P18,$AT$2:$AU$5,2,FALSE)),"",VLOOKUP(入力表!P18,$AT$2:$AU$5,2,FALSE))</f>
        <v/>
      </c>
      <c r="AA6" s="82" t="str">
        <f>IF(ISBLANK(入力表!Q18),"",入力表!Q18)</f>
        <v/>
      </c>
      <c r="AB6" s="82" t="str">
        <f>IF(ISBLANK(入力表!R18),"",入力表!R18)</f>
        <v/>
      </c>
      <c r="AC6" s="81" t="str">
        <f>IF(入力表!T18="","",入力表!T18)</f>
        <v/>
      </c>
      <c r="AD6" s="82" t="str">
        <f>IF(入力表!U18="","",入力表!U18)</f>
        <v/>
      </c>
      <c r="AE6" s="82" t="str">
        <f t="shared" si="5"/>
        <v/>
      </c>
      <c r="AF6" s="83" t="str">
        <f>IF(ISBLANK(入力表!W18),"",入力表!W18)</f>
        <v/>
      </c>
      <c r="AG6" s="83" t="str">
        <f>IF(ISBLANK(入力表!X18),"",入力表!X18)</f>
        <v/>
      </c>
      <c r="AH6" s="83" t="str">
        <f>IF(ISERROR(VLOOKUP(入力表!Y18,$AT$2:$AU$5,2,FALSE)),"",VLOOKUP(入力表!Y18,$AT$2:$AU$5,2,FALSE))</f>
        <v/>
      </c>
      <c r="AI6" s="83" t="str">
        <f>IF(ISBLANK(入力表!Z18),"",入力表!Z18)</f>
        <v/>
      </c>
      <c r="AJ6" s="84" t="str">
        <f>IF(ISBLANK(入力表!AA18),"",入力表!AA18)</f>
        <v/>
      </c>
      <c r="AK6" s="73" t="str">
        <f>IF(入力表!AC18="","",入力表!AC18)</f>
        <v/>
      </c>
      <c r="AL6" s="73" t="str">
        <f>IF(入力表!AD18="","",入力表!AD18)</f>
        <v/>
      </c>
      <c r="AM6" s="73" t="str">
        <f>IF(ISERROR(VLOOKUP(IF(AL6="","",入力表!AE18),$AT$2:$AU$5,2,FALSE)),"",VLOOKUP(IF(AL6="","",入力表!AE18),$AT$2:$AU$5,2,FALSE))</f>
        <v/>
      </c>
      <c r="AN6" s="73" t="str">
        <f>IF(ISBLANK(入力表!AF18),"",入力表!AF18)</f>
        <v/>
      </c>
      <c r="AO6" s="73" t="str">
        <f>IF(ISBLANK(入力表!AG18),"",入力表!AG18)</f>
        <v/>
      </c>
      <c r="AP6" s="73" t="str">
        <f>IF(ISERROR(VLOOKUP(入力表!AH18,$AT$2:$AU$5,2,FALSE)),"",VLOOKUP(入力表!AH18,$AT$2:$AU$5,2,FALSE))</f>
        <v/>
      </c>
      <c r="AQ6" s="73" t="str">
        <f>IF(ISBLANK(入力表!AI18),"",入力表!AI18)</f>
        <v/>
      </c>
      <c r="AR6" s="86" t="str">
        <f>IF(ISBLANK(入力表!AJ18),"",入力表!AJ18)</f>
        <v/>
      </c>
      <c r="AW6" s="115" t="s">
        <v>81</v>
      </c>
      <c r="AX6" s="114" t="str">
        <f>CONCATENATE(入力表!T9,".",入力表!V9,入力表!W9,".",入力表!Y9,入力表!Z9)</f>
        <v>..</v>
      </c>
    </row>
    <row r="7" spans="1:50" ht="9.9499999999999993" customHeight="1">
      <c r="A7" s="65">
        <v>6</v>
      </c>
      <c r="B7" s="65" t="str">
        <f>IF(ISBLANK(入力表!C19),"",入力表!C19)</f>
        <v/>
      </c>
      <c r="C7" s="65" t="str">
        <f>IF(ISBLANK(入力表!D19),"",入力表!D19)</f>
        <v/>
      </c>
      <c r="D7" s="65" t="str">
        <f>IF(ISBLANK(入力表!E19),"",入力表!E19)</f>
        <v/>
      </c>
      <c r="E7" s="65" t="str">
        <f>RIGHT(入力表!F19,2)</f>
        <v/>
      </c>
      <c r="F7" s="65" t="str">
        <f>IF(ISBLANK(入力表!G19),"",入力表!G19)</f>
        <v/>
      </c>
      <c r="G7" s="65" t="str">
        <f>IF(ISBLANK(入力表!H19),"",入力表!H19)</f>
        <v>オホーツク</v>
      </c>
      <c r="H7" s="65" t="str">
        <f>IF(D7="","",入力表!$C$4)</f>
        <v/>
      </c>
      <c r="I7" s="65" t="str">
        <f>IF(ISBLANK(入力表!I19),"",入力表!I19)</f>
        <v/>
      </c>
      <c r="J7" s="65" t="str">
        <f>IF(入力表!J19="","",入力表!J19)</f>
        <v/>
      </c>
      <c r="K7" s="65" t="str">
        <f t="shared" si="0"/>
        <v/>
      </c>
      <c r="L7" s="65" t="str">
        <f>IF(入力表!S19="","",入力表!S19)</f>
        <v/>
      </c>
      <c r="M7" s="65" t="str">
        <f t="shared" si="1"/>
        <v/>
      </c>
      <c r="N7" s="65" t="str">
        <f>IF(入力表!AB19="","",入力表!AB19)</f>
        <v/>
      </c>
      <c r="O7" s="65" t="str">
        <f t="shared" si="2"/>
        <v/>
      </c>
      <c r="P7" s="65" t="str">
        <f>IF(入力表!AK19="","",入力表!AK19)</f>
        <v/>
      </c>
      <c r="Q7" s="65" t="str">
        <f t="shared" si="3"/>
        <v/>
      </c>
      <c r="R7" s="65" t="str">
        <f>IF(入力表!AL19="","",入力表!AL19)</f>
        <v/>
      </c>
      <c r="S7" s="65" t="str">
        <f t="shared" si="4"/>
        <v/>
      </c>
      <c r="T7" s="66"/>
      <c r="U7" s="81" t="str">
        <f>IF(入力表!K19="","",入力表!K19)</f>
        <v/>
      </c>
      <c r="V7" s="82" t="str">
        <f>IF(入力表!L19="","",入力表!L19)</f>
        <v/>
      </c>
      <c r="W7" s="82" t="str">
        <f>IF(ISERROR(VLOOKUP(IF(V7="","",入力表!M19),$AT$2:$AU$5,2,FALSE)),"",VLOOKUP(IF(V7="","",入力表!M19),$AT$2:$AU$5,2,FALSE))</f>
        <v/>
      </c>
      <c r="X7" s="82" t="str">
        <f>IF(ISBLANK(入力表!N19),"",入力表!N19)</f>
        <v/>
      </c>
      <c r="Y7" s="82" t="str">
        <f>IF(ISBLANK(入力表!O19),"",入力表!O19)</f>
        <v/>
      </c>
      <c r="Z7" s="82" t="str">
        <f>IF(ISERROR(VLOOKUP(入力表!P19,$AT$2:$AU$5,2,FALSE)),"",VLOOKUP(入力表!P19,$AT$2:$AU$5,2,FALSE))</f>
        <v/>
      </c>
      <c r="AA7" s="82" t="str">
        <f>IF(ISBLANK(入力表!Q19),"",入力表!Q19)</f>
        <v/>
      </c>
      <c r="AB7" s="82" t="str">
        <f>IF(ISBLANK(入力表!R19),"",入力表!R19)</f>
        <v/>
      </c>
      <c r="AC7" s="81" t="str">
        <f>IF(入力表!T19="","",入力表!T19)</f>
        <v/>
      </c>
      <c r="AD7" s="82" t="str">
        <f>IF(入力表!U19="","",入力表!U19)</f>
        <v/>
      </c>
      <c r="AE7" s="82" t="str">
        <f t="shared" si="5"/>
        <v/>
      </c>
      <c r="AF7" s="83" t="str">
        <f>IF(ISBLANK(入力表!W19),"",入力表!W19)</f>
        <v/>
      </c>
      <c r="AG7" s="83" t="str">
        <f>IF(ISBLANK(入力表!X19),"",入力表!X19)</f>
        <v/>
      </c>
      <c r="AH7" s="83" t="str">
        <f>IF(ISERROR(VLOOKUP(入力表!Y19,$AT$2:$AU$5,2,FALSE)),"",VLOOKUP(入力表!Y19,$AT$2:$AU$5,2,FALSE))</f>
        <v/>
      </c>
      <c r="AI7" s="83" t="str">
        <f>IF(ISBLANK(入力表!Z19),"",入力表!Z19)</f>
        <v/>
      </c>
      <c r="AJ7" s="84" t="str">
        <f>IF(ISBLANK(入力表!AA19),"",入力表!AA19)</f>
        <v/>
      </c>
      <c r="AK7" s="6" t="str">
        <f>IF(入力表!AC19="","",入力表!AC19)</f>
        <v/>
      </c>
      <c r="AL7" s="6" t="str">
        <f>IF(入力表!AD19="","",入力表!AD19)</f>
        <v/>
      </c>
      <c r="AM7" s="6" t="str">
        <f>IF(ISERROR(VLOOKUP(IF(AL7="","",入力表!AE19),$AT$2:$AU$5,2,FALSE)),"",VLOOKUP(IF(AL7="","",入力表!AE19),$AT$2:$AU$5,2,FALSE))</f>
        <v/>
      </c>
      <c r="AN7" s="6" t="str">
        <f>IF(ISBLANK(入力表!AF19),"",入力表!AF19)</f>
        <v/>
      </c>
      <c r="AO7" s="6" t="str">
        <f>IF(ISBLANK(入力表!AG19),"",入力表!AG19)</f>
        <v/>
      </c>
      <c r="AP7" s="6" t="str">
        <f>IF(ISERROR(VLOOKUP(入力表!AH19,$AT$2:$AU$5,2,FALSE)),"",VLOOKUP(入力表!AH19,$AT$2:$AU$5,2,FALSE))</f>
        <v/>
      </c>
      <c r="AQ7" s="6" t="str">
        <f>IF(ISBLANK(入力表!AI19),"",入力表!AI19)</f>
        <v/>
      </c>
      <c r="AR7" s="85" t="str">
        <f>IF(ISBLANK(入力表!AJ19),"",入力表!AJ19)</f>
        <v/>
      </c>
      <c r="AW7" s="115" t="s">
        <v>82</v>
      </c>
      <c r="AX7" s="114" t="str">
        <f>CONCATENATE(入力表!T10,".",入力表!V10,入力表!W10,".",入力表!Y10,入力表!Z10)</f>
        <v>..</v>
      </c>
    </row>
    <row r="8" spans="1:50" ht="9.9499999999999993" customHeight="1">
      <c r="A8" s="65">
        <v>7</v>
      </c>
      <c r="B8" s="65" t="str">
        <f>IF(ISBLANK(入力表!C20),"",入力表!C20)</f>
        <v/>
      </c>
      <c r="C8" s="65" t="str">
        <f>IF(ISBLANK(入力表!D20),"",入力表!D20)</f>
        <v/>
      </c>
      <c r="D8" s="65" t="str">
        <f>IF(ISBLANK(入力表!E20),"",入力表!E20)</f>
        <v/>
      </c>
      <c r="E8" s="65" t="str">
        <f>RIGHT(入力表!F20,2)</f>
        <v/>
      </c>
      <c r="F8" s="65" t="str">
        <f>IF(ISBLANK(入力表!G20),"",入力表!G20)</f>
        <v/>
      </c>
      <c r="G8" s="65" t="str">
        <f>IF(ISBLANK(入力表!H20),"",入力表!H20)</f>
        <v>オホーツク</v>
      </c>
      <c r="H8" s="65" t="str">
        <f>IF(D8="","",入力表!$C$4)</f>
        <v/>
      </c>
      <c r="I8" s="65" t="str">
        <f>IF(ISBLANK(入力表!I20),"",入力表!I20)</f>
        <v/>
      </c>
      <c r="J8" s="65" t="str">
        <f>IF(入力表!J20="","",入力表!J20)</f>
        <v/>
      </c>
      <c r="K8" s="65" t="str">
        <f t="shared" si="0"/>
        <v/>
      </c>
      <c r="L8" s="65" t="str">
        <f>IF(入力表!S20="","",入力表!S20)</f>
        <v/>
      </c>
      <c r="M8" s="65" t="str">
        <f t="shared" si="1"/>
        <v/>
      </c>
      <c r="N8" s="65" t="str">
        <f>IF(入力表!AB20="","",入力表!AB20)</f>
        <v/>
      </c>
      <c r="O8" s="65" t="str">
        <f t="shared" si="2"/>
        <v/>
      </c>
      <c r="P8" s="65" t="str">
        <f>IF(入力表!AK20="","",入力表!AK20)</f>
        <v/>
      </c>
      <c r="Q8" s="65" t="str">
        <f t="shared" si="3"/>
        <v/>
      </c>
      <c r="R8" s="65" t="str">
        <f>IF(入力表!AL20="","",入力表!AL20)</f>
        <v/>
      </c>
      <c r="S8" s="65" t="str">
        <f t="shared" si="4"/>
        <v/>
      </c>
      <c r="T8" s="66"/>
      <c r="U8" s="81" t="str">
        <f>IF(入力表!K20="","",入力表!K20)</f>
        <v/>
      </c>
      <c r="V8" s="82" t="str">
        <f>IF(入力表!L20="","",入力表!L20)</f>
        <v/>
      </c>
      <c r="W8" s="82" t="str">
        <f>IF(ISERROR(VLOOKUP(IF(V8="","",入力表!M20),$AT$2:$AU$5,2,FALSE)),"",VLOOKUP(IF(V8="","",入力表!M20),$AT$2:$AU$5,2,FALSE))</f>
        <v/>
      </c>
      <c r="X8" s="82" t="str">
        <f>IF(ISBLANK(入力表!N20),"",入力表!N20)</f>
        <v/>
      </c>
      <c r="Y8" s="82" t="str">
        <f>IF(ISBLANK(入力表!O20),"",入力表!O20)</f>
        <v/>
      </c>
      <c r="Z8" s="82" t="str">
        <f>IF(ISERROR(VLOOKUP(入力表!P20,$AT$2:$AU$5,2,FALSE)),"",VLOOKUP(入力表!P20,$AT$2:$AU$5,2,FALSE))</f>
        <v/>
      </c>
      <c r="AA8" s="82" t="str">
        <f>IF(ISBLANK(入力表!Q20),"",入力表!Q20)</f>
        <v/>
      </c>
      <c r="AB8" s="82" t="str">
        <f>IF(ISBLANK(入力表!R20),"",入力表!R20)</f>
        <v/>
      </c>
      <c r="AC8" s="81" t="str">
        <f>IF(入力表!T20="","",入力表!T20)</f>
        <v/>
      </c>
      <c r="AD8" s="82" t="str">
        <f>IF(入力表!U20="","",入力表!U20)</f>
        <v/>
      </c>
      <c r="AE8" s="82" t="str">
        <f t="shared" si="5"/>
        <v/>
      </c>
      <c r="AF8" s="83" t="str">
        <f>IF(ISBLANK(入力表!W20),"",入力表!W20)</f>
        <v/>
      </c>
      <c r="AG8" s="83" t="str">
        <f>IF(ISBLANK(入力表!X20),"",入力表!X20)</f>
        <v/>
      </c>
      <c r="AH8" s="83" t="str">
        <f>IF(ISERROR(VLOOKUP(入力表!Y20,$AT$2:$AU$5,2,FALSE)),"",VLOOKUP(入力表!Y20,$AT$2:$AU$5,2,FALSE))</f>
        <v/>
      </c>
      <c r="AI8" s="83" t="str">
        <f>IF(ISBLANK(入力表!Z20),"",入力表!Z20)</f>
        <v/>
      </c>
      <c r="AJ8" s="84" t="str">
        <f>IF(ISBLANK(入力表!AA20),"",入力表!AA20)</f>
        <v/>
      </c>
      <c r="AK8" s="6" t="str">
        <f>IF(入力表!AC20="","",入力表!AC20)</f>
        <v/>
      </c>
      <c r="AL8" s="6" t="str">
        <f>IF(入力表!AD20="","",入力表!AD20)</f>
        <v/>
      </c>
      <c r="AM8" s="6" t="str">
        <f>IF(ISERROR(VLOOKUP(IF(AL8="","",入力表!AE20),$AT$2:$AU$5,2,FALSE)),"",VLOOKUP(IF(AL8="","",入力表!AE20),$AT$2:$AU$5,2,FALSE))</f>
        <v/>
      </c>
      <c r="AN8" s="6" t="str">
        <f>IF(ISBLANK(入力表!AF20),"",入力表!AF20)</f>
        <v/>
      </c>
      <c r="AO8" s="6" t="str">
        <f>IF(ISBLANK(入力表!AG20),"",入力表!AG20)</f>
        <v/>
      </c>
      <c r="AP8" s="6" t="str">
        <f>IF(ISERROR(VLOOKUP(入力表!AH20,$AT$2:$AU$5,2,FALSE)),"",VLOOKUP(入力表!AH20,$AT$2:$AU$5,2,FALSE))</f>
        <v/>
      </c>
      <c r="AQ8" s="6" t="str">
        <f>IF(ISBLANK(入力表!AI20),"",入力表!AI20)</f>
        <v/>
      </c>
      <c r="AR8" s="85" t="str">
        <f>IF(ISBLANK(入力表!AJ20),"",入力表!AJ20)</f>
        <v/>
      </c>
      <c r="AW8" s="115" t="s">
        <v>83</v>
      </c>
      <c r="AX8" s="114" t="str">
        <f>CONCATENATE(入力表!T11,".",入力表!V11,入力表!W11,".",入力表!Y11,入力表!Z11)</f>
        <v>..</v>
      </c>
    </row>
    <row r="9" spans="1:50" ht="9.9499999999999993" customHeight="1">
      <c r="A9" s="65">
        <v>8</v>
      </c>
      <c r="B9" s="65" t="str">
        <f>IF(ISBLANK(入力表!C21),"",入力表!C21)</f>
        <v/>
      </c>
      <c r="C9" s="65" t="str">
        <f>IF(ISBLANK(入力表!D21),"",入力表!D21)</f>
        <v/>
      </c>
      <c r="D9" s="65" t="str">
        <f>IF(ISBLANK(入力表!E21),"",入力表!E21)</f>
        <v/>
      </c>
      <c r="E9" s="65" t="str">
        <f>RIGHT(入力表!F21,2)</f>
        <v/>
      </c>
      <c r="F9" s="65" t="str">
        <f>IF(ISBLANK(入力表!G21),"",入力表!G21)</f>
        <v/>
      </c>
      <c r="G9" s="65" t="str">
        <f>IF(ISBLANK(入力表!H21),"",入力表!H21)</f>
        <v>オホーツク</v>
      </c>
      <c r="H9" s="65" t="str">
        <f>IF(D9="","",入力表!$C$4)</f>
        <v/>
      </c>
      <c r="I9" s="65" t="str">
        <f>IF(ISBLANK(入力表!I21),"",入力表!I21)</f>
        <v/>
      </c>
      <c r="J9" s="65" t="str">
        <f>IF(入力表!J21="","",入力表!J21)</f>
        <v/>
      </c>
      <c r="K9" s="65" t="str">
        <f t="shared" si="0"/>
        <v/>
      </c>
      <c r="L9" s="65" t="str">
        <f>IF(入力表!S21="","",入力表!S21)</f>
        <v/>
      </c>
      <c r="M9" s="65" t="str">
        <f t="shared" si="1"/>
        <v/>
      </c>
      <c r="N9" s="65" t="str">
        <f>IF(入力表!AB21="","",入力表!AB21)</f>
        <v/>
      </c>
      <c r="O9" s="65" t="str">
        <f t="shared" si="2"/>
        <v/>
      </c>
      <c r="P9" s="65" t="str">
        <f>IF(入力表!AK21="","",入力表!AK21)</f>
        <v/>
      </c>
      <c r="Q9" s="65" t="str">
        <f t="shared" si="3"/>
        <v/>
      </c>
      <c r="R9" s="65" t="str">
        <f>IF(入力表!AL21="","",入力表!AL21)</f>
        <v/>
      </c>
      <c r="S9" s="65" t="str">
        <f t="shared" si="4"/>
        <v/>
      </c>
      <c r="T9" s="66"/>
      <c r="U9" s="81" t="str">
        <f>IF(入力表!K21="","",入力表!K21)</f>
        <v/>
      </c>
      <c r="V9" s="82" t="str">
        <f>IF(入力表!L21="","",入力表!L21)</f>
        <v/>
      </c>
      <c r="W9" s="82" t="str">
        <f>IF(ISERROR(VLOOKUP(IF(V9="","",入力表!M21),$AT$2:$AU$5,2,FALSE)),"",VLOOKUP(IF(V9="","",入力表!M21),$AT$2:$AU$5,2,FALSE))</f>
        <v/>
      </c>
      <c r="X9" s="82" t="str">
        <f>IF(ISBLANK(入力表!N21),"",入力表!N21)</f>
        <v/>
      </c>
      <c r="Y9" s="82" t="str">
        <f>IF(ISBLANK(入力表!O21),"",入力表!O21)</f>
        <v/>
      </c>
      <c r="Z9" s="82" t="str">
        <f>IF(ISERROR(VLOOKUP(入力表!P21,$AT$2:$AU$5,2,FALSE)),"",VLOOKUP(入力表!P21,$AT$2:$AU$5,2,FALSE))</f>
        <v/>
      </c>
      <c r="AA9" s="82" t="str">
        <f>IF(ISBLANK(入力表!Q21),"",入力表!Q21)</f>
        <v/>
      </c>
      <c r="AB9" s="82" t="str">
        <f>IF(ISBLANK(入力表!R21),"",入力表!R21)</f>
        <v/>
      </c>
      <c r="AC9" s="81" t="str">
        <f>IF(入力表!T21="","",入力表!T21)</f>
        <v/>
      </c>
      <c r="AD9" s="82" t="str">
        <f>IF(入力表!U21="","",入力表!U21)</f>
        <v/>
      </c>
      <c r="AE9" s="82" t="str">
        <f t="shared" si="5"/>
        <v/>
      </c>
      <c r="AF9" s="83" t="str">
        <f>IF(ISBLANK(入力表!W21),"",入力表!W21)</f>
        <v/>
      </c>
      <c r="AG9" s="83" t="str">
        <f>IF(ISBLANK(入力表!X21),"",入力表!X21)</f>
        <v/>
      </c>
      <c r="AH9" s="83" t="str">
        <f>IF(ISERROR(VLOOKUP(入力表!Y21,$AT$2:$AU$5,2,FALSE)),"",VLOOKUP(入力表!Y21,$AT$2:$AU$5,2,FALSE))</f>
        <v/>
      </c>
      <c r="AI9" s="83" t="str">
        <f>IF(ISBLANK(入力表!Z21),"",入力表!Z21)</f>
        <v/>
      </c>
      <c r="AJ9" s="84" t="str">
        <f>IF(ISBLANK(入力表!AA21),"",入力表!AA21)</f>
        <v/>
      </c>
      <c r="AK9" s="6" t="str">
        <f>IF(入力表!AC21="","",入力表!AC21)</f>
        <v/>
      </c>
      <c r="AL9" s="6" t="str">
        <f>IF(入力表!AD21="","",入力表!AD21)</f>
        <v/>
      </c>
      <c r="AM9" s="6" t="str">
        <f>IF(ISERROR(VLOOKUP(IF(AL9="","",入力表!AE21),$AT$2:$AU$5,2,FALSE)),"",VLOOKUP(IF(AL9="","",入力表!AE21),$AT$2:$AU$5,2,FALSE))</f>
        <v/>
      </c>
      <c r="AN9" s="6" t="str">
        <f>IF(ISBLANK(入力表!AF21),"",入力表!AF21)</f>
        <v/>
      </c>
      <c r="AO9" s="6" t="str">
        <f>IF(ISBLANK(入力表!AG21),"",入力表!AG21)</f>
        <v/>
      </c>
      <c r="AP9" s="6" t="str">
        <f>IF(ISERROR(VLOOKUP(入力表!AH21,$AT$2:$AU$5,2,FALSE)),"",VLOOKUP(入力表!AH21,$AT$2:$AU$5,2,FALSE))</f>
        <v/>
      </c>
      <c r="AQ9" s="6" t="str">
        <f>IF(ISBLANK(入力表!AI21),"",入力表!AI21)</f>
        <v/>
      </c>
      <c r="AR9" s="85" t="str">
        <f>IF(ISBLANK(入力表!AJ21),"",入力表!AJ21)</f>
        <v/>
      </c>
      <c r="AW9" s="116" t="s">
        <v>198</v>
      </c>
      <c r="AX9" s="116"/>
    </row>
    <row r="10" spans="1:50" ht="9.9499999999999993" customHeight="1">
      <c r="A10" s="65">
        <v>9</v>
      </c>
      <c r="B10" s="65" t="str">
        <f>IF(ISBLANK(入力表!C22),"",入力表!C22)</f>
        <v/>
      </c>
      <c r="C10" s="65" t="str">
        <f>IF(ISBLANK(入力表!D22),"",入力表!D22)</f>
        <v/>
      </c>
      <c r="D10" s="65" t="str">
        <f>IF(ISBLANK(入力表!E22),"",入力表!E22)</f>
        <v/>
      </c>
      <c r="E10" s="65" t="str">
        <f>RIGHT(入力表!F22,2)</f>
        <v/>
      </c>
      <c r="F10" s="65" t="str">
        <f>IF(ISBLANK(入力表!G22),"",入力表!G22)</f>
        <v/>
      </c>
      <c r="G10" s="65" t="str">
        <f>IF(ISBLANK(入力表!H22),"",入力表!H22)</f>
        <v>オホーツク</v>
      </c>
      <c r="H10" s="65" t="str">
        <f>IF(D10="","",入力表!$C$4)</f>
        <v/>
      </c>
      <c r="I10" s="65" t="str">
        <f>IF(ISBLANK(入力表!I22),"",入力表!I22)</f>
        <v/>
      </c>
      <c r="J10" s="65" t="str">
        <f>IF(入力表!J22="","",入力表!J22)</f>
        <v/>
      </c>
      <c r="K10" s="65" t="str">
        <f t="shared" si="0"/>
        <v/>
      </c>
      <c r="L10" s="65" t="str">
        <f>IF(入力表!S22="","",入力表!S22)</f>
        <v/>
      </c>
      <c r="M10" s="65" t="str">
        <f t="shared" si="1"/>
        <v/>
      </c>
      <c r="N10" s="65" t="str">
        <f>IF(入力表!AB22="","",入力表!AB22)</f>
        <v/>
      </c>
      <c r="O10" s="65" t="str">
        <f t="shared" si="2"/>
        <v/>
      </c>
      <c r="P10" s="65" t="str">
        <f>IF(入力表!AK22="","",入力表!AK22)</f>
        <v/>
      </c>
      <c r="Q10" s="65" t="str">
        <f t="shared" si="3"/>
        <v/>
      </c>
      <c r="R10" s="65" t="str">
        <f>IF(入力表!AL22="","",入力表!AL22)</f>
        <v/>
      </c>
      <c r="S10" s="65" t="str">
        <f t="shared" si="4"/>
        <v/>
      </c>
      <c r="T10" s="66"/>
      <c r="U10" s="81" t="str">
        <f>IF(入力表!K22="","",入力表!K22)</f>
        <v/>
      </c>
      <c r="V10" s="82" t="str">
        <f>IF(入力表!L22="","",入力表!L22)</f>
        <v/>
      </c>
      <c r="W10" s="82" t="str">
        <f>IF(ISERROR(VLOOKUP(IF(V10="","",入力表!M22),$AT$2:$AU$5,2,FALSE)),"",VLOOKUP(IF(V10="","",入力表!M22),$AT$2:$AU$5,2,FALSE))</f>
        <v/>
      </c>
      <c r="X10" s="82" t="str">
        <f>IF(ISBLANK(入力表!N22),"",入力表!N22)</f>
        <v/>
      </c>
      <c r="Y10" s="82" t="str">
        <f>IF(ISBLANK(入力表!O22),"",入力表!O22)</f>
        <v/>
      </c>
      <c r="Z10" s="82" t="str">
        <f>IF(ISERROR(VLOOKUP(入力表!P22,$AT$2:$AU$5,2,FALSE)),"",VLOOKUP(入力表!P22,$AT$2:$AU$5,2,FALSE))</f>
        <v/>
      </c>
      <c r="AA10" s="82" t="str">
        <f>IF(ISBLANK(入力表!Q22),"",入力表!Q22)</f>
        <v/>
      </c>
      <c r="AB10" s="82" t="str">
        <f>IF(ISBLANK(入力表!R22),"",入力表!R22)</f>
        <v/>
      </c>
      <c r="AC10" s="81" t="str">
        <f>IF(入力表!T22="","",入力表!T22)</f>
        <v/>
      </c>
      <c r="AD10" s="82" t="str">
        <f>IF(入力表!U22="","",入力表!U22)</f>
        <v/>
      </c>
      <c r="AE10" s="82" t="str">
        <f t="shared" si="5"/>
        <v/>
      </c>
      <c r="AF10" s="83" t="str">
        <f>IF(ISBLANK(入力表!W22),"",入力表!W22)</f>
        <v/>
      </c>
      <c r="AG10" s="83" t="str">
        <f>IF(ISBLANK(入力表!X22),"",入力表!X22)</f>
        <v/>
      </c>
      <c r="AH10" s="83" t="str">
        <f>IF(ISERROR(VLOOKUP(入力表!Y22,$AT$2:$AU$5,2,FALSE)),"",VLOOKUP(入力表!Y22,$AT$2:$AU$5,2,FALSE))</f>
        <v/>
      </c>
      <c r="AI10" s="83" t="str">
        <f>IF(ISBLANK(入力表!Z22),"",入力表!Z22)</f>
        <v/>
      </c>
      <c r="AJ10" s="84" t="str">
        <f>IF(ISBLANK(入力表!AA22),"",入力表!AA22)</f>
        <v/>
      </c>
      <c r="AK10" s="6" t="str">
        <f>IF(入力表!AC22="","",入力表!AC22)</f>
        <v/>
      </c>
      <c r="AL10" s="6" t="str">
        <f>IF(入力表!AD22="","",入力表!AD22)</f>
        <v/>
      </c>
      <c r="AM10" s="6" t="str">
        <f>IF(ISERROR(VLOOKUP(IF(AL10="","",入力表!AE22),$AT$2:$AU$5,2,FALSE)),"",VLOOKUP(IF(AL10="","",入力表!AE22),$AT$2:$AU$5,2,FALSE))</f>
        <v/>
      </c>
      <c r="AN10" s="6" t="str">
        <f>IF(ISBLANK(入力表!AF22),"",入力表!AF22)</f>
        <v/>
      </c>
      <c r="AO10" s="6" t="str">
        <f>IF(ISBLANK(入力表!AG22),"",入力表!AG22)</f>
        <v/>
      </c>
      <c r="AP10" s="6" t="str">
        <f>IF(ISERROR(VLOOKUP(入力表!AH22,$AT$2:$AU$5,2,FALSE)),"",VLOOKUP(入力表!AH22,$AT$2:$AU$5,2,FALSE))</f>
        <v/>
      </c>
      <c r="AQ10" s="6" t="str">
        <f>IF(ISBLANK(入力表!AI22),"",入力表!AI22)</f>
        <v/>
      </c>
      <c r="AR10" s="85" t="str">
        <f>IF(ISBLANK(入力表!AJ22),"",入力表!AJ22)</f>
        <v/>
      </c>
      <c r="AW10" s="115" t="s">
        <v>78</v>
      </c>
      <c r="AX10" s="114" t="str">
        <f>CONCATENATE(入力表!AC4,".",入力表!AE4,入力表!AF4,".",入力表!AH4,入力表!AI4)</f>
        <v>..</v>
      </c>
    </row>
    <row r="11" spans="1:50" ht="9.9499999999999993" customHeight="1">
      <c r="A11" s="65">
        <v>10</v>
      </c>
      <c r="B11" s="65" t="str">
        <f>IF(ISBLANK(入力表!C23),"",入力表!C23)</f>
        <v/>
      </c>
      <c r="C11" s="65" t="str">
        <f>IF(ISBLANK(入力表!D23),"",入力表!D23)</f>
        <v/>
      </c>
      <c r="D11" s="65" t="str">
        <f>IF(ISBLANK(入力表!E23),"",入力表!E23)</f>
        <v/>
      </c>
      <c r="E11" s="65" t="str">
        <f>RIGHT(入力表!F23,2)</f>
        <v/>
      </c>
      <c r="F11" s="65" t="str">
        <f>IF(ISBLANK(入力表!G23),"",入力表!G23)</f>
        <v/>
      </c>
      <c r="G11" s="65" t="str">
        <f>IF(ISBLANK(入力表!H23),"",入力表!H23)</f>
        <v>オホーツク</v>
      </c>
      <c r="H11" s="65" t="str">
        <f>IF(D11="","",入力表!$C$4)</f>
        <v/>
      </c>
      <c r="I11" s="65" t="str">
        <f>IF(ISBLANK(入力表!I23),"",入力表!I23)</f>
        <v/>
      </c>
      <c r="J11" s="65" t="str">
        <f>IF(入力表!J23="","",入力表!J23)</f>
        <v/>
      </c>
      <c r="K11" s="65" t="str">
        <f t="shared" si="0"/>
        <v/>
      </c>
      <c r="L11" s="65" t="str">
        <f>IF(入力表!S23="","",入力表!S23)</f>
        <v/>
      </c>
      <c r="M11" s="65" t="str">
        <f t="shared" si="1"/>
        <v/>
      </c>
      <c r="N11" s="65" t="str">
        <f>IF(入力表!AB23="","",入力表!AB23)</f>
        <v/>
      </c>
      <c r="O11" s="65" t="str">
        <f t="shared" si="2"/>
        <v/>
      </c>
      <c r="P11" s="65" t="str">
        <f>IF(入力表!AK23="","",入力表!AK23)</f>
        <v/>
      </c>
      <c r="Q11" s="65" t="str">
        <f t="shared" si="3"/>
        <v/>
      </c>
      <c r="R11" s="65" t="str">
        <f>IF(入力表!AL23="","",入力表!AL23)</f>
        <v/>
      </c>
      <c r="S11" s="65" t="str">
        <f t="shared" si="4"/>
        <v/>
      </c>
      <c r="T11" s="66"/>
      <c r="U11" s="81" t="str">
        <f>IF(入力表!K23="","",入力表!K23)</f>
        <v/>
      </c>
      <c r="V11" s="82" t="str">
        <f>IF(入力表!L23="","",入力表!L23)</f>
        <v/>
      </c>
      <c r="W11" s="82" t="str">
        <f>IF(ISERROR(VLOOKUP(IF(V11="","",入力表!M23),$AT$2:$AU$5,2,FALSE)),"",VLOOKUP(IF(V11="","",入力表!M23),$AT$2:$AU$5,2,FALSE))</f>
        <v/>
      </c>
      <c r="X11" s="82" t="str">
        <f>IF(ISBLANK(入力表!N23),"",入力表!N23)</f>
        <v/>
      </c>
      <c r="Y11" s="82" t="str">
        <f>IF(ISBLANK(入力表!O23),"",入力表!O23)</f>
        <v/>
      </c>
      <c r="Z11" s="82" t="str">
        <f>IF(ISERROR(VLOOKUP(入力表!P23,$AT$2:$AU$5,2,FALSE)),"",VLOOKUP(入力表!P23,$AT$2:$AU$5,2,FALSE))</f>
        <v/>
      </c>
      <c r="AA11" s="82" t="str">
        <f>IF(ISBLANK(入力表!Q23),"",入力表!Q23)</f>
        <v/>
      </c>
      <c r="AB11" s="82" t="str">
        <f>IF(ISBLANK(入力表!R23),"",入力表!R23)</f>
        <v/>
      </c>
      <c r="AC11" s="81" t="str">
        <f>IF(入力表!T23="","",入力表!T23)</f>
        <v/>
      </c>
      <c r="AD11" s="82" t="str">
        <f>IF(入力表!U23="","",入力表!U23)</f>
        <v/>
      </c>
      <c r="AE11" s="82" t="str">
        <f t="shared" si="5"/>
        <v/>
      </c>
      <c r="AF11" s="83" t="str">
        <f>IF(ISBLANK(入力表!W23),"",入力表!W23)</f>
        <v/>
      </c>
      <c r="AG11" s="83" t="str">
        <f>IF(ISBLANK(入力表!X23),"",入力表!X23)</f>
        <v/>
      </c>
      <c r="AH11" s="83" t="str">
        <f>IF(ISERROR(VLOOKUP(入力表!Y23,$AT$2:$AU$5,2,FALSE)),"",VLOOKUP(入力表!Y23,$AT$2:$AU$5,2,FALSE))</f>
        <v/>
      </c>
      <c r="AI11" s="83" t="str">
        <f>IF(ISBLANK(入力表!Z23),"",入力表!Z23)</f>
        <v/>
      </c>
      <c r="AJ11" s="84" t="str">
        <f>IF(ISBLANK(入力表!AA23),"",入力表!AA23)</f>
        <v/>
      </c>
      <c r="AK11" s="6" t="str">
        <f>IF(入力表!AC23="","",入力表!AC23)</f>
        <v/>
      </c>
      <c r="AL11" s="6" t="str">
        <f>IF(入力表!AD23="","",入力表!AD23)</f>
        <v/>
      </c>
      <c r="AM11" s="6" t="str">
        <f>IF(ISERROR(VLOOKUP(IF(AL11="","",入力表!AE23),$AT$2:$AU$5,2,FALSE)),"",VLOOKUP(IF(AL11="","",入力表!AE23),$AT$2:$AU$5,2,FALSE))</f>
        <v/>
      </c>
      <c r="AN11" s="6" t="str">
        <f>IF(ISBLANK(入力表!AF23),"",入力表!AF23)</f>
        <v/>
      </c>
      <c r="AO11" s="6" t="str">
        <f>IF(ISBLANK(入力表!AG23),"",入力表!AG23)</f>
        <v/>
      </c>
      <c r="AP11" s="6" t="str">
        <f>IF(ISERROR(VLOOKUP(入力表!AH23,$AT$2:$AU$5,2,FALSE)),"",VLOOKUP(入力表!AH23,$AT$2:$AU$5,2,FALSE))</f>
        <v/>
      </c>
      <c r="AQ11" s="6" t="str">
        <f>IF(ISBLANK(入力表!AI23),"",入力表!AI23)</f>
        <v/>
      </c>
      <c r="AR11" s="85" t="str">
        <f>IF(ISBLANK(入力表!AJ23),"",入力表!AJ23)</f>
        <v/>
      </c>
      <c r="AW11" s="115" t="s">
        <v>79</v>
      </c>
      <c r="AX11" s="114" t="str">
        <f>CONCATENATE(入力表!AC5,".",入力表!AE5,入力表!AF5,".",入力表!AH5,入力表!AI5)</f>
        <v>..</v>
      </c>
    </row>
    <row r="12" spans="1:50" ht="9.9499999999999993" customHeight="1">
      <c r="A12" s="65">
        <v>11</v>
      </c>
      <c r="B12" s="65" t="str">
        <f>IF(ISBLANK(入力表!C24),"",入力表!C24)</f>
        <v/>
      </c>
      <c r="C12" s="65" t="str">
        <f>IF(ISBLANK(入力表!D24),"",入力表!D24)</f>
        <v/>
      </c>
      <c r="D12" s="65" t="str">
        <f>IF(ISBLANK(入力表!E24),"",入力表!E24)</f>
        <v/>
      </c>
      <c r="E12" s="65" t="str">
        <f>RIGHT(入力表!F24,2)</f>
        <v/>
      </c>
      <c r="F12" s="65" t="str">
        <f>IF(ISBLANK(入力表!G24),"",入力表!G24)</f>
        <v/>
      </c>
      <c r="G12" s="65" t="str">
        <f>IF(ISBLANK(入力表!H24),"",入力表!H24)</f>
        <v>オホーツク</v>
      </c>
      <c r="H12" s="65" t="str">
        <f>IF(D12="","",入力表!$C$4)</f>
        <v/>
      </c>
      <c r="I12" s="65" t="str">
        <f>IF(ISBLANK(入力表!I24),"",入力表!I24)</f>
        <v/>
      </c>
      <c r="J12" s="65" t="str">
        <f>IF(入力表!J24="","",入力表!J24)</f>
        <v/>
      </c>
      <c r="K12" s="65" t="str">
        <f t="shared" si="0"/>
        <v/>
      </c>
      <c r="L12" s="65" t="str">
        <f>IF(入力表!S24="","",入力表!S24)</f>
        <v/>
      </c>
      <c r="M12" s="65" t="str">
        <f t="shared" si="1"/>
        <v/>
      </c>
      <c r="N12" s="65" t="str">
        <f>IF(入力表!AB24="","",入力表!AB24)</f>
        <v/>
      </c>
      <c r="O12" s="65" t="str">
        <f t="shared" si="2"/>
        <v/>
      </c>
      <c r="P12" s="65" t="str">
        <f>IF(入力表!AK24="","",入力表!AK24)</f>
        <v/>
      </c>
      <c r="Q12" s="65" t="str">
        <f t="shared" si="3"/>
        <v/>
      </c>
      <c r="R12" s="65" t="str">
        <f>IF(入力表!AL24="","",入力表!AL24)</f>
        <v/>
      </c>
      <c r="S12" s="65" t="str">
        <f t="shared" si="4"/>
        <v/>
      </c>
      <c r="T12" s="66"/>
      <c r="U12" s="81" t="str">
        <f>IF(入力表!K24="","",入力表!K24)</f>
        <v/>
      </c>
      <c r="V12" s="82" t="str">
        <f>IF(入力表!L24="","",入力表!L24)</f>
        <v/>
      </c>
      <c r="W12" s="82" t="str">
        <f>IF(ISERROR(VLOOKUP(IF(V12="","",入力表!M24),$AT$2:$AU$5,2,FALSE)),"",VLOOKUP(IF(V12="","",入力表!M24),$AT$2:$AU$5,2,FALSE))</f>
        <v/>
      </c>
      <c r="X12" s="82" t="str">
        <f>IF(ISBLANK(入力表!N24),"",入力表!N24)</f>
        <v/>
      </c>
      <c r="Y12" s="82" t="str">
        <f>IF(ISBLANK(入力表!O24),"",入力表!O24)</f>
        <v/>
      </c>
      <c r="Z12" s="82" t="str">
        <f>IF(ISERROR(VLOOKUP(入力表!P24,$AT$2:$AU$5,2,FALSE)),"",VLOOKUP(入力表!P24,$AT$2:$AU$5,2,FALSE))</f>
        <v/>
      </c>
      <c r="AA12" s="82" t="str">
        <f>IF(ISBLANK(入力表!Q24),"",入力表!Q24)</f>
        <v/>
      </c>
      <c r="AB12" s="82" t="str">
        <f>IF(ISBLANK(入力表!R24),"",入力表!R24)</f>
        <v/>
      </c>
      <c r="AC12" s="81" t="str">
        <f>IF(入力表!T24="","",入力表!T24)</f>
        <v/>
      </c>
      <c r="AD12" s="82" t="str">
        <f>IF(入力表!U24="","",入力表!U24)</f>
        <v/>
      </c>
      <c r="AE12" s="82" t="str">
        <f t="shared" si="5"/>
        <v/>
      </c>
      <c r="AF12" s="83" t="str">
        <f>IF(ISBLANK(入力表!W24),"",入力表!W24)</f>
        <v/>
      </c>
      <c r="AG12" s="83" t="str">
        <f>IF(ISBLANK(入力表!X24),"",入力表!X24)</f>
        <v/>
      </c>
      <c r="AH12" s="83" t="str">
        <f>IF(ISERROR(VLOOKUP(入力表!Y24,$AT$2:$AU$5,2,FALSE)),"",VLOOKUP(入力表!Y24,$AT$2:$AU$5,2,FALSE))</f>
        <v/>
      </c>
      <c r="AI12" s="83" t="str">
        <f>IF(ISBLANK(入力表!Z24),"",入力表!Z24)</f>
        <v/>
      </c>
      <c r="AJ12" s="84" t="str">
        <f>IF(ISBLANK(入力表!AA24),"",入力表!AA24)</f>
        <v/>
      </c>
      <c r="AK12" s="6" t="str">
        <f>IF(入力表!AC24="","",入力表!AC24)</f>
        <v/>
      </c>
      <c r="AL12" s="6" t="str">
        <f>IF(入力表!AD24="","",入力表!AD24)</f>
        <v/>
      </c>
      <c r="AM12" s="6" t="str">
        <f>IF(ISERROR(VLOOKUP(IF(AL12="","",入力表!AE24),$AT$2:$AU$5,2,FALSE)),"",VLOOKUP(IF(AL12="","",入力表!AE24),$AT$2:$AU$5,2,FALSE))</f>
        <v/>
      </c>
      <c r="AN12" s="6" t="str">
        <f>IF(ISBLANK(入力表!AF24),"",入力表!AF24)</f>
        <v/>
      </c>
      <c r="AO12" s="6" t="str">
        <f>IF(ISBLANK(入力表!AG24),"",入力表!AG24)</f>
        <v/>
      </c>
      <c r="AP12" s="6" t="str">
        <f>IF(ISERROR(VLOOKUP(入力表!AH24,$AT$2:$AU$5,2,FALSE)),"",VLOOKUP(入力表!AH24,$AT$2:$AU$5,2,FALSE))</f>
        <v/>
      </c>
      <c r="AQ12" s="6" t="str">
        <f>IF(ISBLANK(入力表!AI24),"",入力表!AI24)</f>
        <v/>
      </c>
      <c r="AR12" s="85" t="str">
        <f>IF(ISBLANK(入力表!AJ24),"",入力表!AJ24)</f>
        <v/>
      </c>
      <c r="AW12" s="115" t="s">
        <v>80</v>
      </c>
      <c r="AX12" s="114" t="str">
        <f>CONCATENATE(入力表!AC6,".",入力表!AE6,入力表!AF6,".",入力表!AH6,入力表!AI6)</f>
        <v>..</v>
      </c>
    </row>
    <row r="13" spans="1:50" ht="9.9499999999999993" customHeight="1">
      <c r="A13" s="65">
        <v>12</v>
      </c>
      <c r="B13" s="65" t="str">
        <f>IF(ISBLANK(入力表!C25),"",入力表!C25)</f>
        <v/>
      </c>
      <c r="C13" s="65" t="str">
        <f>IF(ISBLANK(入力表!D25),"",入力表!D25)</f>
        <v/>
      </c>
      <c r="D13" s="65" t="str">
        <f>IF(ISBLANK(入力表!E25),"",入力表!E25)</f>
        <v/>
      </c>
      <c r="E13" s="65" t="str">
        <f>RIGHT(入力表!F25,2)</f>
        <v/>
      </c>
      <c r="F13" s="65" t="str">
        <f>IF(ISBLANK(入力表!G25),"",入力表!G25)</f>
        <v/>
      </c>
      <c r="G13" s="65" t="str">
        <f>IF(ISBLANK(入力表!H25),"",入力表!H25)</f>
        <v>オホーツク</v>
      </c>
      <c r="H13" s="65" t="str">
        <f>IF(D13="","",入力表!$C$4)</f>
        <v/>
      </c>
      <c r="I13" s="65" t="str">
        <f>IF(ISBLANK(入力表!I25),"",入力表!I25)</f>
        <v/>
      </c>
      <c r="J13" s="65" t="str">
        <f>IF(入力表!J25="","",入力表!J25)</f>
        <v/>
      </c>
      <c r="K13" s="65" t="str">
        <f t="shared" si="0"/>
        <v/>
      </c>
      <c r="L13" s="65" t="str">
        <f>IF(入力表!S25="","",入力表!S25)</f>
        <v/>
      </c>
      <c r="M13" s="65" t="str">
        <f t="shared" si="1"/>
        <v/>
      </c>
      <c r="N13" s="65" t="str">
        <f>IF(入力表!AB25="","",入力表!AB25)</f>
        <v/>
      </c>
      <c r="O13" s="65" t="str">
        <f t="shared" si="2"/>
        <v/>
      </c>
      <c r="P13" s="65" t="str">
        <f>IF(入力表!AK25="","",入力表!AK25)</f>
        <v/>
      </c>
      <c r="Q13" s="65" t="str">
        <f t="shared" si="3"/>
        <v/>
      </c>
      <c r="R13" s="65" t="str">
        <f>IF(入力表!AL25="","",入力表!AL25)</f>
        <v/>
      </c>
      <c r="S13" s="65" t="str">
        <f t="shared" si="4"/>
        <v/>
      </c>
      <c r="T13" s="66"/>
      <c r="U13" s="81" t="str">
        <f>IF(入力表!K25="","",入力表!K25)</f>
        <v/>
      </c>
      <c r="V13" s="82" t="str">
        <f>IF(入力表!L25="","",入力表!L25)</f>
        <v/>
      </c>
      <c r="W13" s="82" t="str">
        <f>IF(ISERROR(VLOOKUP(IF(V13="","",入力表!M25),$AT$2:$AU$5,2,FALSE)),"",VLOOKUP(IF(V13="","",入力表!M25),$AT$2:$AU$5,2,FALSE))</f>
        <v/>
      </c>
      <c r="X13" s="82" t="str">
        <f>IF(ISBLANK(入力表!N25),"",入力表!N25)</f>
        <v/>
      </c>
      <c r="Y13" s="82" t="str">
        <f>IF(ISBLANK(入力表!O25),"",入力表!O25)</f>
        <v/>
      </c>
      <c r="Z13" s="82" t="str">
        <f>IF(ISERROR(VLOOKUP(入力表!P25,$AT$2:$AU$5,2,FALSE)),"",VLOOKUP(入力表!P25,$AT$2:$AU$5,2,FALSE))</f>
        <v/>
      </c>
      <c r="AA13" s="82" t="str">
        <f>IF(ISBLANK(入力表!Q25),"",入力表!Q25)</f>
        <v/>
      </c>
      <c r="AB13" s="82" t="str">
        <f>IF(ISBLANK(入力表!R25),"",入力表!R25)</f>
        <v/>
      </c>
      <c r="AC13" s="81" t="str">
        <f>IF(入力表!T25="","",入力表!T25)</f>
        <v/>
      </c>
      <c r="AD13" s="82" t="str">
        <f>IF(入力表!U25="","",入力表!U25)</f>
        <v/>
      </c>
      <c r="AE13" s="82" t="str">
        <f t="shared" si="5"/>
        <v/>
      </c>
      <c r="AF13" s="83" t="str">
        <f>IF(ISBLANK(入力表!W25),"",入力表!W25)</f>
        <v/>
      </c>
      <c r="AG13" s="83" t="str">
        <f>IF(ISBLANK(入力表!X25),"",入力表!X25)</f>
        <v/>
      </c>
      <c r="AH13" s="83" t="str">
        <f>IF(ISERROR(VLOOKUP(入力表!Y25,$AT$2:$AU$5,2,FALSE)),"",VLOOKUP(入力表!Y25,$AT$2:$AU$5,2,FALSE))</f>
        <v/>
      </c>
      <c r="AI13" s="83" t="str">
        <f>IF(ISBLANK(入力表!Z25),"",入力表!Z25)</f>
        <v/>
      </c>
      <c r="AJ13" s="84" t="str">
        <f>IF(ISBLANK(入力表!AA25),"",入力表!AA25)</f>
        <v/>
      </c>
      <c r="AK13" s="6" t="str">
        <f>IF(入力表!AC25="","",入力表!AC25)</f>
        <v/>
      </c>
      <c r="AL13" s="6" t="str">
        <f>IF(入力表!AD25="","",入力表!AD25)</f>
        <v/>
      </c>
      <c r="AM13" s="6" t="str">
        <f>IF(ISERROR(VLOOKUP(IF(AL13="","",入力表!AE25),$AT$2:$AU$5,2,FALSE)),"",VLOOKUP(IF(AL13="","",入力表!AE25),$AT$2:$AU$5,2,FALSE))</f>
        <v/>
      </c>
      <c r="AN13" s="6" t="str">
        <f>IF(ISBLANK(入力表!AF25),"",入力表!AF25)</f>
        <v/>
      </c>
      <c r="AO13" s="6" t="str">
        <f>IF(ISBLANK(入力表!AG25),"",入力表!AG25)</f>
        <v/>
      </c>
      <c r="AP13" s="6" t="str">
        <f>IF(ISERROR(VLOOKUP(入力表!AH25,$AT$2:$AU$5,2,FALSE)),"",VLOOKUP(入力表!AH25,$AT$2:$AU$5,2,FALSE))</f>
        <v/>
      </c>
      <c r="AQ13" s="6" t="str">
        <f>IF(ISBLANK(入力表!AI25),"",入力表!AI25)</f>
        <v/>
      </c>
      <c r="AR13" s="85" t="str">
        <f>IF(ISBLANK(入力表!AJ25),"",入力表!AJ25)</f>
        <v/>
      </c>
      <c r="AW13" s="115" t="s">
        <v>81</v>
      </c>
      <c r="AX13" s="114" t="str">
        <f>CONCATENATE(入力表!AC9,".",入力表!AE9,入力表!AF9,".",入力表!AH9,入力表!AI9)</f>
        <v>..</v>
      </c>
    </row>
    <row r="14" spans="1:50" ht="9.9499999999999993" customHeight="1">
      <c r="A14" s="65">
        <v>13</v>
      </c>
      <c r="B14" s="65" t="str">
        <f>IF(ISBLANK(入力表!C26),"",入力表!C26)</f>
        <v/>
      </c>
      <c r="C14" s="65" t="str">
        <f>IF(ISBLANK(入力表!D26),"",入力表!D26)</f>
        <v/>
      </c>
      <c r="D14" s="65" t="str">
        <f>IF(ISBLANK(入力表!E26),"",入力表!E26)</f>
        <v/>
      </c>
      <c r="E14" s="65" t="str">
        <f>RIGHT(入力表!F26,2)</f>
        <v/>
      </c>
      <c r="F14" s="65" t="str">
        <f>IF(ISBLANK(入力表!G26),"",入力表!G26)</f>
        <v/>
      </c>
      <c r="G14" s="65" t="str">
        <f>IF(ISBLANK(入力表!H26),"",入力表!H26)</f>
        <v>オホーツク</v>
      </c>
      <c r="H14" s="65" t="str">
        <f>IF(D14="","",入力表!$C$4)</f>
        <v/>
      </c>
      <c r="I14" s="65" t="str">
        <f>IF(ISBLANK(入力表!I26),"",入力表!I26)</f>
        <v/>
      </c>
      <c r="J14" s="65" t="str">
        <f>IF(入力表!J26="","",入力表!J26)</f>
        <v/>
      </c>
      <c r="K14" s="65" t="str">
        <f t="shared" si="0"/>
        <v/>
      </c>
      <c r="L14" s="65" t="str">
        <f>IF(入力表!S26="","",入力表!S26)</f>
        <v/>
      </c>
      <c r="M14" s="65" t="str">
        <f t="shared" si="1"/>
        <v/>
      </c>
      <c r="N14" s="65" t="str">
        <f>IF(入力表!AB26="","",入力表!AB26)</f>
        <v/>
      </c>
      <c r="O14" s="65" t="str">
        <f t="shared" si="2"/>
        <v/>
      </c>
      <c r="P14" s="65" t="str">
        <f>IF(入力表!AK26="","",入力表!AK26)</f>
        <v/>
      </c>
      <c r="Q14" s="65" t="str">
        <f t="shared" si="3"/>
        <v/>
      </c>
      <c r="R14" s="65" t="str">
        <f>IF(入力表!AL26="","",入力表!AL26)</f>
        <v/>
      </c>
      <c r="S14" s="65" t="str">
        <f t="shared" si="4"/>
        <v/>
      </c>
      <c r="T14" s="66"/>
      <c r="U14" s="81" t="str">
        <f>IF(入力表!K26="","",入力表!K26)</f>
        <v/>
      </c>
      <c r="V14" s="82" t="str">
        <f>IF(入力表!L26="","",入力表!L26)</f>
        <v/>
      </c>
      <c r="W14" s="82" t="str">
        <f>IF(ISERROR(VLOOKUP(IF(V14="","",入力表!M26),$AT$2:$AU$5,2,FALSE)),"",VLOOKUP(IF(V14="","",入力表!M26),$AT$2:$AU$5,2,FALSE))</f>
        <v/>
      </c>
      <c r="X14" s="82" t="str">
        <f>IF(ISBLANK(入力表!N26),"",入力表!N26)</f>
        <v/>
      </c>
      <c r="Y14" s="82" t="str">
        <f>IF(ISBLANK(入力表!O26),"",入力表!O26)</f>
        <v/>
      </c>
      <c r="Z14" s="82" t="str">
        <f>IF(ISERROR(VLOOKUP(入力表!P26,$AT$2:$AU$5,2,FALSE)),"",VLOOKUP(入力表!P26,$AT$2:$AU$5,2,FALSE))</f>
        <v/>
      </c>
      <c r="AA14" s="82" t="str">
        <f>IF(ISBLANK(入力表!Q26),"",入力表!Q26)</f>
        <v/>
      </c>
      <c r="AB14" s="82" t="str">
        <f>IF(ISBLANK(入力表!R26),"",入力表!R26)</f>
        <v/>
      </c>
      <c r="AC14" s="81" t="str">
        <f>IF(入力表!T26="","",入力表!T26)</f>
        <v/>
      </c>
      <c r="AD14" s="82" t="str">
        <f>IF(入力表!U26="","",入力表!U26)</f>
        <v/>
      </c>
      <c r="AE14" s="82" t="str">
        <f t="shared" si="5"/>
        <v/>
      </c>
      <c r="AF14" s="83" t="str">
        <f>IF(ISBLANK(入力表!W26),"",入力表!W26)</f>
        <v/>
      </c>
      <c r="AG14" s="83" t="str">
        <f>IF(ISBLANK(入力表!X26),"",入力表!X26)</f>
        <v/>
      </c>
      <c r="AH14" s="83" t="str">
        <f>IF(ISERROR(VLOOKUP(入力表!Y26,$AT$2:$AU$5,2,FALSE)),"",VLOOKUP(入力表!Y26,$AT$2:$AU$5,2,FALSE))</f>
        <v/>
      </c>
      <c r="AI14" s="83" t="str">
        <f>IF(ISBLANK(入力表!Z26),"",入力表!Z26)</f>
        <v/>
      </c>
      <c r="AJ14" s="84" t="str">
        <f>IF(ISBLANK(入力表!AA26),"",入力表!AA26)</f>
        <v/>
      </c>
      <c r="AK14" s="6" t="str">
        <f>IF(入力表!AC26="","",入力表!AC26)</f>
        <v/>
      </c>
      <c r="AL14" s="6" t="str">
        <f>IF(入力表!AD26="","",入力表!AD26)</f>
        <v/>
      </c>
      <c r="AM14" s="6" t="str">
        <f>IF(ISERROR(VLOOKUP(IF(AL14="","",入力表!AE26),$AT$2:$AU$5,2,FALSE)),"",VLOOKUP(IF(AL14="","",入力表!AE26),$AT$2:$AU$5,2,FALSE))</f>
        <v/>
      </c>
      <c r="AN14" s="6" t="str">
        <f>IF(ISBLANK(入力表!AF26),"",入力表!AF26)</f>
        <v/>
      </c>
      <c r="AO14" s="6" t="str">
        <f>IF(ISBLANK(入力表!AG26),"",入力表!AG26)</f>
        <v/>
      </c>
      <c r="AP14" s="6" t="str">
        <f>IF(ISERROR(VLOOKUP(入力表!AH26,$AT$2:$AU$5,2,FALSE)),"",VLOOKUP(入力表!AH26,$AT$2:$AU$5,2,FALSE))</f>
        <v/>
      </c>
      <c r="AQ14" s="6" t="str">
        <f>IF(ISBLANK(入力表!AI26),"",入力表!AI26)</f>
        <v/>
      </c>
      <c r="AR14" s="85" t="str">
        <f>IF(ISBLANK(入力表!AJ26),"",入力表!AJ26)</f>
        <v/>
      </c>
      <c r="AW14" s="115" t="s">
        <v>82</v>
      </c>
      <c r="AX14" s="114" t="str">
        <f>CONCATENATE(入力表!AC10,".",入力表!AE10,入力表!AF10,".",入力表!AH10,入力表!AI10)</f>
        <v>..</v>
      </c>
    </row>
    <row r="15" spans="1:50" ht="9.9499999999999993" customHeight="1">
      <c r="A15" s="65">
        <v>14</v>
      </c>
      <c r="B15" s="65" t="str">
        <f>IF(ISBLANK(入力表!C27),"",入力表!C27)</f>
        <v/>
      </c>
      <c r="C15" s="65" t="str">
        <f>IF(ISBLANK(入力表!D27),"",入力表!D27)</f>
        <v/>
      </c>
      <c r="D15" s="65" t="str">
        <f>IF(ISBLANK(入力表!E27),"",入力表!E27)</f>
        <v/>
      </c>
      <c r="E15" s="65" t="str">
        <f>RIGHT(入力表!F27,2)</f>
        <v/>
      </c>
      <c r="F15" s="65" t="str">
        <f>IF(ISBLANK(入力表!G27),"",入力表!G27)</f>
        <v/>
      </c>
      <c r="G15" s="65" t="str">
        <f>IF(ISBLANK(入力表!H27),"",入力表!H27)</f>
        <v>オホーツク</v>
      </c>
      <c r="H15" s="65" t="str">
        <f>IF(D15="","",入力表!$C$4)</f>
        <v/>
      </c>
      <c r="I15" s="65" t="str">
        <f>IF(ISBLANK(入力表!I27),"",入力表!I27)</f>
        <v/>
      </c>
      <c r="J15" s="65" t="str">
        <f>IF(入力表!J27="","",入力表!J27)</f>
        <v/>
      </c>
      <c r="K15" s="65" t="str">
        <f t="shared" si="0"/>
        <v/>
      </c>
      <c r="L15" s="65" t="str">
        <f>IF(入力表!S27="","",入力表!S27)</f>
        <v/>
      </c>
      <c r="M15" s="65" t="str">
        <f t="shared" si="1"/>
        <v/>
      </c>
      <c r="N15" s="65" t="str">
        <f>IF(入力表!AB27="","",入力表!AB27)</f>
        <v/>
      </c>
      <c r="O15" s="65" t="str">
        <f t="shared" si="2"/>
        <v/>
      </c>
      <c r="P15" s="65" t="str">
        <f>IF(入力表!AK27="","",入力表!AK27)</f>
        <v/>
      </c>
      <c r="Q15" s="65" t="str">
        <f t="shared" si="3"/>
        <v/>
      </c>
      <c r="R15" s="65" t="str">
        <f>IF(入力表!AL27="","",入力表!AL27)</f>
        <v/>
      </c>
      <c r="S15" s="65" t="str">
        <f t="shared" si="4"/>
        <v/>
      </c>
      <c r="T15" s="66"/>
      <c r="U15" s="81" t="str">
        <f>IF(入力表!K27="","",入力表!K27)</f>
        <v/>
      </c>
      <c r="V15" s="82" t="str">
        <f>IF(入力表!L27="","",入力表!L27)</f>
        <v/>
      </c>
      <c r="W15" s="82" t="str">
        <f>IF(ISERROR(VLOOKUP(IF(V15="","",入力表!M27),$AT$2:$AU$5,2,FALSE)),"",VLOOKUP(IF(V15="","",入力表!M27),$AT$2:$AU$5,2,FALSE))</f>
        <v/>
      </c>
      <c r="X15" s="82" t="str">
        <f>IF(ISBLANK(入力表!N27),"",入力表!N27)</f>
        <v/>
      </c>
      <c r="Y15" s="82" t="str">
        <f>IF(ISBLANK(入力表!O27),"",入力表!O27)</f>
        <v/>
      </c>
      <c r="Z15" s="82" t="str">
        <f>IF(ISERROR(VLOOKUP(入力表!P27,$AT$2:$AU$5,2,FALSE)),"",VLOOKUP(入力表!P27,$AT$2:$AU$5,2,FALSE))</f>
        <v/>
      </c>
      <c r="AA15" s="82" t="str">
        <f>IF(ISBLANK(入力表!Q27),"",入力表!Q27)</f>
        <v/>
      </c>
      <c r="AB15" s="82" t="str">
        <f>IF(ISBLANK(入力表!R27),"",入力表!R27)</f>
        <v/>
      </c>
      <c r="AC15" s="81" t="str">
        <f>IF(入力表!T27="","",入力表!T27)</f>
        <v/>
      </c>
      <c r="AD15" s="82" t="str">
        <f>IF(入力表!U27="","",入力表!U27)</f>
        <v/>
      </c>
      <c r="AE15" s="82" t="str">
        <f t="shared" si="5"/>
        <v/>
      </c>
      <c r="AF15" s="83" t="str">
        <f>IF(ISBLANK(入力表!W27),"",入力表!W27)</f>
        <v/>
      </c>
      <c r="AG15" s="83" t="str">
        <f>IF(ISBLANK(入力表!X27),"",入力表!X27)</f>
        <v/>
      </c>
      <c r="AH15" s="83" t="str">
        <f>IF(ISERROR(VLOOKUP(入力表!Y27,$AT$2:$AU$5,2,FALSE)),"",VLOOKUP(入力表!Y27,$AT$2:$AU$5,2,FALSE))</f>
        <v/>
      </c>
      <c r="AI15" s="83" t="str">
        <f>IF(ISBLANK(入力表!Z27),"",入力表!Z27)</f>
        <v/>
      </c>
      <c r="AJ15" s="84" t="str">
        <f>IF(ISBLANK(入力表!AA27),"",入力表!AA27)</f>
        <v/>
      </c>
      <c r="AK15" s="6" t="str">
        <f>IF(入力表!AC27="","",入力表!AC27)</f>
        <v/>
      </c>
      <c r="AL15" s="6" t="str">
        <f>IF(入力表!AD27="","",入力表!AD27)</f>
        <v/>
      </c>
      <c r="AM15" s="6" t="str">
        <f>IF(ISERROR(VLOOKUP(IF(AL15="","",入力表!AE27),$AT$2:$AU$5,2,FALSE)),"",VLOOKUP(IF(AL15="","",入力表!AE27),$AT$2:$AU$5,2,FALSE))</f>
        <v/>
      </c>
      <c r="AN15" s="6" t="str">
        <f>IF(ISBLANK(入力表!AF27),"",入力表!AF27)</f>
        <v/>
      </c>
      <c r="AO15" s="6" t="str">
        <f>IF(ISBLANK(入力表!AG27),"",入力表!AG27)</f>
        <v/>
      </c>
      <c r="AP15" s="6" t="str">
        <f>IF(ISERROR(VLOOKUP(入力表!AH27,$AT$2:$AU$5,2,FALSE)),"",VLOOKUP(入力表!AH27,$AT$2:$AU$5,2,FALSE))</f>
        <v/>
      </c>
      <c r="AQ15" s="6" t="str">
        <f>IF(ISBLANK(入力表!AI27),"",入力表!AI27)</f>
        <v/>
      </c>
      <c r="AR15" s="85" t="str">
        <f>IF(ISBLANK(入力表!AJ27),"",入力表!AJ27)</f>
        <v/>
      </c>
      <c r="AW15" s="115" t="s">
        <v>83</v>
      </c>
      <c r="AX15" s="114" t="str">
        <f>CONCATENATE(入力表!AC11,".",入力表!AE11,入力表!AF11,".",入力表!AH11,入力表!AI11)</f>
        <v>..</v>
      </c>
    </row>
    <row r="16" spans="1:50" ht="9.9499999999999993" customHeight="1">
      <c r="A16" s="65">
        <v>15</v>
      </c>
      <c r="B16" s="65" t="str">
        <f>IF(ISBLANK(入力表!C28),"",入力表!C28)</f>
        <v/>
      </c>
      <c r="C16" s="65" t="str">
        <f>IF(ISBLANK(入力表!D28),"",入力表!D28)</f>
        <v/>
      </c>
      <c r="D16" s="65" t="str">
        <f>IF(ISBLANK(入力表!E28),"",入力表!E28)</f>
        <v/>
      </c>
      <c r="E16" s="65" t="str">
        <f>RIGHT(入力表!F28,2)</f>
        <v/>
      </c>
      <c r="F16" s="65" t="str">
        <f>IF(ISBLANK(入力表!G28),"",入力表!G28)</f>
        <v/>
      </c>
      <c r="G16" s="65" t="str">
        <f>IF(ISBLANK(入力表!H28),"",入力表!H28)</f>
        <v>オホーツク</v>
      </c>
      <c r="H16" s="65" t="str">
        <f>IF(D16="","",入力表!$C$4)</f>
        <v/>
      </c>
      <c r="I16" s="65" t="str">
        <f>IF(ISBLANK(入力表!I28),"",入力表!I28)</f>
        <v/>
      </c>
      <c r="J16" s="65" t="str">
        <f>IF(入力表!J28="","",入力表!J28)</f>
        <v/>
      </c>
      <c r="K16" s="65" t="str">
        <f t="shared" si="0"/>
        <v/>
      </c>
      <c r="L16" s="65" t="str">
        <f>IF(入力表!S28="","",入力表!S28)</f>
        <v/>
      </c>
      <c r="M16" s="65" t="str">
        <f t="shared" si="1"/>
        <v/>
      </c>
      <c r="N16" s="65" t="str">
        <f>IF(入力表!AB28="","",入力表!AB28)</f>
        <v/>
      </c>
      <c r="O16" s="65" t="str">
        <f t="shared" si="2"/>
        <v/>
      </c>
      <c r="P16" s="65" t="str">
        <f>IF(入力表!AK28="","",入力表!AK28)</f>
        <v/>
      </c>
      <c r="Q16" s="65" t="str">
        <f t="shared" si="3"/>
        <v/>
      </c>
      <c r="R16" s="65" t="str">
        <f>IF(入力表!AL28="","",入力表!AL28)</f>
        <v/>
      </c>
      <c r="S16" s="65" t="str">
        <f t="shared" si="4"/>
        <v/>
      </c>
      <c r="T16" s="66"/>
      <c r="U16" s="81" t="str">
        <f>IF(入力表!K28="","",入力表!K28)</f>
        <v/>
      </c>
      <c r="V16" s="82" t="str">
        <f>IF(入力表!L28="","",入力表!L28)</f>
        <v/>
      </c>
      <c r="W16" s="82" t="str">
        <f>IF(ISERROR(VLOOKUP(IF(V16="","",入力表!M28),$AT$2:$AU$5,2,FALSE)),"",VLOOKUP(IF(V16="","",入力表!M28),$AT$2:$AU$5,2,FALSE))</f>
        <v/>
      </c>
      <c r="X16" s="82" t="str">
        <f>IF(ISBLANK(入力表!N28),"",入力表!N28)</f>
        <v/>
      </c>
      <c r="Y16" s="82" t="str">
        <f>IF(ISBLANK(入力表!O28),"",入力表!O28)</f>
        <v/>
      </c>
      <c r="Z16" s="82" t="str">
        <f>IF(ISERROR(VLOOKUP(入力表!P28,$AT$2:$AU$5,2,FALSE)),"",VLOOKUP(入力表!P28,$AT$2:$AU$5,2,FALSE))</f>
        <v/>
      </c>
      <c r="AA16" s="82" t="str">
        <f>IF(ISBLANK(入力表!Q28),"",入力表!Q28)</f>
        <v/>
      </c>
      <c r="AB16" s="82" t="str">
        <f>IF(ISBLANK(入力表!R28),"",入力表!R28)</f>
        <v/>
      </c>
      <c r="AC16" s="81" t="str">
        <f>IF(入力表!T28="","",入力表!T28)</f>
        <v/>
      </c>
      <c r="AD16" s="82" t="str">
        <f>IF(入力表!U28="","",入力表!U28)</f>
        <v/>
      </c>
      <c r="AE16" s="82" t="str">
        <f t="shared" si="5"/>
        <v/>
      </c>
      <c r="AF16" s="83" t="str">
        <f>IF(ISBLANK(入力表!W28),"",入力表!W28)</f>
        <v/>
      </c>
      <c r="AG16" s="83" t="str">
        <f>IF(ISBLANK(入力表!X28),"",入力表!X28)</f>
        <v/>
      </c>
      <c r="AH16" s="83" t="str">
        <f>IF(ISERROR(VLOOKUP(入力表!Y28,$AT$2:$AU$5,2,FALSE)),"",VLOOKUP(入力表!Y28,$AT$2:$AU$5,2,FALSE))</f>
        <v/>
      </c>
      <c r="AI16" s="83" t="str">
        <f>IF(ISBLANK(入力表!Z28),"",入力表!Z28)</f>
        <v/>
      </c>
      <c r="AJ16" s="84" t="str">
        <f>IF(ISBLANK(入力表!AA28),"",入力表!AA28)</f>
        <v/>
      </c>
      <c r="AK16" s="6" t="str">
        <f>IF(入力表!AC28="","",入力表!AC28)</f>
        <v/>
      </c>
      <c r="AL16" s="6" t="str">
        <f>IF(入力表!AD28="","",入力表!AD28)</f>
        <v/>
      </c>
      <c r="AM16" s="6" t="str">
        <f>IF(ISERROR(VLOOKUP(IF(AL16="","",入力表!AE28),$AT$2:$AU$5,2,FALSE)),"",VLOOKUP(IF(AL16="","",入力表!AE28),$AT$2:$AU$5,2,FALSE))</f>
        <v/>
      </c>
      <c r="AN16" s="6" t="str">
        <f>IF(ISBLANK(入力表!AF28),"",入力表!AF28)</f>
        <v/>
      </c>
      <c r="AO16" s="6" t="str">
        <f>IF(ISBLANK(入力表!AG28),"",入力表!AG28)</f>
        <v/>
      </c>
      <c r="AP16" s="6" t="str">
        <f>IF(ISERROR(VLOOKUP(入力表!AH28,$AT$2:$AU$5,2,FALSE)),"",VLOOKUP(入力表!AH28,$AT$2:$AU$5,2,FALSE))</f>
        <v/>
      </c>
      <c r="AQ16" s="6" t="str">
        <f>IF(ISBLANK(入力表!AI28),"",入力表!AI28)</f>
        <v/>
      </c>
      <c r="AR16" s="85" t="str">
        <f>IF(ISBLANK(入力表!AJ28),"",入力表!AJ28)</f>
        <v/>
      </c>
    </row>
    <row r="17" spans="1:44" ht="9.9499999999999993" customHeight="1">
      <c r="A17" s="65">
        <v>16</v>
      </c>
      <c r="B17" s="65" t="str">
        <f>IF(ISBLANK(入力表!C29),"",入力表!C29)</f>
        <v/>
      </c>
      <c r="C17" s="65" t="str">
        <f>IF(ISBLANK(入力表!D29),"",入力表!D29)</f>
        <v/>
      </c>
      <c r="D17" s="65" t="str">
        <f>IF(ISBLANK(入力表!E29),"",入力表!E29)</f>
        <v/>
      </c>
      <c r="E17" s="65" t="str">
        <f>RIGHT(入力表!F29,2)</f>
        <v/>
      </c>
      <c r="F17" s="65" t="str">
        <f>IF(ISBLANK(入力表!G29),"",入力表!G29)</f>
        <v/>
      </c>
      <c r="G17" s="65" t="str">
        <f>IF(ISBLANK(入力表!H29),"",入力表!H29)</f>
        <v>オホーツク</v>
      </c>
      <c r="H17" s="65" t="str">
        <f>IF(D17="","",入力表!$C$4)</f>
        <v/>
      </c>
      <c r="I17" s="65" t="str">
        <f>IF(ISBLANK(入力表!I29),"",入力表!I29)</f>
        <v/>
      </c>
      <c r="J17" s="65" t="str">
        <f>IF(入力表!J29="","",入力表!J29)</f>
        <v/>
      </c>
      <c r="K17" s="65" t="str">
        <f t="shared" si="0"/>
        <v/>
      </c>
      <c r="L17" s="65" t="str">
        <f>IF(入力表!S29="","",入力表!S29)</f>
        <v/>
      </c>
      <c r="M17" s="65" t="str">
        <f t="shared" si="1"/>
        <v/>
      </c>
      <c r="N17" s="65" t="str">
        <f>IF(入力表!AB29="","",入力表!AB29)</f>
        <v/>
      </c>
      <c r="O17" s="65" t="str">
        <f t="shared" si="2"/>
        <v/>
      </c>
      <c r="P17" s="65" t="str">
        <f>IF(入力表!AK29="","",入力表!AK29)</f>
        <v/>
      </c>
      <c r="Q17" s="65" t="str">
        <f t="shared" si="3"/>
        <v/>
      </c>
      <c r="R17" s="65" t="str">
        <f>IF(入力表!AL29="","",入力表!AL29)</f>
        <v/>
      </c>
      <c r="S17" s="65" t="str">
        <f t="shared" si="4"/>
        <v/>
      </c>
      <c r="T17" s="66"/>
      <c r="U17" s="81" t="str">
        <f>IF(入力表!K29="","",入力表!K29)</f>
        <v/>
      </c>
      <c r="V17" s="82" t="str">
        <f>IF(入力表!L29="","",入力表!L29)</f>
        <v/>
      </c>
      <c r="W17" s="82" t="str">
        <f>IF(ISERROR(VLOOKUP(IF(V17="","",入力表!M29),$AT$2:$AU$5,2,FALSE)),"",VLOOKUP(IF(V17="","",入力表!M29),$AT$2:$AU$5,2,FALSE))</f>
        <v/>
      </c>
      <c r="X17" s="82" t="str">
        <f>IF(ISBLANK(入力表!N29),"",入力表!N29)</f>
        <v/>
      </c>
      <c r="Y17" s="82" t="str">
        <f>IF(ISBLANK(入力表!O29),"",入力表!O29)</f>
        <v/>
      </c>
      <c r="Z17" s="82" t="str">
        <f>IF(ISERROR(VLOOKUP(入力表!P29,$AT$2:$AU$5,2,FALSE)),"",VLOOKUP(入力表!P29,$AT$2:$AU$5,2,FALSE))</f>
        <v/>
      </c>
      <c r="AA17" s="82" t="str">
        <f>IF(ISBLANK(入力表!Q29),"",入力表!Q29)</f>
        <v/>
      </c>
      <c r="AB17" s="82" t="str">
        <f>IF(ISBLANK(入力表!R29),"",入力表!R29)</f>
        <v/>
      </c>
      <c r="AC17" s="81" t="str">
        <f>IF(入力表!T29="","",入力表!T29)</f>
        <v/>
      </c>
      <c r="AD17" s="82" t="str">
        <f>IF(入力表!U29="","",入力表!U29)</f>
        <v/>
      </c>
      <c r="AE17" s="82" t="str">
        <f t="shared" si="5"/>
        <v/>
      </c>
      <c r="AF17" s="83" t="str">
        <f>IF(ISBLANK(入力表!W29),"",入力表!W29)</f>
        <v/>
      </c>
      <c r="AG17" s="83" t="str">
        <f>IF(ISBLANK(入力表!X29),"",入力表!X29)</f>
        <v/>
      </c>
      <c r="AH17" s="83" t="str">
        <f>IF(ISERROR(VLOOKUP(入力表!Y29,$AT$2:$AU$5,2,FALSE)),"",VLOOKUP(入力表!Y29,$AT$2:$AU$5,2,FALSE))</f>
        <v/>
      </c>
      <c r="AI17" s="83" t="str">
        <f>IF(ISBLANK(入力表!Z29),"",入力表!Z29)</f>
        <v/>
      </c>
      <c r="AJ17" s="84" t="str">
        <f>IF(ISBLANK(入力表!AA29),"",入力表!AA29)</f>
        <v/>
      </c>
      <c r="AK17" s="6" t="str">
        <f>IF(入力表!AC29="","",入力表!AC29)</f>
        <v/>
      </c>
      <c r="AL17" s="6" t="str">
        <f>IF(入力表!AD29="","",入力表!AD29)</f>
        <v/>
      </c>
      <c r="AM17" s="6" t="str">
        <f>IF(ISERROR(VLOOKUP(IF(AL17="","",入力表!AE29),$AT$2:$AU$5,2,FALSE)),"",VLOOKUP(IF(AL17="","",入力表!AE29),$AT$2:$AU$5,2,FALSE))</f>
        <v/>
      </c>
      <c r="AN17" s="6" t="str">
        <f>IF(ISBLANK(入力表!AF29),"",入力表!AF29)</f>
        <v/>
      </c>
      <c r="AO17" s="6" t="str">
        <f>IF(ISBLANK(入力表!AG29),"",入力表!AG29)</f>
        <v/>
      </c>
      <c r="AP17" s="6" t="str">
        <f>IF(ISERROR(VLOOKUP(入力表!AH29,$AT$2:$AU$5,2,FALSE)),"",VLOOKUP(入力表!AH29,$AT$2:$AU$5,2,FALSE))</f>
        <v/>
      </c>
      <c r="AQ17" s="6" t="str">
        <f>IF(ISBLANK(入力表!AI29),"",入力表!AI29)</f>
        <v/>
      </c>
      <c r="AR17" s="85" t="str">
        <f>IF(ISBLANK(入力表!AJ29),"",入力表!AJ29)</f>
        <v/>
      </c>
    </row>
    <row r="18" spans="1:44" ht="9.9499999999999993" customHeight="1">
      <c r="A18" s="65">
        <v>17</v>
      </c>
      <c r="B18" s="65" t="str">
        <f>IF(ISBLANK(入力表!C30),"",入力表!C30)</f>
        <v/>
      </c>
      <c r="C18" s="65" t="str">
        <f>IF(ISBLANK(入力表!D30),"",入力表!D30)</f>
        <v/>
      </c>
      <c r="D18" s="65" t="str">
        <f>IF(ISBLANK(入力表!E30),"",入力表!E30)</f>
        <v/>
      </c>
      <c r="E18" s="65" t="str">
        <f>RIGHT(入力表!F30,2)</f>
        <v/>
      </c>
      <c r="F18" s="65" t="str">
        <f>IF(ISBLANK(入力表!G30),"",入力表!G30)</f>
        <v/>
      </c>
      <c r="G18" s="65" t="str">
        <f>IF(ISBLANK(入力表!H30),"",入力表!H30)</f>
        <v>オホーツク</v>
      </c>
      <c r="H18" s="65" t="str">
        <f>IF(D18="","",入力表!$C$4)</f>
        <v/>
      </c>
      <c r="I18" s="65" t="str">
        <f>IF(ISBLANK(入力表!I30),"",入力表!I30)</f>
        <v/>
      </c>
      <c r="J18" s="65" t="str">
        <f>IF(入力表!J30="","",入力表!J30)</f>
        <v/>
      </c>
      <c r="K18" s="65" t="str">
        <f t="shared" si="0"/>
        <v/>
      </c>
      <c r="L18" s="65" t="str">
        <f>IF(入力表!S30="","",入力表!S30)</f>
        <v/>
      </c>
      <c r="M18" s="65" t="str">
        <f t="shared" si="1"/>
        <v/>
      </c>
      <c r="N18" s="65" t="str">
        <f>IF(入力表!AB30="","",入力表!AB30)</f>
        <v/>
      </c>
      <c r="O18" s="65" t="str">
        <f t="shared" si="2"/>
        <v/>
      </c>
      <c r="P18" s="65" t="str">
        <f>IF(入力表!AK30="","",入力表!AK30)</f>
        <v/>
      </c>
      <c r="Q18" s="65" t="str">
        <f t="shared" si="3"/>
        <v/>
      </c>
      <c r="R18" s="65" t="str">
        <f>IF(入力表!AL30="","",入力表!AL30)</f>
        <v/>
      </c>
      <c r="S18" s="65" t="str">
        <f t="shared" si="4"/>
        <v/>
      </c>
      <c r="T18" s="66"/>
      <c r="U18" s="81" t="str">
        <f>IF(入力表!K30="","",入力表!K30)</f>
        <v/>
      </c>
      <c r="V18" s="82" t="str">
        <f>IF(入力表!L30="","",入力表!L30)</f>
        <v/>
      </c>
      <c r="W18" s="82" t="str">
        <f>IF(ISERROR(VLOOKUP(IF(V18="","",入力表!M30),$AT$2:$AU$5,2,FALSE)),"",VLOOKUP(IF(V18="","",入力表!M30),$AT$2:$AU$5,2,FALSE))</f>
        <v/>
      </c>
      <c r="X18" s="82" t="str">
        <f>IF(ISBLANK(入力表!N30),"",入力表!N30)</f>
        <v/>
      </c>
      <c r="Y18" s="82" t="str">
        <f>IF(ISBLANK(入力表!O30),"",入力表!O30)</f>
        <v/>
      </c>
      <c r="Z18" s="82" t="str">
        <f>IF(ISERROR(VLOOKUP(入力表!P30,$AT$2:$AU$5,2,FALSE)),"",VLOOKUP(入力表!P30,$AT$2:$AU$5,2,FALSE))</f>
        <v/>
      </c>
      <c r="AA18" s="82" t="str">
        <f>IF(ISBLANK(入力表!Q30),"",入力表!Q30)</f>
        <v/>
      </c>
      <c r="AB18" s="82" t="str">
        <f>IF(ISBLANK(入力表!R30),"",入力表!R30)</f>
        <v/>
      </c>
      <c r="AC18" s="81" t="str">
        <f>IF(入力表!T30="","",入力表!T30)</f>
        <v/>
      </c>
      <c r="AD18" s="82" t="str">
        <f>IF(入力表!U30="","",入力表!U30)</f>
        <v/>
      </c>
      <c r="AE18" s="82" t="str">
        <f t="shared" si="5"/>
        <v/>
      </c>
      <c r="AF18" s="83" t="str">
        <f>IF(ISBLANK(入力表!W30),"",入力表!W30)</f>
        <v/>
      </c>
      <c r="AG18" s="83" t="str">
        <f>IF(ISBLANK(入力表!X30),"",入力表!X30)</f>
        <v/>
      </c>
      <c r="AH18" s="83" t="str">
        <f>IF(ISERROR(VLOOKUP(入力表!Y30,$AT$2:$AU$5,2,FALSE)),"",VLOOKUP(入力表!Y30,$AT$2:$AU$5,2,FALSE))</f>
        <v/>
      </c>
      <c r="AI18" s="83" t="str">
        <f>IF(ISBLANK(入力表!Z30),"",入力表!Z30)</f>
        <v/>
      </c>
      <c r="AJ18" s="84" t="str">
        <f>IF(ISBLANK(入力表!AA30),"",入力表!AA30)</f>
        <v/>
      </c>
      <c r="AK18" s="6" t="str">
        <f>IF(入力表!AC30="","",入力表!AC30)</f>
        <v/>
      </c>
      <c r="AL18" s="6" t="str">
        <f>IF(入力表!AD30="","",入力表!AD30)</f>
        <v/>
      </c>
      <c r="AM18" s="6" t="str">
        <f>IF(ISERROR(VLOOKUP(IF(AL18="","",入力表!AE30),$AT$2:$AU$5,2,FALSE)),"",VLOOKUP(IF(AL18="","",入力表!AE30),$AT$2:$AU$5,2,FALSE))</f>
        <v/>
      </c>
      <c r="AN18" s="6" t="str">
        <f>IF(ISBLANK(入力表!AF30),"",入力表!AF30)</f>
        <v/>
      </c>
      <c r="AO18" s="6" t="str">
        <f>IF(ISBLANK(入力表!AG30),"",入力表!AG30)</f>
        <v/>
      </c>
      <c r="AP18" s="6" t="str">
        <f>IF(ISERROR(VLOOKUP(入力表!AH30,$AT$2:$AU$5,2,FALSE)),"",VLOOKUP(入力表!AH30,$AT$2:$AU$5,2,FALSE))</f>
        <v/>
      </c>
      <c r="AQ18" s="6" t="str">
        <f>IF(ISBLANK(入力表!AI30),"",入力表!AI30)</f>
        <v/>
      </c>
      <c r="AR18" s="85" t="str">
        <f>IF(ISBLANK(入力表!AJ30),"",入力表!AJ30)</f>
        <v/>
      </c>
    </row>
    <row r="19" spans="1:44" ht="9.9499999999999993" customHeight="1">
      <c r="A19" s="65">
        <v>18</v>
      </c>
      <c r="B19" s="65" t="str">
        <f>IF(ISBLANK(入力表!C31),"",入力表!C31)</f>
        <v/>
      </c>
      <c r="C19" s="65" t="str">
        <f>IF(ISBLANK(入力表!D31),"",入力表!D31)</f>
        <v/>
      </c>
      <c r="D19" s="65" t="str">
        <f>IF(ISBLANK(入力表!E31),"",入力表!E31)</f>
        <v/>
      </c>
      <c r="E19" s="65" t="str">
        <f>RIGHT(入力表!F31,2)</f>
        <v/>
      </c>
      <c r="F19" s="65" t="str">
        <f>IF(ISBLANK(入力表!G31),"",入力表!G31)</f>
        <v/>
      </c>
      <c r="G19" s="65" t="str">
        <f>IF(ISBLANK(入力表!H31),"",入力表!H31)</f>
        <v>オホーツク</v>
      </c>
      <c r="H19" s="65" t="str">
        <f>IF(D19="","",入力表!$C$4)</f>
        <v/>
      </c>
      <c r="I19" s="65" t="str">
        <f>IF(ISBLANK(入力表!I31),"",入力表!I31)</f>
        <v/>
      </c>
      <c r="J19" s="65" t="str">
        <f>IF(入力表!J31="","",入力表!J31)</f>
        <v/>
      </c>
      <c r="K19" s="65" t="str">
        <f t="shared" si="0"/>
        <v/>
      </c>
      <c r="L19" s="65" t="str">
        <f>IF(入力表!S31="","",入力表!S31)</f>
        <v/>
      </c>
      <c r="M19" s="65" t="str">
        <f t="shared" si="1"/>
        <v/>
      </c>
      <c r="N19" s="65" t="str">
        <f>IF(入力表!AB31="","",入力表!AB31)</f>
        <v/>
      </c>
      <c r="O19" s="65" t="str">
        <f t="shared" si="2"/>
        <v/>
      </c>
      <c r="P19" s="65" t="str">
        <f>IF(入力表!AK31="","",入力表!AK31)</f>
        <v/>
      </c>
      <c r="Q19" s="65" t="str">
        <f t="shared" si="3"/>
        <v/>
      </c>
      <c r="R19" s="65" t="str">
        <f>IF(入力表!AL31="","",入力表!AL31)</f>
        <v/>
      </c>
      <c r="S19" s="65" t="str">
        <f t="shared" si="4"/>
        <v/>
      </c>
      <c r="T19" s="66"/>
      <c r="U19" s="81" t="str">
        <f>IF(入力表!K31="","",入力表!K31)</f>
        <v/>
      </c>
      <c r="V19" s="82" t="str">
        <f>IF(入力表!L31="","",入力表!L31)</f>
        <v/>
      </c>
      <c r="W19" s="82" t="str">
        <f>IF(ISERROR(VLOOKUP(IF(V19="","",入力表!M31),$AT$2:$AU$5,2,FALSE)),"",VLOOKUP(IF(V19="","",入力表!M31),$AT$2:$AU$5,2,FALSE))</f>
        <v/>
      </c>
      <c r="X19" s="82" t="str">
        <f>IF(ISBLANK(入力表!N31),"",入力表!N31)</f>
        <v/>
      </c>
      <c r="Y19" s="82" t="str">
        <f>IF(ISBLANK(入力表!O31),"",入力表!O31)</f>
        <v/>
      </c>
      <c r="Z19" s="82" t="str">
        <f>IF(ISERROR(VLOOKUP(入力表!P31,$AT$2:$AU$5,2,FALSE)),"",VLOOKUP(入力表!P31,$AT$2:$AU$5,2,FALSE))</f>
        <v/>
      </c>
      <c r="AA19" s="82" t="str">
        <f>IF(ISBLANK(入力表!Q31),"",入力表!Q31)</f>
        <v/>
      </c>
      <c r="AB19" s="82" t="str">
        <f>IF(ISBLANK(入力表!R31),"",入力表!R31)</f>
        <v/>
      </c>
      <c r="AC19" s="81" t="str">
        <f>IF(入力表!T31="","",入力表!T31)</f>
        <v/>
      </c>
      <c r="AD19" s="82" t="str">
        <f>IF(入力表!U31="","",入力表!U31)</f>
        <v/>
      </c>
      <c r="AE19" s="82" t="str">
        <f t="shared" si="5"/>
        <v/>
      </c>
      <c r="AF19" s="83" t="str">
        <f>IF(ISBLANK(入力表!W31),"",入力表!W31)</f>
        <v/>
      </c>
      <c r="AG19" s="83" t="str">
        <f>IF(ISBLANK(入力表!X31),"",入力表!X31)</f>
        <v/>
      </c>
      <c r="AH19" s="83" t="str">
        <f>IF(ISERROR(VLOOKUP(入力表!Y31,$AT$2:$AU$5,2,FALSE)),"",VLOOKUP(入力表!Y31,$AT$2:$AU$5,2,FALSE))</f>
        <v/>
      </c>
      <c r="AI19" s="83" t="str">
        <f>IF(ISBLANK(入力表!Z31),"",入力表!Z31)</f>
        <v/>
      </c>
      <c r="AJ19" s="84" t="str">
        <f>IF(ISBLANK(入力表!AA31),"",入力表!AA31)</f>
        <v/>
      </c>
      <c r="AK19" s="6" t="str">
        <f>IF(入力表!AC31="","",入力表!AC31)</f>
        <v/>
      </c>
      <c r="AL19" s="6" t="str">
        <f>IF(入力表!AD31="","",入力表!AD31)</f>
        <v/>
      </c>
      <c r="AM19" s="6" t="str">
        <f>IF(ISERROR(VLOOKUP(IF(AL19="","",入力表!AE31),$AT$2:$AU$5,2,FALSE)),"",VLOOKUP(IF(AL19="","",入力表!AE31),$AT$2:$AU$5,2,FALSE))</f>
        <v/>
      </c>
      <c r="AN19" s="6" t="str">
        <f>IF(ISBLANK(入力表!AF31),"",入力表!AF31)</f>
        <v/>
      </c>
      <c r="AO19" s="6" t="str">
        <f>IF(ISBLANK(入力表!AG31),"",入力表!AG31)</f>
        <v/>
      </c>
      <c r="AP19" s="6" t="str">
        <f>IF(ISERROR(VLOOKUP(入力表!AH31,$AT$2:$AU$5,2,FALSE)),"",VLOOKUP(入力表!AH31,$AT$2:$AU$5,2,FALSE))</f>
        <v/>
      </c>
      <c r="AQ19" s="6" t="str">
        <f>IF(ISBLANK(入力表!AI31),"",入力表!AI31)</f>
        <v/>
      </c>
      <c r="AR19" s="85" t="str">
        <f>IF(ISBLANK(入力表!AJ31),"",入力表!AJ31)</f>
        <v/>
      </c>
    </row>
    <row r="20" spans="1:44" ht="9.9499999999999993" customHeight="1">
      <c r="A20" s="65">
        <v>19</v>
      </c>
      <c r="B20" s="65" t="str">
        <f>IF(ISBLANK(入力表!C32),"",入力表!C32)</f>
        <v/>
      </c>
      <c r="C20" s="65" t="str">
        <f>IF(ISBLANK(入力表!D32),"",入力表!D32)</f>
        <v/>
      </c>
      <c r="D20" s="65" t="str">
        <f>IF(ISBLANK(入力表!E32),"",入力表!E32)</f>
        <v/>
      </c>
      <c r="E20" s="65" t="str">
        <f>RIGHT(入力表!F32,2)</f>
        <v/>
      </c>
      <c r="F20" s="65" t="str">
        <f>IF(ISBLANK(入力表!G32),"",入力表!G32)</f>
        <v/>
      </c>
      <c r="G20" s="65" t="str">
        <f>IF(ISBLANK(入力表!H32),"",入力表!H32)</f>
        <v>オホーツク</v>
      </c>
      <c r="H20" s="65" t="str">
        <f>IF(D20="","",入力表!$C$4)</f>
        <v/>
      </c>
      <c r="I20" s="65" t="str">
        <f>IF(ISBLANK(入力表!I32),"",入力表!I32)</f>
        <v/>
      </c>
      <c r="J20" s="65" t="str">
        <f>IF(入力表!J32="","",入力表!J32)</f>
        <v/>
      </c>
      <c r="K20" s="65" t="str">
        <f t="shared" si="0"/>
        <v/>
      </c>
      <c r="L20" s="65" t="str">
        <f>IF(入力表!S32="","",入力表!S32)</f>
        <v/>
      </c>
      <c r="M20" s="65" t="str">
        <f t="shared" si="1"/>
        <v/>
      </c>
      <c r="N20" s="65" t="str">
        <f>IF(入力表!AB32="","",入力表!AB32)</f>
        <v/>
      </c>
      <c r="O20" s="65" t="str">
        <f t="shared" si="2"/>
        <v/>
      </c>
      <c r="P20" s="65" t="str">
        <f>IF(入力表!AK32="","",入力表!AK32)</f>
        <v/>
      </c>
      <c r="Q20" s="65" t="str">
        <f t="shared" si="3"/>
        <v/>
      </c>
      <c r="R20" s="65" t="str">
        <f>IF(入力表!AL32="","",入力表!AL32)</f>
        <v/>
      </c>
      <c r="S20" s="65" t="str">
        <f t="shared" si="4"/>
        <v/>
      </c>
      <c r="T20" s="66"/>
      <c r="U20" s="81" t="str">
        <f>IF(入力表!K32="","",入力表!K32)</f>
        <v/>
      </c>
      <c r="V20" s="82" t="str">
        <f>IF(入力表!L32="","",入力表!L32)</f>
        <v/>
      </c>
      <c r="W20" s="82" t="str">
        <f>IF(ISERROR(VLOOKUP(IF(V20="","",入力表!M32),$AT$2:$AU$5,2,FALSE)),"",VLOOKUP(IF(V20="","",入力表!M32),$AT$2:$AU$5,2,FALSE))</f>
        <v/>
      </c>
      <c r="X20" s="82" t="str">
        <f>IF(ISBLANK(入力表!N32),"",入力表!N32)</f>
        <v/>
      </c>
      <c r="Y20" s="82" t="str">
        <f>IF(ISBLANK(入力表!O32),"",入力表!O32)</f>
        <v/>
      </c>
      <c r="Z20" s="82" t="str">
        <f>IF(ISERROR(VLOOKUP(入力表!P32,$AT$2:$AU$5,2,FALSE)),"",VLOOKUP(入力表!P32,$AT$2:$AU$5,2,FALSE))</f>
        <v/>
      </c>
      <c r="AA20" s="82" t="str">
        <f>IF(ISBLANK(入力表!Q32),"",入力表!Q32)</f>
        <v/>
      </c>
      <c r="AB20" s="82" t="str">
        <f>IF(ISBLANK(入力表!R32),"",入力表!R32)</f>
        <v/>
      </c>
      <c r="AC20" s="81" t="str">
        <f>IF(入力表!T32="","",入力表!T32)</f>
        <v/>
      </c>
      <c r="AD20" s="82" t="str">
        <f>IF(入力表!U32="","",入力表!U32)</f>
        <v/>
      </c>
      <c r="AE20" s="82" t="str">
        <f t="shared" si="5"/>
        <v/>
      </c>
      <c r="AF20" s="83" t="str">
        <f>IF(ISBLANK(入力表!W32),"",入力表!W32)</f>
        <v/>
      </c>
      <c r="AG20" s="83" t="str">
        <f>IF(ISBLANK(入力表!X32),"",入力表!X32)</f>
        <v/>
      </c>
      <c r="AH20" s="83" t="str">
        <f>IF(ISERROR(VLOOKUP(入力表!Y32,$AT$2:$AU$5,2,FALSE)),"",VLOOKUP(入力表!Y32,$AT$2:$AU$5,2,FALSE))</f>
        <v/>
      </c>
      <c r="AI20" s="83" t="str">
        <f>IF(ISBLANK(入力表!Z32),"",入力表!Z32)</f>
        <v/>
      </c>
      <c r="AJ20" s="84" t="str">
        <f>IF(ISBLANK(入力表!AA32),"",入力表!AA32)</f>
        <v/>
      </c>
      <c r="AK20" s="6" t="str">
        <f>IF(入力表!AC32="","",入力表!AC32)</f>
        <v/>
      </c>
      <c r="AL20" s="6" t="str">
        <f>IF(入力表!AD32="","",入力表!AD32)</f>
        <v/>
      </c>
      <c r="AM20" s="6" t="str">
        <f>IF(ISERROR(VLOOKUP(IF(AL20="","",入力表!AE32),$AT$2:$AU$5,2,FALSE)),"",VLOOKUP(IF(AL20="","",入力表!AE32),$AT$2:$AU$5,2,FALSE))</f>
        <v/>
      </c>
      <c r="AN20" s="6" t="str">
        <f>IF(ISBLANK(入力表!AF32),"",入力表!AF32)</f>
        <v/>
      </c>
      <c r="AO20" s="6" t="str">
        <f>IF(ISBLANK(入力表!AG32),"",入力表!AG32)</f>
        <v/>
      </c>
      <c r="AP20" s="6" t="str">
        <f>IF(ISERROR(VLOOKUP(入力表!AH32,$AT$2:$AU$5,2,FALSE)),"",VLOOKUP(入力表!AH32,$AT$2:$AU$5,2,FALSE))</f>
        <v/>
      </c>
      <c r="AQ20" s="6" t="str">
        <f>IF(ISBLANK(入力表!AI32),"",入力表!AI32)</f>
        <v/>
      </c>
      <c r="AR20" s="85" t="str">
        <f>IF(ISBLANK(入力表!AJ32),"",入力表!AJ32)</f>
        <v/>
      </c>
    </row>
    <row r="21" spans="1:44" ht="9.9499999999999993" customHeight="1">
      <c r="A21" s="65">
        <v>20</v>
      </c>
      <c r="B21" s="65" t="str">
        <f>IF(ISBLANK(入力表!C33),"",入力表!C33)</f>
        <v/>
      </c>
      <c r="C21" s="65" t="str">
        <f>IF(ISBLANK(入力表!D33),"",入力表!D33)</f>
        <v/>
      </c>
      <c r="D21" s="65" t="str">
        <f>IF(ISBLANK(入力表!E33),"",入力表!E33)</f>
        <v/>
      </c>
      <c r="E21" s="65" t="str">
        <f>RIGHT(入力表!F33,2)</f>
        <v/>
      </c>
      <c r="F21" s="65" t="str">
        <f>IF(ISBLANK(入力表!G33),"",入力表!G33)</f>
        <v/>
      </c>
      <c r="G21" s="65" t="str">
        <f>IF(ISBLANK(入力表!H33),"",入力表!H33)</f>
        <v>オホーツク</v>
      </c>
      <c r="H21" s="65" t="str">
        <f>IF(D21="","",入力表!$C$4)</f>
        <v/>
      </c>
      <c r="I21" s="65" t="str">
        <f>IF(ISBLANK(入力表!I33),"",入力表!I33)</f>
        <v/>
      </c>
      <c r="J21" s="65" t="str">
        <f>IF(入力表!J33="","",入力表!J33)</f>
        <v/>
      </c>
      <c r="K21" s="65" t="str">
        <f t="shared" si="0"/>
        <v/>
      </c>
      <c r="L21" s="65" t="str">
        <f>IF(入力表!S33="","",入力表!S33)</f>
        <v/>
      </c>
      <c r="M21" s="65" t="str">
        <f t="shared" si="1"/>
        <v/>
      </c>
      <c r="N21" s="65" t="str">
        <f>IF(入力表!AB33="","",入力表!AB33)</f>
        <v/>
      </c>
      <c r="O21" s="65" t="str">
        <f t="shared" si="2"/>
        <v/>
      </c>
      <c r="P21" s="65" t="str">
        <f>IF(入力表!AK33="","",入力表!AK33)</f>
        <v/>
      </c>
      <c r="Q21" s="65" t="str">
        <f t="shared" si="3"/>
        <v/>
      </c>
      <c r="R21" s="65" t="str">
        <f>IF(入力表!AL33="","",入力表!AL33)</f>
        <v/>
      </c>
      <c r="S21" s="65" t="str">
        <f t="shared" si="4"/>
        <v/>
      </c>
      <c r="T21" s="66"/>
      <c r="U21" s="81" t="str">
        <f>IF(入力表!K33="","",入力表!K33)</f>
        <v/>
      </c>
      <c r="V21" s="82" t="str">
        <f>IF(入力表!L33="","",入力表!L33)</f>
        <v/>
      </c>
      <c r="W21" s="82" t="str">
        <f>IF(ISERROR(VLOOKUP(IF(V21="","",入力表!M33),$AT$2:$AU$5,2,FALSE)),"",VLOOKUP(IF(V21="","",入力表!M33),$AT$2:$AU$5,2,FALSE))</f>
        <v/>
      </c>
      <c r="X21" s="82" t="str">
        <f>IF(ISBLANK(入力表!N33),"",入力表!N33)</f>
        <v/>
      </c>
      <c r="Y21" s="82" t="str">
        <f>IF(ISBLANK(入力表!O33),"",入力表!O33)</f>
        <v/>
      </c>
      <c r="Z21" s="82" t="str">
        <f>IF(ISERROR(VLOOKUP(入力表!P33,$AT$2:$AU$5,2,FALSE)),"",VLOOKUP(入力表!P33,$AT$2:$AU$5,2,FALSE))</f>
        <v/>
      </c>
      <c r="AA21" s="82" t="str">
        <f>IF(ISBLANK(入力表!Q33),"",入力表!Q33)</f>
        <v/>
      </c>
      <c r="AB21" s="82" t="str">
        <f>IF(ISBLANK(入力表!R33),"",入力表!R33)</f>
        <v/>
      </c>
      <c r="AC21" s="81" t="str">
        <f>IF(入力表!T33="","",入力表!T33)</f>
        <v/>
      </c>
      <c r="AD21" s="82" t="str">
        <f>IF(入力表!U33="","",入力表!U33)</f>
        <v/>
      </c>
      <c r="AE21" s="82" t="str">
        <f t="shared" si="5"/>
        <v/>
      </c>
      <c r="AF21" s="83" t="str">
        <f>IF(ISBLANK(入力表!W33),"",入力表!W33)</f>
        <v/>
      </c>
      <c r="AG21" s="83" t="str">
        <f>IF(ISBLANK(入力表!X33),"",入力表!X33)</f>
        <v/>
      </c>
      <c r="AH21" s="83" t="str">
        <f>IF(ISERROR(VLOOKUP(入力表!Y33,$AT$2:$AU$5,2,FALSE)),"",VLOOKUP(入力表!Y33,$AT$2:$AU$5,2,FALSE))</f>
        <v/>
      </c>
      <c r="AI21" s="83" t="str">
        <f>IF(ISBLANK(入力表!Z33),"",入力表!Z33)</f>
        <v/>
      </c>
      <c r="AJ21" s="84" t="str">
        <f>IF(ISBLANK(入力表!AA33),"",入力表!AA33)</f>
        <v/>
      </c>
      <c r="AK21" s="6" t="str">
        <f>IF(入力表!AC33="","",入力表!AC33)</f>
        <v/>
      </c>
      <c r="AL21" s="6" t="str">
        <f>IF(入力表!AD33="","",入力表!AD33)</f>
        <v/>
      </c>
      <c r="AM21" s="6" t="str">
        <f>IF(ISERROR(VLOOKUP(IF(AL21="","",入力表!AE33),$AT$2:$AU$5,2,FALSE)),"",VLOOKUP(IF(AL21="","",入力表!AE33),$AT$2:$AU$5,2,FALSE))</f>
        <v/>
      </c>
      <c r="AN21" s="6" t="str">
        <f>IF(ISBLANK(入力表!AF33),"",入力表!AF33)</f>
        <v/>
      </c>
      <c r="AO21" s="6" t="str">
        <f>IF(ISBLANK(入力表!AG33),"",入力表!AG33)</f>
        <v/>
      </c>
      <c r="AP21" s="6" t="str">
        <f>IF(ISERROR(VLOOKUP(入力表!AH33,$AT$2:$AU$5,2,FALSE)),"",VLOOKUP(入力表!AH33,$AT$2:$AU$5,2,FALSE))</f>
        <v/>
      </c>
      <c r="AQ21" s="6" t="str">
        <f>IF(ISBLANK(入力表!AI33),"",入力表!AI33)</f>
        <v/>
      </c>
      <c r="AR21" s="85" t="str">
        <f>IF(ISBLANK(入力表!AJ33),"",入力表!AJ33)</f>
        <v/>
      </c>
    </row>
    <row r="22" spans="1:44" ht="9.9499999999999993" customHeight="1">
      <c r="A22" s="65">
        <v>21</v>
      </c>
      <c r="B22" s="65" t="str">
        <f>IF(ISBLANK(入力表!C34),"",入力表!C34)</f>
        <v/>
      </c>
      <c r="C22" s="65" t="str">
        <f>IF(ISBLANK(入力表!D34),"",入力表!D34)</f>
        <v/>
      </c>
      <c r="D22" s="65" t="str">
        <f>IF(ISBLANK(入力表!E34),"",入力表!E34)</f>
        <v/>
      </c>
      <c r="E22" s="65" t="str">
        <f>RIGHT(入力表!F34,2)</f>
        <v/>
      </c>
      <c r="F22" s="65" t="str">
        <f>IF(ISBLANK(入力表!G34),"",入力表!G34)</f>
        <v/>
      </c>
      <c r="G22" s="65" t="str">
        <f>IF(ISBLANK(入力表!H34),"",入力表!H34)</f>
        <v>オホーツク</v>
      </c>
      <c r="H22" s="65" t="str">
        <f>IF(D22="","",入力表!$C$4)</f>
        <v/>
      </c>
      <c r="I22" s="65" t="str">
        <f>IF(ISBLANK(入力表!I34),"",入力表!I34)</f>
        <v/>
      </c>
      <c r="J22" s="65" t="str">
        <f>IF(入力表!J34="","",入力表!J34)</f>
        <v/>
      </c>
      <c r="K22" s="65" t="str">
        <f t="shared" si="0"/>
        <v/>
      </c>
      <c r="L22" s="65" t="str">
        <f>IF(入力表!S34="","",入力表!S34)</f>
        <v/>
      </c>
      <c r="M22" s="65" t="str">
        <f t="shared" si="1"/>
        <v/>
      </c>
      <c r="N22" s="65" t="str">
        <f>IF(入力表!AB34="","",入力表!AB34)</f>
        <v/>
      </c>
      <c r="O22" s="65" t="str">
        <f t="shared" si="2"/>
        <v/>
      </c>
      <c r="P22" s="65" t="str">
        <f>IF(入力表!AK34="","",入力表!AK34)</f>
        <v/>
      </c>
      <c r="Q22" s="65" t="str">
        <f t="shared" si="3"/>
        <v/>
      </c>
      <c r="R22" s="65" t="str">
        <f>IF(入力表!AL34="","",入力表!AL34)</f>
        <v/>
      </c>
      <c r="S22" s="65" t="str">
        <f t="shared" si="4"/>
        <v/>
      </c>
      <c r="T22" s="66"/>
      <c r="U22" s="81" t="str">
        <f>IF(入力表!K34="","",入力表!K34)</f>
        <v/>
      </c>
      <c r="V22" s="82" t="str">
        <f>IF(入力表!L34="","",入力表!L34)</f>
        <v/>
      </c>
      <c r="W22" s="82" t="str">
        <f>IF(ISERROR(VLOOKUP(IF(V22="","",入力表!M34),$AT$2:$AU$5,2,FALSE)),"",VLOOKUP(IF(V22="","",入力表!M34),$AT$2:$AU$5,2,FALSE))</f>
        <v/>
      </c>
      <c r="X22" s="82" t="str">
        <f>IF(ISBLANK(入力表!N34),"",入力表!N34)</f>
        <v/>
      </c>
      <c r="Y22" s="82" t="str">
        <f>IF(ISBLANK(入力表!O34),"",入力表!O34)</f>
        <v/>
      </c>
      <c r="Z22" s="82" t="str">
        <f>IF(ISERROR(VLOOKUP(入力表!P34,$AT$2:$AU$5,2,FALSE)),"",VLOOKUP(入力表!P34,$AT$2:$AU$5,2,FALSE))</f>
        <v/>
      </c>
      <c r="AA22" s="82" t="str">
        <f>IF(ISBLANK(入力表!Q34),"",入力表!Q34)</f>
        <v/>
      </c>
      <c r="AB22" s="82" t="str">
        <f>IF(ISBLANK(入力表!R34),"",入力表!R34)</f>
        <v/>
      </c>
      <c r="AC22" s="81" t="str">
        <f>IF(入力表!T34="","",入力表!T34)</f>
        <v/>
      </c>
      <c r="AD22" s="82" t="str">
        <f>IF(入力表!U34="","",入力表!U34)</f>
        <v/>
      </c>
      <c r="AE22" s="82" t="str">
        <f t="shared" si="5"/>
        <v/>
      </c>
      <c r="AF22" s="83" t="str">
        <f>IF(ISBLANK(入力表!W34),"",入力表!W34)</f>
        <v/>
      </c>
      <c r="AG22" s="83" t="str">
        <f>IF(ISBLANK(入力表!X34),"",入力表!X34)</f>
        <v/>
      </c>
      <c r="AH22" s="83" t="str">
        <f>IF(ISERROR(VLOOKUP(入力表!Y34,$AT$2:$AU$5,2,FALSE)),"",VLOOKUP(入力表!Y34,$AT$2:$AU$5,2,FALSE))</f>
        <v/>
      </c>
      <c r="AI22" s="83" t="str">
        <f>IF(ISBLANK(入力表!Z34),"",入力表!Z34)</f>
        <v/>
      </c>
      <c r="AJ22" s="84" t="str">
        <f>IF(ISBLANK(入力表!AA34),"",入力表!AA34)</f>
        <v/>
      </c>
      <c r="AK22" s="6" t="str">
        <f>IF(入力表!AC34="","",入力表!AC34)</f>
        <v/>
      </c>
      <c r="AL22" s="6" t="str">
        <f>IF(入力表!AD34="","",入力表!AD34)</f>
        <v/>
      </c>
      <c r="AM22" s="6" t="str">
        <f>IF(ISERROR(VLOOKUP(IF(AL22="","",入力表!AE34),$AT$2:$AU$5,2,FALSE)),"",VLOOKUP(IF(AL22="","",入力表!AE34),$AT$2:$AU$5,2,FALSE))</f>
        <v/>
      </c>
      <c r="AN22" s="6" t="str">
        <f>IF(ISBLANK(入力表!AF34),"",入力表!AF34)</f>
        <v/>
      </c>
      <c r="AO22" s="6" t="str">
        <f>IF(ISBLANK(入力表!AG34),"",入力表!AG34)</f>
        <v/>
      </c>
      <c r="AP22" s="6" t="str">
        <f>IF(ISERROR(VLOOKUP(入力表!AH34,$AT$2:$AU$5,2,FALSE)),"",VLOOKUP(入力表!AH34,$AT$2:$AU$5,2,FALSE))</f>
        <v/>
      </c>
      <c r="AQ22" s="6" t="str">
        <f>IF(ISBLANK(入力表!AI34),"",入力表!AI34)</f>
        <v/>
      </c>
      <c r="AR22" s="85" t="str">
        <f>IF(ISBLANK(入力表!AJ34),"",入力表!AJ34)</f>
        <v/>
      </c>
    </row>
    <row r="23" spans="1:44" ht="9.9499999999999993" customHeight="1">
      <c r="A23" s="65">
        <v>22</v>
      </c>
      <c r="B23" s="65" t="str">
        <f>IF(ISBLANK(入力表!C35),"",入力表!C35)</f>
        <v/>
      </c>
      <c r="C23" s="65" t="str">
        <f>IF(ISBLANK(入力表!D35),"",入力表!D35)</f>
        <v/>
      </c>
      <c r="D23" s="65" t="str">
        <f>IF(ISBLANK(入力表!E35),"",入力表!E35)</f>
        <v/>
      </c>
      <c r="E23" s="65" t="str">
        <f>RIGHT(入力表!F35,2)</f>
        <v/>
      </c>
      <c r="F23" s="65" t="str">
        <f>IF(ISBLANK(入力表!G35),"",入力表!G35)</f>
        <v/>
      </c>
      <c r="G23" s="65" t="str">
        <f>IF(ISBLANK(入力表!H35),"",入力表!H35)</f>
        <v>オホーツク</v>
      </c>
      <c r="H23" s="65" t="str">
        <f>IF(D23="","",入力表!$C$4)</f>
        <v/>
      </c>
      <c r="I23" s="65" t="str">
        <f>IF(ISBLANK(入力表!I35),"",入力表!I35)</f>
        <v/>
      </c>
      <c r="J23" s="65" t="str">
        <f>IF(入力表!J35="","",入力表!J35)</f>
        <v/>
      </c>
      <c r="K23" s="65" t="str">
        <f t="shared" si="0"/>
        <v/>
      </c>
      <c r="L23" s="65" t="str">
        <f>IF(入力表!S35="","",入力表!S35)</f>
        <v/>
      </c>
      <c r="M23" s="65" t="str">
        <f t="shared" si="1"/>
        <v/>
      </c>
      <c r="N23" s="65" t="str">
        <f>IF(入力表!AB35="","",入力表!AB35)</f>
        <v/>
      </c>
      <c r="O23" s="65" t="str">
        <f t="shared" si="2"/>
        <v/>
      </c>
      <c r="P23" s="65" t="str">
        <f>IF(入力表!AK35="","",入力表!AK35)</f>
        <v/>
      </c>
      <c r="Q23" s="65" t="str">
        <f t="shared" si="3"/>
        <v/>
      </c>
      <c r="R23" s="65" t="str">
        <f>IF(入力表!AL35="","",入力表!AL35)</f>
        <v/>
      </c>
      <c r="S23" s="65" t="str">
        <f t="shared" si="4"/>
        <v/>
      </c>
      <c r="T23" s="66"/>
      <c r="U23" s="81" t="str">
        <f>IF(入力表!K35="","",入力表!K35)</f>
        <v/>
      </c>
      <c r="V23" s="82" t="str">
        <f>IF(入力表!L35="","",入力表!L35)</f>
        <v/>
      </c>
      <c r="W23" s="82" t="str">
        <f>IF(ISERROR(VLOOKUP(IF(V23="","",入力表!M35),$AT$2:$AU$5,2,FALSE)),"",VLOOKUP(IF(V23="","",入力表!M35),$AT$2:$AU$5,2,FALSE))</f>
        <v/>
      </c>
      <c r="X23" s="82" t="str">
        <f>IF(ISBLANK(入力表!N35),"",入力表!N35)</f>
        <v/>
      </c>
      <c r="Y23" s="82" t="str">
        <f>IF(ISBLANK(入力表!O35),"",入力表!O35)</f>
        <v/>
      </c>
      <c r="Z23" s="82" t="str">
        <f>IF(ISERROR(VLOOKUP(入力表!P35,$AT$2:$AU$5,2,FALSE)),"",VLOOKUP(入力表!P35,$AT$2:$AU$5,2,FALSE))</f>
        <v/>
      </c>
      <c r="AA23" s="82" t="str">
        <f>IF(ISBLANK(入力表!Q35),"",入力表!Q35)</f>
        <v/>
      </c>
      <c r="AB23" s="82" t="str">
        <f>IF(ISBLANK(入力表!R35),"",入力表!R35)</f>
        <v/>
      </c>
      <c r="AC23" s="81" t="str">
        <f>IF(入力表!T35="","",入力表!T35)</f>
        <v/>
      </c>
      <c r="AD23" s="82" t="str">
        <f>IF(入力表!U35="","",入力表!U35)</f>
        <v/>
      </c>
      <c r="AE23" s="82" t="str">
        <f t="shared" si="5"/>
        <v/>
      </c>
      <c r="AF23" s="83" t="str">
        <f>IF(ISBLANK(入力表!W35),"",入力表!W35)</f>
        <v/>
      </c>
      <c r="AG23" s="83" t="str">
        <f>IF(ISBLANK(入力表!X35),"",入力表!X35)</f>
        <v/>
      </c>
      <c r="AH23" s="83" t="str">
        <f>IF(ISERROR(VLOOKUP(入力表!Y35,$AT$2:$AU$5,2,FALSE)),"",VLOOKUP(入力表!Y35,$AT$2:$AU$5,2,FALSE))</f>
        <v/>
      </c>
      <c r="AI23" s="83" t="str">
        <f>IF(ISBLANK(入力表!Z35),"",入力表!Z35)</f>
        <v/>
      </c>
      <c r="AJ23" s="84" t="str">
        <f>IF(ISBLANK(入力表!AA35),"",入力表!AA35)</f>
        <v/>
      </c>
      <c r="AK23" s="6" t="str">
        <f>IF(入力表!AC35="","",入力表!AC35)</f>
        <v/>
      </c>
      <c r="AL23" s="6" t="str">
        <f>IF(入力表!AD35="","",入力表!AD35)</f>
        <v/>
      </c>
      <c r="AM23" s="6" t="str">
        <f>IF(ISERROR(VLOOKUP(IF(AL23="","",入力表!AE35),$AT$2:$AU$5,2,FALSE)),"",VLOOKUP(IF(AL23="","",入力表!AE35),$AT$2:$AU$5,2,FALSE))</f>
        <v/>
      </c>
      <c r="AN23" s="6" t="str">
        <f>IF(ISBLANK(入力表!AF35),"",入力表!AF35)</f>
        <v/>
      </c>
      <c r="AO23" s="6" t="str">
        <f>IF(ISBLANK(入力表!AG35),"",入力表!AG35)</f>
        <v/>
      </c>
      <c r="AP23" s="6" t="str">
        <f>IF(ISERROR(VLOOKUP(入力表!AH35,$AT$2:$AU$5,2,FALSE)),"",VLOOKUP(入力表!AH35,$AT$2:$AU$5,2,FALSE))</f>
        <v/>
      </c>
      <c r="AQ23" s="6" t="str">
        <f>IF(ISBLANK(入力表!AI35),"",入力表!AI35)</f>
        <v/>
      </c>
      <c r="AR23" s="85" t="str">
        <f>IF(ISBLANK(入力表!AJ35),"",入力表!AJ35)</f>
        <v/>
      </c>
    </row>
    <row r="24" spans="1:44" ht="9.9499999999999993" customHeight="1">
      <c r="A24" s="65">
        <v>23</v>
      </c>
      <c r="B24" s="65" t="str">
        <f>IF(ISBLANK(入力表!C36),"",入力表!C36)</f>
        <v/>
      </c>
      <c r="C24" s="65" t="str">
        <f>IF(ISBLANK(入力表!D36),"",入力表!D36)</f>
        <v/>
      </c>
      <c r="D24" s="65" t="str">
        <f>IF(ISBLANK(入力表!E36),"",入力表!E36)</f>
        <v/>
      </c>
      <c r="E24" s="65" t="str">
        <f>RIGHT(入力表!F36,2)</f>
        <v/>
      </c>
      <c r="F24" s="65" t="str">
        <f>IF(ISBLANK(入力表!G36),"",入力表!G36)</f>
        <v/>
      </c>
      <c r="G24" s="65" t="str">
        <f>IF(ISBLANK(入力表!H36),"",入力表!H36)</f>
        <v>オホーツク</v>
      </c>
      <c r="H24" s="65" t="str">
        <f>IF(D24="","",入力表!$C$4)</f>
        <v/>
      </c>
      <c r="I24" s="65" t="str">
        <f>IF(ISBLANK(入力表!I36),"",入力表!I36)</f>
        <v/>
      </c>
      <c r="J24" s="65" t="str">
        <f>IF(入力表!J36="","",入力表!J36)</f>
        <v/>
      </c>
      <c r="K24" s="65" t="str">
        <f t="shared" si="0"/>
        <v/>
      </c>
      <c r="L24" s="65" t="str">
        <f>IF(入力表!S36="","",入力表!S36)</f>
        <v/>
      </c>
      <c r="M24" s="65" t="str">
        <f t="shared" si="1"/>
        <v/>
      </c>
      <c r="N24" s="65" t="str">
        <f>IF(入力表!AB36="","",入力表!AB36)</f>
        <v/>
      </c>
      <c r="O24" s="65" t="str">
        <f t="shared" si="2"/>
        <v/>
      </c>
      <c r="P24" s="65" t="str">
        <f>IF(入力表!AK36="","",入力表!AK36)</f>
        <v/>
      </c>
      <c r="Q24" s="65" t="str">
        <f t="shared" si="3"/>
        <v/>
      </c>
      <c r="R24" s="65" t="str">
        <f>IF(入力表!AL36="","",入力表!AL36)</f>
        <v/>
      </c>
      <c r="S24" s="65" t="str">
        <f t="shared" si="4"/>
        <v/>
      </c>
      <c r="T24" s="66"/>
      <c r="U24" s="81" t="str">
        <f>IF(入力表!K36="","",入力表!K36)</f>
        <v/>
      </c>
      <c r="V24" s="82" t="str">
        <f>IF(入力表!L36="","",入力表!L36)</f>
        <v/>
      </c>
      <c r="W24" s="82" t="str">
        <f>IF(ISERROR(VLOOKUP(IF(V24="","",入力表!M36),$AT$2:$AU$5,2,FALSE)),"",VLOOKUP(IF(V24="","",入力表!M36),$AT$2:$AU$5,2,FALSE))</f>
        <v/>
      </c>
      <c r="X24" s="82" t="str">
        <f>IF(ISBLANK(入力表!N36),"",入力表!N36)</f>
        <v/>
      </c>
      <c r="Y24" s="82" t="str">
        <f>IF(ISBLANK(入力表!O36),"",入力表!O36)</f>
        <v/>
      </c>
      <c r="Z24" s="82" t="str">
        <f>IF(ISERROR(VLOOKUP(入力表!P36,$AT$2:$AU$5,2,FALSE)),"",VLOOKUP(入力表!P36,$AT$2:$AU$5,2,FALSE))</f>
        <v/>
      </c>
      <c r="AA24" s="82" t="str">
        <f>IF(ISBLANK(入力表!Q36),"",入力表!Q36)</f>
        <v/>
      </c>
      <c r="AB24" s="82" t="str">
        <f>IF(ISBLANK(入力表!R36),"",入力表!R36)</f>
        <v/>
      </c>
      <c r="AC24" s="81" t="str">
        <f>IF(入力表!T36="","",入力表!T36)</f>
        <v/>
      </c>
      <c r="AD24" s="82" t="str">
        <f>IF(入力表!U36="","",入力表!U36)</f>
        <v/>
      </c>
      <c r="AE24" s="82" t="str">
        <f t="shared" si="5"/>
        <v/>
      </c>
      <c r="AF24" s="83" t="str">
        <f>IF(ISBLANK(入力表!W36),"",入力表!W36)</f>
        <v/>
      </c>
      <c r="AG24" s="83" t="str">
        <f>IF(ISBLANK(入力表!X36),"",入力表!X36)</f>
        <v/>
      </c>
      <c r="AH24" s="83" t="str">
        <f>IF(ISERROR(VLOOKUP(入力表!Y36,$AT$2:$AU$5,2,FALSE)),"",VLOOKUP(入力表!Y36,$AT$2:$AU$5,2,FALSE))</f>
        <v/>
      </c>
      <c r="AI24" s="83" t="str">
        <f>IF(ISBLANK(入力表!Z36),"",入力表!Z36)</f>
        <v/>
      </c>
      <c r="AJ24" s="84" t="str">
        <f>IF(ISBLANK(入力表!AA36),"",入力表!AA36)</f>
        <v/>
      </c>
      <c r="AK24" s="6" t="str">
        <f>IF(入力表!AC36="","",入力表!AC36)</f>
        <v/>
      </c>
      <c r="AL24" s="6" t="str">
        <f>IF(入力表!AD36="","",入力表!AD36)</f>
        <v/>
      </c>
      <c r="AM24" s="6" t="str">
        <f>IF(ISERROR(VLOOKUP(IF(AL24="","",入力表!AE36),$AT$2:$AU$5,2,FALSE)),"",VLOOKUP(IF(AL24="","",入力表!AE36),$AT$2:$AU$5,2,FALSE))</f>
        <v/>
      </c>
      <c r="AN24" s="6" t="str">
        <f>IF(ISBLANK(入力表!AF36),"",入力表!AF36)</f>
        <v/>
      </c>
      <c r="AO24" s="6" t="str">
        <f>IF(ISBLANK(入力表!AG36),"",入力表!AG36)</f>
        <v/>
      </c>
      <c r="AP24" s="6" t="str">
        <f>IF(ISERROR(VLOOKUP(入力表!AH36,$AT$2:$AU$5,2,FALSE)),"",VLOOKUP(入力表!AH36,$AT$2:$AU$5,2,FALSE))</f>
        <v/>
      </c>
      <c r="AQ24" s="6" t="str">
        <f>IF(ISBLANK(入力表!AI36),"",入力表!AI36)</f>
        <v/>
      </c>
      <c r="AR24" s="85" t="str">
        <f>IF(ISBLANK(入力表!AJ36),"",入力表!AJ36)</f>
        <v/>
      </c>
    </row>
    <row r="25" spans="1:44" ht="9.9499999999999993" customHeight="1">
      <c r="A25" s="65">
        <v>24</v>
      </c>
      <c r="B25" s="65" t="str">
        <f>IF(ISBLANK(入力表!C37),"",入力表!C37)</f>
        <v/>
      </c>
      <c r="C25" s="65" t="str">
        <f>IF(ISBLANK(入力表!D37),"",入力表!D37)</f>
        <v/>
      </c>
      <c r="D25" s="65" t="str">
        <f>IF(ISBLANK(入力表!E37),"",入力表!E37)</f>
        <v/>
      </c>
      <c r="E25" s="65" t="str">
        <f>RIGHT(入力表!F37,2)</f>
        <v/>
      </c>
      <c r="F25" s="65" t="str">
        <f>IF(ISBLANK(入力表!G37),"",入力表!G37)</f>
        <v/>
      </c>
      <c r="G25" s="65" t="str">
        <f>IF(ISBLANK(入力表!H37),"",入力表!H37)</f>
        <v>オホーツク</v>
      </c>
      <c r="H25" s="65" t="str">
        <f>IF(D25="","",入力表!$C$4)</f>
        <v/>
      </c>
      <c r="I25" s="65" t="str">
        <f>IF(ISBLANK(入力表!I37),"",入力表!I37)</f>
        <v/>
      </c>
      <c r="J25" s="65" t="str">
        <f>IF(入力表!J37="","",入力表!J37)</f>
        <v/>
      </c>
      <c r="K25" s="65" t="str">
        <f t="shared" si="0"/>
        <v/>
      </c>
      <c r="L25" s="65" t="str">
        <f>IF(入力表!S37="","",入力表!S37)</f>
        <v/>
      </c>
      <c r="M25" s="65" t="str">
        <f t="shared" si="1"/>
        <v/>
      </c>
      <c r="N25" s="65" t="str">
        <f>IF(入力表!AB37="","",入力表!AB37)</f>
        <v/>
      </c>
      <c r="O25" s="65" t="str">
        <f t="shared" si="2"/>
        <v/>
      </c>
      <c r="P25" s="65" t="str">
        <f>IF(入力表!AK37="","",入力表!AK37)</f>
        <v/>
      </c>
      <c r="Q25" s="65" t="str">
        <f t="shared" si="3"/>
        <v/>
      </c>
      <c r="R25" s="65" t="str">
        <f>IF(入力表!AL37="","",入力表!AL37)</f>
        <v/>
      </c>
      <c r="S25" s="65" t="str">
        <f t="shared" si="4"/>
        <v/>
      </c>
      <c r="T25" s="66"/>
      <c r="U25" s="81" t="str">
        <f>IF(入力表!K37="","",入力表!K37)</f>
        <v/>
      </c>
      <c r="V25" s="82" t="str">
        <f>IF(入力表!L37="","",入力表!L37)</f>
        <v/>
      </c>
      <c r="W25" s="82" t="str">
        <f>IF(ISERROR(VLOOKUP(IF(V25="","",入力表!M37),$AT$2:$AU$5,2,FALSE)),"",VLOOKUP(IF(V25="","",入力表!M37),$AT$2:$AU$5,2,FALSE))</f>
        <v/>
      </c>
      <c r="X25" s="82" t="str">
        <f>IF(ISBLANK(入力表!N37),"",入力表!N37)</f>
        <v/>
      </c>
      <c r="Y25" s="82" t="str">
        <f>IF(ISBLANK(入力表!O37),"",入力表!O37)</f>
        <v/>
      </c>
      <c r="Z25" s="82" t="str">
        <f>IF(ISERROR(VLOOKUP(入力表!P37,$AT$2:$AU$5,2,FALSE)),"",VLOOKUP(入力表!P37,$AT$2:$AU$5,2,FALSE))</f>
        <v/>
      </c>
      <c r="AA25" s="82" t="str">
        <f>IF(ISBLANK(入力表!Q37),"",入力表!Q37)</f>
        <v/>
      </c>
      <c r="AB25" s="82" t="str">
        <f>IF(ISBLANK(入力表!R37),"",入力表!R37)</f>
        <v/>
      </c>
      <c r="AC25" s="81" t="str">
        <f>IF(入力表!T37="","",入力表!T37)</f>
        <v/>
      </c>
      <c r="AD25" s="82" t="str">
        <f>IF(入力表!U37="","",入力表!U37)</f>
        <v/>
      </c>
      <c r="AE25" s="82" t="str">
        <f t="shared" si="5"/>
        <v/>
      </c>
      <c r="AF25" s="83" t="str">
        <f>IF(ISBLANK(入力表!W37),"",入力表!W37)</f>
        <v/>
      </c>
      <c r="AG25" s="83" t="str">
        <f>IF(ISBLANK(入力表!X37),"",入力表!X37)</f>
        <v/>
      </c>
      <c r="AH25" s="83" t="str">
        <f>IF(ISERROR(VLOOKUP(入力表!Y37,$AT$2:$AU$5,2,FALSE)),"",VLOOKUP(入力表!Y37,$AT$2:$AU$5,2,FALSE))</f>
        <v/>
      </c>
      <c r="AI25" s="83" t="str">
        <f>IF(ISBLANK(入力表!Z37),"",入力表!Z37)</f>
        <v/>
      </c>
      <c r="AJ25" s="84" t="str">
        <f>IF(ISBLANK(入力表!AA37),"",入力表!AA37)</f>
        <v/>
      </c>
      <c r="AK25" s="6" t="str">
        <f>IF(入力表!AC37="","",入力表!AC37)</f>
        <v/>
      </c>
      <c r="AL25" s="6" t="str">
        <f>IF(入力表!AD37="","",入力表!AD37)</f>
        <v/>
      </c>
      <c r="AM25" s="6" t="str">
        <f>IF(ISERROR(VLOOKUP(IF(AL25="","",入力表!AE37),$AT$2:$AU$5,2,FALSE)),"",VLOOKUP(IF(AL25="","",入力表!AE37),$AT$2:$AU$5,2,FALSE))</f>
        <v/>
      </c>
      <c r="AN25" s="6" t="str">
        <f>IF(ISBLANK(入力表!AF37),"",入力表!AF37)</f>
        <v/>
      </c>
      <c r="AO25" s="6" t="str">
        <f>IF(ISBLANK(入力表!AG37),"",入力表!AG37)</f>
        <v/>
      </c>
      <c r="AP25" s="6" t="str">
        <f>IF(ISERROR(VLOOKUP(入力表!AH37,$AT$2:$AU$5,2,FALSE)),"",VLOOKUP(入力表!AH37,$AT$2:$AU$5,2,FALSE))</f>
        <v/>
      </c>
      <c r="AQ25" s="6" t="str">
        <f>IF(ISBLANK(入力表!AI37),"",入力表!AI37)</f>
        <v/>
      </c>
      <c r="AR25" s="85" t="str">
        <f>IF(ISBLANK(入力表!AJ37),"",入力表!AJ37)</f>
        <v/>
      </c>
    </row>
    <row r="26" spans="1:44" ht="9.9499999999999993" customHeight="1">
      <c r="A26" s="65">
        <v>25</v>
      </c>
      <c r="B26" s="65" t="str">
        <f>IF(ISBLANK(入力表!C38),"",入力表!C38)</f>
        <v/>
      </c>
      <c r="C26" s="65" t="str">
        <f>IF(ISBLANK(入力表!D38),"",入力表!D38)</f>
        <v/>
      </c>
      <c r="D26" s="65" t="str">
        <f>IF(ISBLANK(入力表!E38),"",入力表!E38)</f>
        <v/>
      </c>
      <c r="E26" s="65" t="str">
        <f>RIGHT(入力表!F38,2)</f>
        <v/>
      </c>
      <c r="F26" s="65" t="str">
        <f>IF(ISBLANK(入力表!G38),"",入力表!G38)</f>
        <v/>
      </c>
      <c r="G26" s="65" t="str">
        <f>IF(ISBLANK(入力表!H38),"",入力表!H38)</f>
        <v>オホーツク</v>
      </c>
      <c r="H26" s="65" t="str">
        <f>IF(D26="","",入力表!$C$4)</f>
        <v/>
      </c>
      <c r="I26" s="65" t="str">
        <f>IF(ISBLANK(入力表!I38),"",入力表!I38)</f>
        <v/>
      </c>
      <c r="J26" s="65" t="str">
        <f>IF(入力表!J38="","",入力表!J38)</f>
        <v/>
      </c>
      <c r="K26" s="65" t="str">
        <f t="shared" si="0"/>
        <v/>
      </c>
      <c r="L26" s="65" t="str">
        <f>IF(入力表!S38="","",入力表!S38)</f>
        <v/>
      </c>
      <c r="M26" s="65" t="str">
        <f t="shared" si="1"/>
        <v/>
      </c>
      <c r="N26" s="65" t="str">
        <f>IF(入力表!AB38="","",入力表!AB38)</f>
        <v/>
      </c>
      <c r="O26" s="65" t="str">
        <f t="shared" si="2"/>
        <v/>
      </c>
      <c r="P26" s="65" t="str">
        <f>IF(入力表!AK38="","",入力表!AK38)</f>
        <v/>
      </c>
      <c r="Q26" s="65" t="str">
        <f t="shared" si="3"/>
        <v/>
      </c>
      <c r="R26" s="65" t="str">
        <f>IF(入力表!AL38="","",入力表!AL38)</f>
        <v/>
      </c>
      <c r="S26" s="65" t="str">
        <f t="shared" si="4"/>
        <v/>
      </c>
      <c r="T26" s="66"/>
      <c r="U26" s="81" t="str">
        <f>IF(入力表!K38="","",入力表!K38)</f>
        <v/>
      </c>
      <c r="V26" s="82" t="str">
        <f>IF(入力表!L38="","",入力表!L38)</f>
        <v/>
      </c>
      <c r="W26" s="82" t="str">
        <f>IF(ISERROR(VLOOKUP(IF(V26="","",入力表!M38),$AT$2:$AU$5,2,FALSE)),"",VLOOKUP(IF(V26="","",入力表!M38),$AT$2:$AU$5,2,FALSE))</f>
        <v/>
      </c>
      <c r="X26" s="82" t="str">
        <f>IF(ISBLANK(入力表!N38),"",入力表!N38)</f>
        <v/>
      </c>
      <c r="Y26" s="82" t="str">
        <f>IF(ISBLANK(入力表!O38),"",入力表!O38)</f>
        <v/>
      </c>
      <c r="Z26" s="82" t="str">
        <f>IF(ISERROR(VLOOKUP(入力表!P38,$AT$2:$AU$5,2,FALSE)),"",VLOOKUP(入力表!P38,$AT$2:$AU$5,2,FALSE))</f>
        <v/>
      </c>
      <c r="AA26" s="82" t="str">
        <f>IF(ISBLANK(入力表!Q38),"",入力表!Q38)</f>
        <v/>
      </c>
      <c r="AB26" s="82" t="str">
        <f>IF(ISBLANK(入力表!R38),"",入力表!R38)</f>
        <v/>
      </c>
      <c r="AC26" s="81" t="str">
        <f>IF(入力表!T38="","",入力表!T38)</f>
        <v/>
      </c>
      <c r="AD26" s="82" t="str">
        <f>IF(入力表!U38="","",入力表!U38)</f>
        <v/>
      </c>
      <c r="AE26" s="82" t="str">
        <f t="shared" si="5"/>
        <v/>
      </c>
      <c r="AF26" s="83" t="str">
        <f>IF(ISBLANK(入力表!W38),"",入力表!W38)</f>
        <v/>
      </c>
      <c r="AG26" s="83" t="str">
        <f>IF(ISBLANK(入力表!X38),"",入力表!X38)</f>
        <v/>
      </c>
      <c r="AH26" s="83" t="str">
        <f>IF(ISERROR(VLOOKUP(入力表!Y38,$AT$2:$AU$5,2,FALSE)),"",VLOOKUP(入力表!Y38,$AT$2:$AU$5,2,FALSE))</f>
        <v/>
      </c>
      <c r="AI26" s="83" t="str">
        <f>IF(ISBLANK(入力表!Z38),"",入力表!Z38)</f>
        <v/>
      </c>
      <c r="AJ26" s="84" t="str">
        <f>IF(ISBLANK(入力表!AA38),"",入力表!AA38)</f>
        <v/>
      </c>
      <c r="AK26" s="6" t="str">
        <f>IF(入力表!AC38="","",入力表!AC38)</f>
        <v/>
      </c>
      <c r="AL26" s="6" t="str">
        <f>IF(入力表!AD38="","",入力表!AD38)</f>
        <v/>
      </c>
      <c r="AM26" s="6" t="str">
        <f>IF(ISERROR(VLOOKUP(IF(AL26="","",入力表!AE38),$AT$2:$AU$5,2,FALSE)),"",VLOOKUP(IF(AL26="","",入力表!AE38),$AT$2:$AU$5,2,FALSE))</f>
        <v/>
      </c>
      <c r="AN26" s="6" t="str">
        <f>IF(ISBLANK(入力表!AF38),"",入力表!AF38)</f>
        <v/>
      </c>
      <c r="AO26" s="6" t="str">
        <f>IF(ISBLANK(入力表!AG38),"",入力表!AG38)</f>
        <v/>
      </c>
      <c r="AP26" s="6" t="str">
        <f>IF(ISERROR(VLOOKUP(入力表!AH38,$AT$2:$AU$5,2,FALSE)),"",VLOOKUP(入力表!AH38,$AT$2:$AU$5,2,FALSE))</f>
        <v/>
      </c>
      <c r="AQ26" s="6" t="str">
        <f>IF(ISBLANK(入力表!AI38),"",入力表!AI38)</f>
        <v/>
      </c>
      <c r="AR26" s="85" t="str">
        <f>IF(ISBLANK(入力表!AJ38),"",入力表!AJ38)</f>
        <v/>
      </c>
    </row>
    <row r="27" spans="1:44" ht="9.9499999999999993" customHeight="1">
      <c r="A27" s="65">
        <v>26</v>
      </c>
      <c r="B27" s="65" t="str">
        <f>IF(ISBLANK(入力表!C39),"",入力表!C39)</f>
        <v/>
      </c>
      <c r="C27" s="65" t="str">
        <f>IF(ISBLANK(入力表!D39),"",入力表!D39)</f>
        <v/>
      </c>
      <c r="D27" s="65" t="str">
        <f>IF(ISBLANK(入力表!E39),"",入力表!E39)</f>
        <v/>
      </c>
      <c r="E27" s="65" t="str">
        <f>RIGHT(入力表!F39,2)</f>
        <v/>
      </c>
      <c r="F27" s="65" t="str">
        <f>IF(ISBLANK(入力表!G39),"",入力表!G39)</f>
        <v/>
      </c>
      <c r="G27" s="65" t="str">
        <f>IF(ISBLANK(入力表!H39),"",入力表!H39)</f>
        <v>オホーツク</v>
      </c>
      <c r="H27" s="65" t="str">
        <f>IF(D27="","",入力表!$C$4)</f>
        <v/>
      </c>
      <c r="I27" s="65" t="str">
        <f>IF(ISBLANK(入力表!I39),"",入力表!I39)</f>
        <v/>
      </c>
      <c r="J27" s="65" t="str">
        <f>IF(入力表!J39="","",入力表!J39)</f>
        <v/>
      </c>
      <c r="K27" s="65" t="str">
        <f t="shared" si="0"/>
        <v/>
      </c>
      <c r="L27" s="65" t="str">
        <f>IF(入力表!S39="","",入力表!S39)</f>
        <v/>
      </c>
      <c r="M27" s="65" t="str">
        <f t="shared" si="1"/>
        <v/>
      </c>
      <c r="N27" s="65" t="str">
        <f>IF(入力表!AB39="","",入力表!AB39)</f>
        <v/>
      </c>
      <c r="O27" s="65" t="str">
        <f t="shared" si="2"/>
        <v/>
      </c>
      <c r="P27" s="65" t="str">
        <f>IF(入力表!AK39="","",入力表!AK39)</f>
        <v/>
      </c>
      <c r="Q27" s="65" t="str">
        <f t="shared" si="3"/>
        <v/>
      </c>
      <c r="R27" s="65" t="str">
        <f>IF(入力表!AL39="","",入力表!AL39)</f>
        <v/>
      </c>
      <c r="S27" s="65" t="str">
        <f t="shared" si="4"/>
        <v/>
      </c>
      <c r="T27" s="66"/>
      <c r="U27" s="81" t="str">
        <f>IF(入力表!K39="","",入力表!K39)</f>
        <v/>
      </c>
      <c r="V27" s="82" t="str">
        <f>IF(入力表!L39="","",入力表!L39)</f>
        <v/>
      </c>
      <c r="W27" s="82" t="str">
        <f>IF(ISERROR(VLOOKUP(IF(V27="","",入力表!M39),$AT$2:$AU$5,2,FALSE)),"",VLOOKUP(IF(V27="","",入力表!M39),$AT$2:$AU$5,2,FALSE))</f>
        <v/>
      </c>
      <c r="X27" s="82" t="str">
        <f>IF(ISBLANK(入力表!N39),"",入力表!N39)</f>
        <v/>
      </c>
      <c r="Y27" s="82" t="str">
        <f>IF(ISBLANK(入力表!O39),"",入力表!O39)</f>
        <v/>
      </c>
      <c r="Z27" s="82" t="str">
        <f>IF(ISERROR(VLOOKUP(入力表!P39,$AT$2:$AU$5,2,FALSE)),"",VLOOKUP(入力表!P39,$AT$2:$AU$5,2,FALSE))</f>
        <v/>
      </c>
      <c r="AA27" s="82" t="str">
        <f>IF(ISBLANK(入力表!Q39),"",入力表!Q39)</f>
        <v/>
      </c>
      <c r="AB27" s="82" t="str">
        <f>IF(ISBLANK(入力表!R39),"",入力表!R39)</f>
        <v/>
      </c>
      <c r="AC27" s="81" t="str">
        <f>IF(入力表!T39="","",入力表!T39)</f>
        <v/>
      </c>
      <c r="AD27" s="82" t="str">
        <f>IF(入力表!U39="","",入力表!U39)</f>
        <v/>
      </c>
      <c r="AE27" s="82" t="str">
        <f t="shared" si="5"/>
        <v/>
      </c>
      <c r="AF27" s="83" t="str">
        <f>IF(ISBLANK(入力表!W39),"",入力表!W39)</f>
        <v/>
      </c>
      <c r="AG27" s="83" t="str">
        <f>IF(ISBLANK(入力表!X39),"",入力表!X39)</f>
        <v/>
      </c>
      <c r="AH27" s="83" t="str">
        <f>IF(ISERROR(VLOOKUP(入力表!Y39,$AT$2:$AU$5,2,FALSE)),"",VLOOKUP(入力表!Y39,$AT$2:$AU$5,2,FALSE))</f>
        <v/>
      </c>
      <c r="AI27" s="83" t="str">
        <f>IF(ISBLANK(入力表!Z39),"",入力表!Z39)</f>
        <v/>
      </c>
      <c r="AJ27" s="84" t="str">
        <f>IF(ISBLANK(入力表!AA39),"",入力表!AA39)</f>
        <v/>
      </c>
      <c r="AK27" s="6" t="str">
        <f>IF(入力表!AC39="","",入力表!AC39)</f>
        <v/>
      </c>
      <c r="AL27" s="6" t="str">
        <f>IF(入力表!AD39="","",入力表!AD39)</f>
        <v/>
      </c>
      <c r="AM27" s="6" t="str">
        <f>IF(ISERROR(VLOOKUP(IF(AL27="","",入力表!AE39),$AT$2:$AU$5,2,FALSE)),"",VLOOKUP(IF(AL27="","",入力表!AE39),$AT$2:$AU$5,2,FALSE))</f>
        <v/>
      </c>
      <c r="AN27" s="6" t="str">
        <f>IF(ISBLANK(入力表!AF39),"",入力表!AF39)</f>
        <v/>
      </c>
      <c r="AO27" s="6" t="str">
        <f>IF(ISBLANK(入力表!AG39),"",入力表!AG39)</f>
        <v/>
      </c>
      <c r="AP27" s="6" t="str">
        <f>IF(ISERROR(VLOOKUP(入力表!AH39,$AT$2:$AU$5,2,FALSE)),"",VLOOKUP(入力表!AH39,$AT$2:$AU$5,2,FALSE))</f>
        <v/>
      </c>
      <c r="AQ27" s="6" t="str">
        <f>IF(ISBLANK(入力表!AI39),"",入力表!AI39)</f>
        <v/>
      </c>
      <c r="AR27" s="85" t="str">
        <f>IF(ISBLANK(入力表!AJ39),"",入力表!AJ39)</f>
        <v/>
      </c>
    </row>
    <row r="28" spans="1:44" ht="9.9499999999999993" customHeight="1">
      <c r="A28" s="65">
        <v>27</v>
      </c>
      <c r="B28" s="65" t="str">
        <f>IF(ISBLANK(入力表!C40),"",入力表!C40)</f>
        <v/>
      </c>
      <c r="C28" s="65" t="str">
        <f>IF(ISBLANK(入力表!D40),"",入力表!D40)</f>
        <v/>
      </c>
      <c r="D28" s="65" t="str">
        <f>IF(ISBLANK(入力表!E40),"",入力表!E40)</f>
        <v/>
      </c>
      <c r="E28" s="65" t="str">
        <f>RIGHT(入力表!F40,2)</f>
        <v/>
      </c>
      <c r="F28" s="65" t="str">
        <f>IF(ISBLANK(入力表!G40),"",入力表!G40)</f>
        <v/>
      </c>
      <c r="G28" s="65" t="str">
        <f>IF(ISBLANK(入力表!H40),"",入力表!H40)</f>
        <v>オホーツク</v>
      </c>
      <c r="H28" s="65" t="str">
        <f>IF(D28="","",入力表!$C$4)</f>
        <v/>
      </c>
      <c r="I28" s="65" t="str">
        <f>IF(ISBLANK(入力表!I40),"",入力表!I40)</f>
        <v/>
      </c>
      <c r="J28" s="65" t="str">
        <f>IF(入力表!J40="","",入力表!J40)</f>
        <v/>
      </c>
      <c r="K28" s="65" t="str">
        <f t="shared" si="0"/>
        <v/>
      </c>
      <c r="L28" s="65" t="str">
        <f>IF(入力表!S40="","",入力表!S40)</f>
        <v/>
      </c>
      <c r="M28" s="65" t="str">
        <f t="shared" si="1"/>
        <v/>
      </c>
      <c r="N28" s="65" t="str">
        <f>IF(入力表!AB40="","",入力表!AB40)</f>
        <v/>
      </c>
      <c r="O28" s="65" t="str">
        <f t="shared" si="2"/>
        <v/>
      </c>
      <c r="P28" s="65" t="str">
        <f>IF(入力表!AK40="","",入力表!AK40)</f>
        <v/>
      </c>
      <c r="Q28" s="65" t="str">
        <f t="shared" si="3"/>
        <v/>
      </c>
      <c r="R28" s="65" t="str">
        <f>IF(入力表!AL40="","",入力表!AL40)</f>
        <v/>
      </c>
      <c r="S28" s="65" t="str">
        <f t="shared" si="4"/>
        <v/>
      </c>
      <c r="T28" s="66"/>
      <c r="U28" s="81" t="str">
        <f>IF(入力表!K40="","",入力表!K40)</f>
        <v/>
      </c>
      <c r="V28" s="82" t="str">
        <f>IF(入力表!L40="","",入力表!L40)</f>
        <v/>
      </c>
      <c r="W28" s="82" t="str">
        <f>IF(ISERROR(VLOOKUP(IF(V28="","",入力表!M40),$AT$2:$AU$5,2,FALSE)),"",VLOOKUP(IF(V28="","",入力表!M40),$AT$2:$AU$5,2,FALSE))</f>
        <v/>
      </c>
      <c r="X28" s="82" t="str">
        <f>IF(ISBLANK(入力表!N40),"",入力表!N40)</f>
        <v/>
      </c>
      <c r="Y28" s="82" t="str">
        <f>IF(ISBLANK(入力表!O40),"",入力表!O40)</f>
        <v/>
      </c>
      <c r="Z28" s="82" t="str">
        <f>IF(ISERROR(VLOOKUP(入力表!P40,$AT$2:$AU$5,2,FALSE)),"",VLOOKUP(入力表!P40,$AT$2:$AU$5,2,FALSE))</f>
        <v/>
      </c>
      <c r="AA28" s="82" t="str">
        <f>IF(ISBLANK(入力表!Q40),"",入力表!Q40)</f>
        <v/>
      </c>
      <c r="AB28" s="82" t="str">
        <f>IF(ISBLANK(入力表!R40),"",入力表!R40)</f>
        <v/>
      </c>
      <c r="AC28" s="81" t="str">
        <f>IF(入力表!T40="","",入力表!T40)</f>
        <v/>
      </c>
      <c r="AD28" s="82" t="str">
        <f>IF(入力表!U40="","",入力表!U40)</f>
        <v/>
      </c>
      <c r="AE28" s="82" t="str">
        <f t="shared" si="5"/>
        <v/>
      </c>
      <c r="AF28" s="83" t="str">
        <f>IF(ISBLANK(入力表!W40),"",入力表!W40)</f>
        <v/>
      </c>
      <c r="AG28" s="83" t="str">
        <f>IF(ISBLANK(入力表!X40),"",入力表!X40)</f>
        <v/>
      </c>
      <c r="AH28" s="83" t="str">
        <f>IF(ISERROR(VLOOKUP(入力表!Y40,$AT$2:$AU$5,2,FALSE)),"",VLOOKUP(入力表!Y40,$AT$2:$AU$5,2,FALSE))</f>
        <v/>
      </c>
      <c r="AI28" s="83" t="str">
        <f>IF(ISBLANK(入力表!Z40),"",入力表!Z40)</f>
        <v/>
      </c>
      <c r="AJ28" s="84" t="str">
        <f>IF(ISBLANK(入力表!AA40),"",入力表!AA40)</f>
        <v/>
      </c>
      <c r="AK28" s="6" t="str">
        <f>IF(入力表!AC40="","",入力表!AC40)</f>
        <v/>
      </c>
      <c r="AL28" s="6" t="str">
        <f>IF(入力表!AD40="","",入力表!AD40)</f>
        <v/>
      </c>
      <c r="AM28" s="6" t="str">
        <f>IF(ISERROR(VLOOKUP(IF(AL28="","",入力表!AE40),$AT$2:$AU$5,2,FALSE)),"",VLOOKUP(IF(AL28="","",入力表!AE40),$AT$2:$AU$5,2,FALSE))</f>
        <v/>
      </c>
      <c r="AN28" s="6" t="str">
        <f>IF(ISBLANK(入力表!AF40),"",入力表!AF40)</f>
        <v/>
      </c>
      <c r="AO28" s="6" t="str">
        <f>IF(ISBLANK(入力表!AG40),"",入力表!AG40)</f>
        <v/>
      </c>
      <c r="AP28" s="6" t="str">
        <f>IF(ISERROR(VLOOKUP(入力表!AH40,$AT$2:$AU$5,2,FALSE)),"",VLOOKUP(入力表!AH40,$AT$2:$AU$5,2,FALSE))</f>
        <v/>
      </c>
      <c r="AQ28" s="6" t="str">
        <f>IF(ISBLANK(入力表!AI40),"",入力表!AI40)</f>
        <v/>
      </c>
      <c r="AR28" s="85" t="str">
        <f>IF(ISBLANK(入力表!AJ40),"",入力表!AJ40)</f>
        <v/>
      </c>
    </row>
    <row r="29" spans="1:44" ht="9.9499999999999993" customHeight="1">
      <c r="A29" s="65">
        <v>28</v>
      </c>
      <c r="B29" s="65" t="str">
        <f>IF(ISBLANK(入力表!C41),"",入力表!C41)</f>
        <v/>
      </c>
      <c r="C29" s="65" t="str">
        <f>IF(ISBLANK(入力表!D41),"",入力表!D41)</f>
        <v/>
      </c>
      <c r="D29" s="65" t="str">
        <f>IF(ISBLANK(入力表!E41),"",入力表!E41)</f>
        <v/>
      </c>
      <c r="E29" s="65" t="str">
        <f>RIGHT(入力表!F41,2)</f>
        <v/>
      </c>
      <c r="F29" s="65" t="str">
        <f>IF(ISBLANK(入力表!G41),"",入力表!G41)</f>
        <v/>
      </c>
      <c r="G29" s="65" t="str">
        <f>IF(ISBLANK(入力表!H41),"",入力表!H41)</f>
        <v>オホーツク</v>
      </c>
      <c r="H29" s="65" t="str">
        <f>IF(D29="","",入力表!$C$4)</f>
        <v/>
      </c>
      <c r="I29" s="65" t="str">
        <f>IF(ISBLANK(入力表!I41),"",入力表!I41)</f>
        <v/>
      </c>
      <c r="J29" s="65" t="str">
        <f>IF(入力表!J41="","",入力表!J41)</f>
        <v/>
      </c>
      <c r="K29" s="65" t="str">
        <f t="shared" si="0"/>
        <v/>
      </c>
      <c r="L29" s="65" t="str">
        <f>IF(入力表!S41="","",入力表!S41)</f>
        <v/>
      </c>
      <c r="M29" s="65" t="str">
        <f t="shared" si="1"/>
        <v/>
      </c>
      <c r="N29" s="65" t="str">
        <f>IF(入力表!AB41="","",入力表!AB41)</f>
        <v/>
      </c>
      <c r="O29" s="65" t="str">
        <f t="shared" si="2"/>
        <v/>
      </c>
      <c r="P29" s="65" t="str">
        <f>IF(入力表!AK41="","",入力表!AK41)</f>
        <v/>
      </c>
      <c r="Q29" s="65" t="str">
        <f t="shared" si="3"/>
        <v/>
      </c>
      <c r="R29" s="65" t="str">
        <f>IF(入力表!AL41="","",入力表!AL41)</f>
        <v/>
      </c>
      <c r="S29" s="65" t="str">
        <f t="shared" si="4"/>
        <v/>
      </c>
      <c r="T29" s="66"/>
      <c r="U29" s="81" t="str">
        <f>IF(入力表!K41="","",入力表!K41)</f>
        <v/>
      </c>
      <c r="V29" s="82" t="str">
        <f>IF(入力表!L41="","",入力表!L41)</f>
        <v/>
      </c>
      <c r="W29" s="82" t="str">
        <f>IF(ISERROR(VLOOKUP(IF(V29="","",入力表!M41),$AT$2:$AU$5,2,FALSE)),"",VLOOKUP(IF(V29="","",入力表!M41),$AT$2:$AU$5,2,FALSE))</f>
        <v/>
      </c>
      <c r="X29" s="82" t="str">
        <f>IF(ISBLANK(入力表!N41),"",入力表!N41)</f>
        <v/>
      </c>
      <c r="Y29" s="82" t="str">
        <f>IF(ISBLANK(入力表!O41),"",入力表!O41)</f>
        <v/>
      </c>
      <c r="Z29" s="82" t="str">
        <f>IF(ISERROR(VLOOKUP(入力表!P41,$AT$2:$AU$5,2,FALSE)),"",VLOOKUP(入力表!P41,$AT$2:$AU$5,2,FALSE))</f>
        <v/>
      </c>
      <c r="AA29" s="82" t="str">
        <f>IF(ISBLANK(入力表!Q41),"",入力表!Q41)</f>
        <v/>
      </c>
      <c r="AB29" s="82" t="str">
        <f>IF(ISBLANK(入力表!R41),"",入力表!R41)</f>
        <v/>
      </c>
      <c r="AC29" s="81" t="str">
        <f>IF(入力表!T41="","",入力表!T41)</f>
        <v/>
      </c>
      <c r="AD29" s="82" t="str">
        <f>IF(入力表!U41="","",入力表!U41)</f>
        <v/>
      </c>
      <c r="AE29" s="82" t="str">
        <f t="shared" si="5"/>
        <v/>
      </c>
      <c r="AF29" s="83" t="str">
        <f>IF(ISBLANK(入力表!W41),"",入力表!W41)</f>
        <v/>
      </c>
      <c r="AG29" s="83" t="str">
        <f>IF(ISBLANK(入力表!X41),"",入力表!X41)</f>
        <v/>
      </c>
      <c r="AH29" s="83" t="str">
        <f>IF(ISERROR(VLOOKUP(入力表!Y41,$AT$2:$AU$5,2,FALSE)),"",VLOOKUP(入力表!Y41,$AT$2:$AU$5,2,FALSE))</f>
        <v/>
      </c>
      <c r="AI29" s="83" t="str">
        <f>IF(ISBLANK(入力表!Z41),"",入力表!Z41)</f>
        <v/>
      </c>
      <c r="AJ29" s="84" t="str">
        <f>IF(ISBLANK(入力表!AA41),"",入力表!AA41)</f>
        <v/>
      </c>
      <c r="AK29" s="6" t="str">
        <f>IF(入力表!AC41="","",入力表!AC41)</f>
        <v/>
      </c>
      <c r="AL29" s="6" t="str">
        <f>IF(入力表!AD41="","",入力表!AD41)</f>
        <v/>
      </c>
      <c r="AM29" s="6" t="str">
        <f>IF(ISERROR(VLOOKUP(IF(AL29="","",入力表!AE41),$AT$2:$AU$5,2,FALSE)),"",VLOOKUP(IF(AL29="","",入力表!AE41),$AT$2:$AU$5,2,FALSE))</f>
        <v/>
      </c>
      <c r="AN29" s="6" t="str">
        <f>IF(ISBLANK(入力表!AF41),"",入力表!AF41)</f>
        <v/>
      </c>
      <c r="AO29" s="6" t="str">
        <f>IF(ISBLANK(入力表!AG41),"",入力表!AG41)</f>
        <v/>
      </c>
      <c r="AP29" s="6" t="str">
        <f>IF(ISERROR(VLOOKUP(入力表!AH41,$AT$2:$AU$5,2,FALSE)),"",VLOOKUP(入力表!AH41,$AT$2:$AU$5,2,FALSE))</f>
        <v/>
      </c>
      <c r="AQ29" s="6" t="str">
        <f>IF(ISBLANK(入力表!AI41),"",入力表!AI41)</f>
        <v/>
      </c>
      <c r="AR29" s="85" t="str">
        <f>IF(ISBLANK(入力表!AJ41),"",入力表!AJ41)</f>
        <v/>
      </c>
    </row>
    <row r="30" spans="1:44" ht="9.9499999999999993" customHeight="1">
      <c r="A30" s="65">
        <v>29</v>
      </c>
      <c r="B30" s="65" t="str">
        <f>IF(ISBLANK(入力表!C42),"",入力表!C42)</f>
        <v/>
      </c>
      <c r="C30" s="65" t="str">
        <f>IF(ISBLANK(入力表!D42),"",入力表!D42)</f>
        <v/>
      </c>
      <c r="D30" s="65" t="str">
        <f>IF(ISBLANK(入力表!E42),"",入力表!E42)</f>
        <v/>
      </c>
      <c r="E30" s="65" t="str">
        <f>RIGHT(入力表!F42,2)</f>
        <v/>
      </c>
      <c r="F30" s="65" t="str">
        <f>IF(ISBLANK(入力表!G42),"",入力表!G42)</f>
        <v/>
      </c>
      <c r="G30" s="65" t="str">
        <f>IF(ISBLANK(入力表!H42),"",入力表!H42)</f>
        <v>オホーツク</v>
      </c>
      <c r="H30" s="65" t="str">
        <f>IF(D30="","",入力表!$C$4)</f>
        <v/>
      </c>
      <c r="I30" s="65" t="str">
        <f>IF(ISBLANK(入力表!I42),"",入力表!I42)</f>
        <v/>
      </c>
      <c r="J30" s="65" t="str">
        <f>IF(入力表!J42="","",入力表!J42)</f>
        <v/>
      </c>
      <c r="K30" s="65" t="str">
        <f t="shared" si="0"/>
        <v/>
      </c>
      <c r="L30" s="65" t="str">
        <f>IF(入力表!S42="","",入力表!S42)</f>
        <v/>
      </c>
      <c r="M30" s="65" t="str">
        <f t="shared" si="1"/>
        <v/>
      </c>
      <c r="N30" s="65" t="str">
        <f>IF(入力表!AB42="","",入力表!AB42)</f>
        <v/>
      </c>
      <c r="O30" s="65" t="str">
        <f t="shared" si="2"/>
        <v/>
      </c>
      <c r="P30" s="65" t="str">
        <f>IF(入力表!AK42="","",入力表!AK42)</f>
        <v/>
      </c>
      <c r="Q30" s="65" t="str">
        <f t="shared" si="3"/>
        <v/>
      </c>
      <c r="R30" s="65" t="str">
        <f>IF(入力表!AL42="","",入力表!AL42)</f>
        <v/>
      </c>
      <c r="S30" s="65" t="str">
        <f t="shared" si="4"/>
        <v/>
      </c>
      <c r="T30" s="66"/>
      <c r="U30" s="81" t="str">
        <f>IF(入力表!K42="","",入力表!K42)</f>
        <v/>
      </c>
      <c r="V30" s="82" t="str">
        <f>IF(入力表!L42="","",入力表!L42)</f>
        <v/>
      </c>
      <c r="W30" s="82" t="str">
        <f>IF(ISERROR(VLOOKUP(IF(V30="","",入力表!M42),$AT$2:$AU$5,2,FALSE)),"",VLOOKUP(IF(V30="","",入力表!M42),$AT$2:$AU$5,2,FALSE))</f>
        <v/>
      </c>
      <c r="X30" s="82" t="str">
        <f>IF(ISBLANK(入力表!N42),"",入力表!N42)</f>
        <v/>
      </c>
      <c r="Y30" s="82" t="str">
        <f>IF(ISBLANK(入力表!O42),"",入力表!O42)</f>
        <v/>
      </c>
      <c r="Z30" s="82" t="str">
        <f>IF(ISERROR(VLOOKUP(入力表!P42,$AT$2:$AU$5,2,FALSE)),"",VLOOKUP(入力表!P42,$AT$2:$AU$5,2,FALSE))</f>
        <v/>
      </c>
      <c r="AA30" s="82" t="str">
        <f>IF(ISBLANK(入力表!Q42),"",入力表!Q42)</f>
        <v/>
      </c>
      <c r="AB30" s="82" t="str">
        <f>IF(ISBLANK(入力表!R42),"",入力表!R42)</f>
        <v/>
      </c>
      <c r="AC30" s="81" t="str">
        <f>IF(入力表!T42="","",入力表!T42)</f>
        <v/>
      </c>
      <c r="AD30" s="82" t="str">
        <f>IF(入力表!U42="","",入力表!U42)</f>
        <v/>
      </c>
      <c r="AE30" s="82" t="str">
        <f t="shared" si="5"/>
        <v/>
      </c>
      <c r="AF30" s="83" t="str">
        <f>IF(ISBLANK(入力表!W42),"",入力表!W42)</f>
        <v/>
      </c>
      <c r="AG30" s="83" t="str">
        <f>IF(ISBLANK(入力表!X42),"",入力表!X42)</f>
        <v/>
      </c>
      <c r="AH30" s="83" t="str">
        <f>IF(ISERROR(VLOOKUP(入力表!Y42,$AT$2:$AU$5,2,FALSE)),"",VLOOKUP(入力表!Y42,$AT$2:$AU$5,2,FALSE))</f>
        <v/>
      </c>
      <c r="AI30" s="83" t="str">
        <f>IF(ISBLANK(入力表!Z42),"",入力表!Z42)</f>
        <v/>
      </c>
      <c r="AJ30" s="84" t="str">
        <f>IF(ISBLANK(入力表!AA42),"",入力表!AA42)</f>
        <v/>
      </c>
      <c r="AK30" s="6" t="str">
        <f>IF(入力表!AC42="","",入力表!AC42)</f>
        <v/>
      </c>
      <c r="AL30" s="6" t="str">
        <f>IF(入力表!AD42="","",入力表!AD42)</f>
        <v/>
      </c>
      <c r="AM30" s="6" t="str">
        <f>IF(ISERROR(VLOOKUP(IF(AL30="","",入力表!AE42),$AT$2:$AU$5,2,FALSE)),"",VLOOKUP(IF(AL30="","",入力表!AE42),$AT$2:$AU$5,2,FALSE))</f>
        <v/>
      </c>
      <c r="AN30" s="6" t="str">
        <f>IF(ISBLANK(入力表!AF42),"",入力表!AF42)</f>
        <v/>
      </c>
      <c r="AO30" s="6" t="str">
        <f>IF(ISBLANK(入力表!AG42),"",入力表!AG42)</f>
        <v/>
      </c>
      <c r="AP30" s="6" t="str">
        <f>IF(ISERROR(VLOOKUP(入力表!AH42,$AT$2:$AU$5,2,FALSE)),"",VLOOKUP(入力表!AH42,$AT$2:$AU$5,2,FALSE))</f>
        <v/>
      </c>
      <c r="AQ30" s="6" t="str">
        <f>IF(ISBLANK(入力表!AI42),"",入力表!AI42)</f>
        <v/>
      </c>
      <c r="AR30" s="85" t="str">
        <f>IF(ISBLANK(入力表!AJ42),"",入力表!AJ42)</f>
        <v/>
      </c>
    </row>
    <row r="31" spans="1:44" ht="9.9499999999999993" customHeight="1">
      <c r="A31" s="65">
        <v>30</v>
      </c>
      <c r="B31" s="65" t="str">
        <f>IF(ISBLANK(入力表!C43),"",入力表!C43)</f>
        <v/>
      </c>
      <c r="C31" s="65" t="str">
        <f>IF(ISBLANK(入力表!D43),"",入力表!D43)</f>
        <v/>
      </c>
      <c r="D31" s="65" t="str">
        <f>IF(ISBLANK(入力表!E43),"",入力表!E43)</f>
        <v/>
      </c>
      <c r="E31" s="65" t="str">
        <f>RIGHT(入力表!F43,2)</f>
        <v/>
      </c>
      <c r="F31" s="65" t="str">
        <f>IF(ISBLANK(入力表!G43),"",入力表!G43)</f>
        <v/>
      </c>
      <c r="G31" s="65" t="str">
        <f>IF(ISBLANK(入力表!H43),"",入力表!H43)</f>
        <v>オホーツク</v>
      </c>
      <c r="H31" s="65" t="str">
        <f>IF(D31="","",入力表!$C$4)</f>
        <v/>
      </c>
      <c r="I31" s="65" t="str">
        <f>IF(ISBLANK(入力表!I43),"",入力表!I43)</f>
        <v/>
      </c>
      <c r="J31" s="65" t="str">
        <f>IF(入力表!J43="","",入力表!J43)</f>
        <v/>
      </c>
      <c r="K31" s="65" t="str">
        <f t="shared" si="0"/>
        <v/>
      </c>
      <c r="L31" s="65" t="str">
        <f>IF(入力表!S43="","",入力表!S43)</f>
        <v/>
      </c>
      <c r="M31" s="65" t="str">
        <f t="shared" si="1"/>
        <v/>
      </c>
      <c r="N31" s="65" t="str">
        <f>IF(入力表!AB43="","",入力表!AB43)</f>
        <v/>
      </c>
      <c r="O31" s="65" t="str">
        <f t="shared" si="2"/>
        <v/>
      </c>
      <c r="P31" s="65" t="str">
        <f>IF(入力表!AK43="","",入力表!AK43)</f>
        <v/>
      </c>
      <c r="Q31" s="65" t="str">
        <f t="shared" si="3"/>
        <v/>
      </c>
      <c r="R31" s="65" t="str">
        <f>IF(入力表!AL43="","",入力表!AL43)</f>
        <v/>
      </c>
      <c r="S31" s="65" t="str">
        <f t="shared" si="4"/>
        <v/>
      </c>
      <c r="T31" s="66"/>
      <c r="U31" s="81" t="str">
        <f>IF(入力表!K43="","",入力表!K43)</f>
        <v/>
      </c>
      <c r="V31" s="82" t="str">
        <f>IF(入力表!L43="","",入力表!L43)</f>
        <v/>
      </c>
      <c r="W31" s="82" t="str">
        <f>IF(ISERROR(VLOOKUP(IF(V31="","",入力表!M43),$AT$2:$AU$5,2,FALSE)),"",VLOOKUP(IF(V31="","",入力表!M43),$AT$2:$AU$5,2,FALSE))</f>
        <v/>
      </c>
      <c r="X31" s="82" t="str">
        <f>IF(ISBLANK(入力表!N43),"",入力表!N43)</f>
        <v/>
      </c>
      <c r="Y31" s="82" t="str">
        <f>IF(ISBLANK(入力表!O43),"",入力表!O43)</f>
        <v/>
      </c>
      <c r="Z31" s="82" t="str">
        <f>IF(ISERROR(VLOOKUP(入力表!P43,$AT$2:$AU$5,2,FALSE)),"",VLOOKUP(入力表!P43,$AT$2:$AU$5,2,FALSE))</f>
        <v/>
      </c>
      <c r="AA31" s="82" t="str">
        <f>IF(ISBLANK(入力表!Q43),"",入力表!Q43)</f>
        <v/>
      </c>
      <c r="AB31" s="82" t="str">
        <f>IF(ISBLANK(入力表!R43),"",入力表!R43)</f>
        <v/>
      </c>
      <c r="AC31" s="81" t="str">
        <f>IF(入力表!T43="","",入力表!T43)</f>
        <v/>
      </c>
      <c r="AD31" s="82" t="str">
        <f>IF(入力表!U43="","",入力表!U43)</f>
        <v/>
      </c>
      <c r="AE31" s="82" t="str">
        <f t="shared" si="5"/>
        <v/>
      </c>
      <c r="AF31" s="83" t="str">
        <f>IF(ISBLANK(入力表!W43),"",入力表!W43)</f>
        <v/>
      </c>
      <c r="AG31" s="83" t="str">
        <f>IF(ISBLANK(入力表!X43),"",入力表!X43)</f>
        <v/>
      </c>
      <c r="AH31" s="83" t="str">
        <f>IF(ISERROR(VLOOKUP(入力表!Y43,$AT$2:$AU$5,2,FALSE)),"",VLOOKUP(入力表!Y43,$AT$2:$AU$5,2,FALSE))</f>
        <v/>
      </c>
      <c r="AI31" s="83" t="str">
        <f>IF(ISBLANK(入力表!Z43),"",入力表!Z43)</f>
        <v/>
      </c>
      <c r="AJ31" s="84" t="str">
        <f>IF(ISBLANK(入力表!AA43),"",入力表!AA43)</f>
        <v/>
      </c>
      <c r="AK31" s="6" t="str">
        <f>IF(入力表!AC43="","",入力表!AC43)</f>
        <v/>
      </c>
      <c r="AL31" s="6" t="str">
        <f>IF(入力表!AD43="","",入力表!AD43)</f>
        <v/>
      </c>
      <c r="AM31" s="6" t="str">
        <f>IF(ISERROR(VLOOKUP(IF(AL31="","",入力表!AE43),$AT$2:$AU$5,2,FALSE)),"",VLOOKUP(IF(AL31="","",入力表!AE43),$AT$2:$AU$5,2,FALSE))</f>
        <v/>
      </c>
      <c r="AN31" s="6" t="str">
        <f>IF(ISBLANK(入力表!AF43),"",入力表!AF43)</f>
        <v/>
      </c>
      <c r="AO31" s="6" t="str">
        <f>IF(ISBLANK(入力表!AG43),"",入力表!AG43)</f>
        <v/>
      </c>
      <c r="AP31" s="6" t="str">
        <f>IF(ISERROR(VLOOKUP(入力表!AH43,$AT$2:$AU$5,2,FALSE)),"",VLOOKUP(入力表!AH43,$AT$2:$AU$5,2,FALSE))</f>
        <v/>
      </c>
      <c r="AQ31" s="6" t="str">
        <f>IF(ISBLANK(入力表!AI43),"",入力表!AI43)</f>
        <v/>
      </c>
      <c r="AR31" s="85" t="str">
        <f>IF(ISBLANK(入力表!AJ43),"",入力表!AJ43)</f>
        <v/>
      </c>
    </row>
    <row r="32" spans="1:44" ht="9.9499999999999993" customHeight="1">
      <c r="A32" s="65">
        <v>31</v>
      </c>
      <c r="B32" s="65" t="str">
        <f>IF(ISBLANK(入力表!C44),"",入力表!C44)</f>
        <v/>
      </c>
      <c r="C32" s="65" t="str">
        <f>IF(ISBLANK(入力表!D44),"",入力表!D44)</f>
        <v/>
      </c>
      <c r="D32" s="65" t="str">
        <f>IF(ISBLANK(入力表!E44),"",入力表!E44)</f>
        <v/>
      </c>
      <c r="E32" s="65" t="str">
        <f>RIGHT(入力表!F44,2)</f>
        <v/>
      </c>
      <c r="F32" s="65" t="str">
        <f>IF(ISBLANK(入力表!G44),"",入力表!G44)</f>
        <v/>
      </c>
      <c r="G32" s="65" t="str">
        <f>IF(ISBLANK(入力表!H44),"",入力表!H44)</f>
        <v>オホーツク</v>
      </c>
      <c r="H32" s="65" t="str">
        <f>IF(D32="","",入力表!$C$4)</f>
        <v/>
      </c>
      <c r="I32" s="65" t="str">
        <f>IF(ISBLANK(入力表!I44),"",入力表!I44)</f>
        <v/>
      </c>
      <c r="J32" s="65" t="str">
        <f>IF(入力表!J44="","",入力表!J44)</f>
        <v/>
      </c>
      <c r="K32" s="65" t="str">
        <f t="shared" si="0"/>
        <v/>
      </c>
      <c r="L32" s="65" t="str">
        <f>IF(入力表!S44="","",入力表!S44)</f>
        <v/>
      </c>
      <c r="M32" s="65" t="str">
        <f t="shared" si="1"/>
        <v/>
      </c>
      <c r="N32" s="65" t="str">
        <f>IF(入力表!AB44="","",入力表!AB44)</f>
        <v/>
      </c>
      <c r="O32" s="65" t="str">
        <f t="shared" si="2"/>
        <v/>
      </c>
      <c r="P32" s="65" t="str">
        <f>IF(入力表!AK44="","",入力表!AK44)</f>
        <v/>
      </c>
      <c r="Q32" s="65" t="str">
        <f t="shared" si="3"/>
        <v/>
      </c>
      <c r="R32" s="65" t="str">
        <f>IF(入力表!AL44="","",入力表!AL44)</f>
        <v/>
      </c>
      <c r="S32" s="65" t="str">
        <f t="shared" si="4"/>
        <v/>
      </c>
      <c r="T32" s="66"/>
      <c r="U32" s="81" t="str">
        <f>IF(入力表!K44="","",入力表!K44)</f>
        <v/>
      </c>
      <c r="V32" s="82" t="str">
        <f>IF(入力表!L44="","",入力表!L44)</f>
        <v/>
      </c>
      <c r="W32" s="82" t="str">
        <f>IF(ISERROR(VLOOKUP(IF(V32="","",入力表!M44),$AT$2:$AU$5,2,FALSE)),"",VLOOKUP(IF(V32="","",入力表!M44),$AT$2:$AU$5,2,FALSE))</f>
        <v/>
      </c>
      <c r="X32" s="82" t="str">
        <f>IF(ISBLANK(入力表!N44),"",入力表!N44)</f>
        <v/>
      </c>
      <c r="Y32" s="82" t="str">
        <f>IF(ISBLANK(入力表!O44),"",入力表!O44)</f>
        <v/>
      </c>
      <c r="Z32" s="82" t="str">
        <f>IF(ISERROR(VLOOKUP(入力表!P44,$AT$2:$AU$5,2,FALSE)),"",VLOOKUP(入力表!P44,$AT$2:$AU$5,2,FALSE))</f>
        <v/>
      </c>
      <c r="AA32" s="82" t="str">
        <f>IF(ISBLANK(入力表!Q44),"",入力表!Q44)</f>
        <v/>
      </c>
      <c r="AB32" s="82" t="str">
        <f>IF(ISBLANK(入力表!R44),"",入力表!R44)</f>
        <v/>
      </c>
      <c r="AC32" s="81" t="str">
        <f>IF(入力表!T44="","",入力表!T44)</f>
        <v/>
      </c>
      <c r="AD32" s="82" t="str">
        <f>IF(入力表!U44="","",入力表!U44)</f>
        <v/>
      </c>
      <c r="AE32" s="82" t="str">
        <f t="shared" si="5"/>
        <v/>
      </c>
      <c r="AF32" s="83" t="str">
        <f>IF(ISBLANK(入力表!W44),"",入力表!W44)</f>
        <v/>
      </c>
      <c r="AG32" s="83" t="str">
        <f>IF(ISBLANK(入力表!X44),"",入力表!X44)</f>
        <v/>
      </c>
      <c r="AH32" s="83" t="str">
        <f>IF(ISERROR(VLOOKUP(入力表!Y44,$AT$2:$AU$5,2,FALSE)),"",VLOOKUP(入力表!Y44,$AT$2:$AU$5,2,FALSE))</f>
        <v/>
      </c>
      <c r="AI32" s="83" t="str">
        <f>IF(ISBLANK(入力表!Z44),"",入力表!Z44)</f>
        <v/>
      </c>
      <c r="AJ32" s="84" t="str">
        <f>IF(ISBLANK(入力表!AA44),"",入力表!AA44)</f>
        <v/>
      </c>
      <c r="AK32" s="6" t="str">
        <f>IF(入力表!AC44="","",入力表!AC44)</f>
        <v/>
      </c>
      <c r="AL32" s="6" t="str">
        <f>IF(入力表!AD44="","",入力表!AD44)</f>
        <v/>
      </c>
      <c r="AM32" s="6" t="str">
        <f>IF(ISERROR(VLOOKUP(IF(AL32="","",入力表!AE44),$AT$2:$AU$5,2,FALSE)),"",VLOOKUP(IF(AL32="","",入力表!AE44),$AT$2:$AU$5,2,FALSE))</f>
        <v/>
      </c>
      <c r="AN32" s="6" t="str">
        <f>IF(ISBLANK(入力表!AF44),"",入力表!AF44)</f>
        <v/>
      </c>
      <c r="AO32" s="6" t="str">
        <f>IF(ISBLANK(入力表!AG44),"",入力表!AG44)</f>
        <v/>
      </c>
      <c r="AP32" s="6" t="str">
        <f>IF(ISERROR(VLOOKUP(入力表!AH44,$AT$2:$AU$5,2,FALSE)),"",VLOOKUP(入力表!AH44,$AT$2:$AU$5,2,FALSE))</f>
        <v/>
      </c>
      <c r="AQ32" s="6" t="str">
        <f>IF(ISBLANK(入力表!AI44),"",入力表!AI44)</f>
        <v/>
      </c>
      <c r="AR32" s="85" t="str">
        <f>IF(ISBLANK(入力表!AJ44),"",入力表!AJ44)</f>
        <v/>
      </c>
    </row>
    <row r="33" spans="1:44" ht="9.9499999999999993" customHeight="1">
      <c r="A33" s="65">
        <v>32</v>
      </c>
      <c r="B33" s="65" t="str">
        <f>IF(ISBLANK(入力表!C45),"",入力表!C45)</f>
        <v/>
      </c>
      <c r="C33" s="65" t="str">
        <f>IF(ISBLANK(入力表!D45),"",入力表!D45)</f>
        <v/>
      </c>
      <c r="D33" s="65" t="str">
        <f>IF(ISBLANK(入力表!E45),"",入力表!E45)</f>
        <v/>
      </c>
      <c r="E33" s="65" t="str">
        <f>RIGHT(入力表!F45,2)</f>
        <v/>
      </c>
      <c r="F33" s="65" t="str">
        <f>IF(ISBLANK(入力表!G45),"",入力表!G45)</f>
        <v/>
      </c>
      <c r="G33" s="65" t="str">
        <f>IF(ISBLANK(入力表!H45),"",入力表!H45)</f>
        <v>オホーツク</v>
      </c>
      <c r="H33" s="65" t="str">
        <f>IF(D33="","",入力表!$C$4)</f>
        <v/>
      </c>
      <c r="I33" s="65" t="str">
        <f>IF(ISBLANK(入力表!I45),"",入力表!I45)</f>
        <v/>
      </c>
      <c r="J33" s="65" t="str">
        <f>IF(入力表!J45="","",入力表!J45)</f>
        <v/>
      </c>
      <c r="K33" s="65" t="str">
        <f t="shared" si="0"/>
        <v/>
      </c>
      <c r="L33" s="65" t="str">
        <f>IF(入力表!S45="","",入力表!S45)</f>
        <v/>
      </c>
      <c r="M33" s="65" t="str">
        <f t="shared" si="1"/>
        <v/>
      </c>
      <c r="N33" s="65" t="str">
        <f>IF(入力表!AB45="","",入力表!AB45)</f>
        <v/>
      </c>
      <c r="O33" s="65" t="str">
        <f t="shared" si="2"/>
        <v/>
      </c>
      <c r="P33" s="65" t="str">
        <f>IF(入力表!AK45="","",入力表!AK45)</f>
        <v/>
      </c>
      <c r="Q33" s="65" t="str">
        <f t="shared" si="3"/>
        <v/>
      </c>
      <c r="R33" s="65" t="str">
        <f>IF(入力表!AL45="","",入力表!AL45)</f>
        <v/>
      </c>
      <c r="S33" s="65" t="str">
        <f t="shared" si="4"/>
        <v/>
      </c>
      <c r="T33" s="66"/>
      <c r="U33" s="81" t="str">
        <f>IF(入力表!K45="","",入力表!K45)</f>
        <v/>
      </c>
      <c r="V33" s="82" t="str">
        <f>IF(入力表!L45="","",入力表!L45)</f>
        <v/>
      </c>
      <c r="W33" s="82" t="str">
        <f>IF(ISERROR(VLOOKUP(IF(V33="","",入力表!M45),$AT$2:$AU$5,2,FALSE)),"",VLOOKUP(IF(V33="","",入力表!M45),$AT$2:$AU$5,2,FALSE))</f>
        <v/>
      </c>
      <c r="X33" s="82" t="str">
        <f>IF(ISBLANK(入力表!N45),"",入力表!N45)</f>
        <v/>
      </c>
      <c r="Y33" s="82" t="str">
        <f>IF(ISBLANK(入力表!O45),"",入力表!O45)</f>
        <v/>
      </c>
      <c r="Z33" s="82" t="str">
        <f>IF(ISERROR(VLOOKUP(入力表!P45,$AT$2:$AU$5,2,FALSE)),"",VLOOKUP(入力表!P45,$AT$2:$AU$5,2,FALSE))</f>
        <v/>
      </c>
      <c r="AA33" s="82" t="str">
        <f>IF(ISBLANK(入力表!Q45),"",入力表!Q45)</f>
        <v/>
      </c>
      <c r="AB33" s="82" t="str">
        <f>IF(ISBLANK(入力表!R45),"",入力表!R45)</f>
        <v/>
      </c>
      <c r="AC33" s="81" t="str">
        <f>IF(入力表!T45="","",入力表!T45)</f>
        <v/>
      </c>
      <c r="AD33" s="82" t="str">
        <f>IF(入力表!U45="","",入力表!U45)</f>
        <v/>
      </c>
      <c r="AE33" s="82" t="str">
        <f t="shared" si="5"/>
        <v/>
      </c>
      <c r="AF33" s="83" t="str">
        <f>IF(ISBLANK(入力表!W45),"",入力表!W45)</f>
        <v/>
      </c>
      <c r="AG33" s="83" t="str">
        <f>IF(ISBLANK(入力表!X45),"",入力表!X45)</f>
        <v/>
      </c>
      <c r="AH33" s="83" t="str">
        <f>IF(ISERROR(VLOOKUP(入力表!Y45,$AT$2:$AU$5,2,FALSE)),"",VLOOKUP(入力表!Y45,$AT$2:$AU$5,2,FALSE))</f>
        <v/>
      </c>
      <c r="AI33" s="83" t="str">
        <f>IF(ISBLANK(入力表!Z45),"",入力表!Z45)</f>
        <v/>
      </c>
      <c r="AJ33" s="84" t="str">
        <f>IF(ISBLANK(入力表!AA45),"",入力表!AA45)</f>
        <v/>
      </c>
      <c r="AK33" s="6" t="str">
        <f>IF(入力表!AC45="","",入力表!AC45)</f>
        <v/>
      </c>
      <c r="AL33" s="6" t="str">
        <f>IF(入力表!AD45="","",入力表!AD45)</f>
        <v/>
      </c>
      <c r="AM33" s="6" t="str">
        <f>IF(ISERROR(VLOOKUP(IF(AL33="","",入力表!AE45),$AT$2:$AU$5,2,FALSE)),"",VLOOKUP(IF(AL33="","",入力表!AE45),$AT$2:$AU$5,2,FALSE))</f>
        <v/>
      </c>
      <c r="AN33" s="6" t="str">
        <f>IF(ISBLANK(入力表!AF45),"",入力表!AF45)</f>
        <v/>
      </c>
      <c r="AO33" s="6" t="str">
        <f>IF(ISBLANK(入力表!AG45),"",入力表!AG45)</f>
        <v/>
      </c>
      <c r="AP33" s="6" t="str">
        <f>IF(ISERROR(VLOOKUP(入力表!AH45,$AT$2:$AU$5,2,FALSE)),"",VLOOKUP(入力表!AH45,$AT$2:$AU$5,2,FALSE))</f>
        <v/>
      </c>
      <c r="AQ33" s="6" t="str">
        <f>IF(ISBLANK(入力表!AI45),"",入力表!AI45)</f>
        <v/>
      </c>
      <c r="AR33" s="85" t="str">
        <f>IF(ISBLANK(入力表!AJ45),"",入力表!AJ45)</f>
        <v/>
      </c>
    </row>
    <row r="34" spans="1:44" ht="9.9499999999999993" customHeight="1">
      <c r="A34" s="65">
        <v>33</v>
      </c>
      <c r="B34" s="65" t="str">
        <f>IF(ISBLANK(入力表!C46),"",入力表!C46)</f>
        <v/>
      </c>
      <c r="C34" s="65" t="str">
        <f>IF(ISBLANK(入力表!D46),"",入力表!D46)</f>
        <v/>
      </c>
      <c r="D34" s="65" t="str">
        <f>IF(ISBLANK(入力表!E46),"",入力表!E46)</f>
        <v/>
      </c>
      <c r="E34" s="65" t="str">
        <f>RIGHT(入力表!F46,2)</f>
        <v/>
      </c>
      <c r="F34" s="65" t="str">
        <f>IF(ISBLANK(入力表!G46),"",入力表!G46)</f>
        <v/>
      </c>
      <c r="G34" s="65" t="str">
        <f>IF(ISBLANK(入力表!H46),"",入力表!H46)</f>
        <v>オホーツク</v>
      </c>
      <c r="H34" s="65" t="str">
        <f>IF(D34="","",入力表!$C$4)</f>
        <v/>
      </c>
      <c r="I34" s="65" t="str">
        <f>IF(ISBLANK(入力表!I46),"",入力表!I46)</f>
        <v/>
      </c>
      <c r="J34" s="65" t="str">
        <f>IF(入力表!J46="","",入力表!J46)</f>
        <v/>
      </c>
      <c r="K34" s="65" t="str">
        <f t="shared" si="0"/>
        <v/>
      </c>
      <c r="L34" s="65" t="str">
        <f>IF(入力表!S46="","",入力表!S46)</f>
        <v/>
      </c>
      <c r="M34" s="65" t="str">
        <f t="shared" si="1"/>
        <v/>
      </c>
      <c r="N34" s="65" t="str">
        <f>IF(入力表!AB46="","",入力表!AB46)</f>
        <v/>
      </c>
      <c r="O34" s="65" t="str">
        <f t="shared" si="2"/>
        <v/>
      </c>
      <c r="P34" s="65" t="str">
        <f>IF(入力表!AK46="","",入力表!AK46)</f>
        <v/>
      </c>
      <c r="Q34" s="65" t="str">
        <f t="shared" si="3"/>
        <v/>
      </c>
      <c r="R34" s="65" t="str">
        <f>IF(入力表!AL46="","",入力表!AL46)</f>
        <v/>
      </c>
      <c r="S34" s="65" t="str">
        <f t="shared" si="4"/>
        <v/>
      </c>
      <c r="T34" s="66"/>
      <c r="U34" s="81" t="str">
        <f>IF(入力表!K46="","",入力表!K46)</f>
        <v/>
      </c>
      <c r="V34" s="82" t="str">
        <f>IF(入力表!L46="","",入力表!L46)</f>
        <v/>
      </c>
      <c r="W34" s="82" t="str">
        <f>IF(ISERROR(VLOOKUP(IF(V34="","",入力表!M46),$AT$2:$AU$5,2,FALSE)),"",VLOOKUP(IF(V34="","",入力表!M46),$AT$2:$AU$5,2,FALSE))</f>
        <v/>
      </c>
      <c r="X34" s="82" t="str">
        <f>IF(ISBLANK(入力表!N46),"",入力表!N46)</f>
        <v/>
      </c>
      <c r="Y34" s="82" t="str">
        <f>IF(ISBLANK(入力表!O46),"",入力表!O46)</f>
        <v/>
      </c>
      <c r="Z34" s="82" t="str">
        <f>IF(ISERROR(VLOOKUP(入力表!P46,$AT$2:$AU$5,2,FALSE)),"",VLOOKUP(入力表!P46,$AT$2:$AU$5,2,FALSE))</f>
        <v/>
      </c>
      <c r="AA34" s="82" t="str">
        <f>IF(ISBLANK(入力表!Q46),"",入力表!Q46)</f>
        <v/>
      </c>
      <c r="AB34" s="82" t="str">
        <f>IF(ISBLANK(入力表!R46),"",入力表!R46)</f>
        <v/>
      </c>
      <c r="AC34" s="81" t="str">
        <f>IF(入力表!T46="","",入力表!T46)</f>
        <v/>
      </c>
      <c r="AD34" s="82" t="str">
        <f>IF(入力表!U46="","",入力表!U46)</f>
        <v/>
      </c>
      <c r="AE34" s="82" t="str">
        <f t="shared" si="5"/>
        <v/>
      </c>
      <c r="AF34" s="83" t="str">
        <f>IF(ISBLANK(入力表!W46),"",入力表!W46)</f>
        <v/>
      </c>
      <c r="AG34" s="83" t="str">
        <f>IF(ISBLANK(入力表!X46),"",入力表!X46)</f>
        <v/>
      </c>
      <c r="AH34" s="83" t="str">
        <f>IF(ISERROR(VLOOKUP(入力表!Y46,$AT$2:$AU$5,2,FALSE)),"",VLOOKUP(入力表!Y46,$AT$2:$AU$5,2,FALSE))</f>
        <v/>
      </c>
      <c r="AI34" s="83" t="str">
        <f>IF(ISBLANK(入力表!Z46),"",入力表!Z46)</f>
        <v/>
      </c>
      <c r="AJ34" s="84" t="str">
        <f>IF(ISBLANK(入力表!AA46),"",入力表!AA46)</f>
        <v/>
      </c>
      <c r="AK34" s="6" t="str">
        <f>IF(入力表!AC46="","",入力表!AC46)</f>
        <v/>
      </c>
      <c r="AL34" s="6" t="str">
        <f>IF(入力表!AD46="","",入力表!AD46)</f>
        <v/>
      </c>
      <c r="AM34" s="6" t="str">
        <f>IF(ISERROR(VLOOKUP(IF(AL34="","",入力表!AE46),$AT$2:$AU$5,2,FALSE)),"",VLOOKUP(IF(AL34="","",入力表!AE46),$AT$2:$AU$5,2,FALSE))</f>
        <v/>
      </c>
      <c r="AN34" s="6" t="str">
        <f>IF(ISBLANK(入力表!AF46),"",入力表!AF46)</f>
        <v/>
      </c>
      <c r="AO34" s="6" t="str">
        <f>IF(ISBLANK(入力表!AG46),"",入力表!AG46)</f>
        <v/>
      </c>
      <c r="AP34" s="6" t="str">
        <f>IF(ISERROR(VLOOKUP(入力表!AH46,$AT$2:$AU$5,2,FALSE)),"",VLOOKUP(入力表!AH46,$AT$2:$AU$5,2,FALSE))</f>
        <v/>
      </c>
      <c r="AQ34" s="6" t="str">
        <f>IF(ISBLANK(入力表!AI46),"",入力表!AI46)</f>
        <v/>
      </c>
      <c r="AR34" s="85" t="str">
        <f>IF(ISBLANK(入力表!AJ46),"",入力表!AJ46)</f>
        <v/>
      </c>
    </row>
    <row r="35" spans="1:44" ht="9.9499999999999993" customHeight="1">
      <c r="A35" s="65">
        <v>34</v>
      </c>
      <c r="B35" s="65" t="str">
        <f>IF(ISBLANK(入力表!C47),"",入力表!C47)</f>
        <v/>
      </c>
      <c r="C35" s="65" t="str">
        <f>IF(ISBLANK(入力表!D47),"",入力表!D47)</f>
        <v/>
      </c>
      <c r="D35" s="65" t="str">
        <f>IF(ISBLANK(入力表!E47),"",入力表!E47)</f>
        <v/>
      </c>
      <c r="E35" s="65" t="str">
        <f>RIGHT(入力表!F47,2)</f>
        <v/>
      </c>
      <c r="F35" s="65" t="str">
        <f>IF(ISBLANK(入力表!G47),"",入力表!G47)</f>
        <v/>
      </c>
      <c r="G35" s="65" t="str">
        <f>IF(ISBLANK(入力表!H47),"",入力表!H47)</f>
        <v>オホーツク</v>
      </c>
      <c r="H35" s="65" t="str">
        <f>IF(D35="","",入力表!$C$4)</f>
        <v/>
      </c>
      <c r="I35" s="65" t="str">
        <f>IF(ISBLANK(入力表!I47),"",入力表!I47)</f>
        <v/>
      </c>
      <c r="J35" s="65" t="str">
        <f>IF(入力表!J47="","",入力表!J47)</f>
        <v/>
      </c>
      <c r="K35" s="65" t="str">
        <f t="shared" si="0"/>
        <v/>
      </c>
      <c r="L35" s="65" t="str">
        <f>IF(入力表!S47="","",入力表!S47)</f>
        <v/>
      </c>
      <c r="M35" s="65" t="str">
        <f t="shared" si="1"/>
        <v/>
      </c>
      <c r="N35" s="65" t="str">
        <f>IF(入力表!AB47="","",入力表!AB47)</f>
        <v/>
      </c>
      <c r="O35" s="65" t="str">
        <f t="shared" si="2"/>
        <v/>
      </c>
      <c r="P35" s="65" t="str">
        <f>IF(入力表!AK47="","",入力表!AK47)</f>
        <v/>
      </c>
      <c r="Q35" s="65" t="str">
        <f t="shared" si="3"/>
        <v/>
      </c>
      <c r="R35" s="65" t="str">
        <f>IF(入力表!AL47="","",入力表!AL47)</f>
        <v/>
      </c>
      <c r="S35" s="65" t="str">
        <f t="shared" si="4"/>
        <v/>
      </c>
      <c r="T35" s="66"/>
      <c r="U35" s="81" t="str">
        <f>IF(入力表!K47="","",入力表!K47)</f>
        <v/>
      </c>
      <c r="V35" s="82" t="str">
        <f>IF(入力表!L47="","",入力表!L47)</f>
        <v/>
      </c>
      <c r="W35" s="82" t="str">
        <f>IF(ISERROR(VLOOKUP(IF(V35="","",入力表!M47),$AT$2:$AU$5,2,FALSE)),"",VLOOKUP(IF(V35="","",入力表!M47),$AT$2:$AU$5,2,FALSE))</f>
        <v/>
      </c>
      <c r="X35" s="82" t="str">
        <f>IF(ISBLANK(入力表!N47),"",入力表!N47)</f>
        <v/>
      </c>
      <c r="Y35" s="82" t="str">
        <f>IF(ISBLANK(入力表!O47),"",入力表!O47)</f>
        <v/>
      </c>
      <c r="Z35" s="82" t="str">
        <f>IF(ISERROR(VLOOKUP(入力表!P47,$AT$2:$AU$5,2,FALSE)),"",VLOOKUP(入力表!P47,$AT$2:$AU$5,2,FALSE))</f>
        <v/>
      </c>
      <c r="AA35" s="82" t="str">
        <f>IF(ISBLANK(入力表!Q47),"",入力表!Q47)</f>
        <v/>
      </c>
      <c r="AB35" s="82" t="str">
        <f>IF(ISBLANK(入力表!R47),"",入力表!R47)</f>
        <v/>
      </c>
      <c r="AC35" s="81" t="str">
        <f>IF(入力表!T47="","",入力表!T47)</f>
        <v/>
      </c>
      <c r="AD35" s="82" t="str">
        <f>IF(入力表!U47="","",入力表!U47)</f>
        <v/>
      </c>
      <c r="AE35" s="82" t="str">
        <f t="shared" si="5"/>
        <v/>
      </c>
      <c r="AF35" s="83" t="str">
        <f>IF(ISBLANK(入力表!W47),"",入力表!W47)</f>
        <v/>
      </c>
      <c r="AG35" s="83" t="str">
        <f>IF(ISBLANK(入力表!X47),"",入力表!X47)</f>
        <v/>
      </c>
      <c r="AH35" s="83" t="str">
        <f>IF(ISERROR(VLOOKUP(入力表!Y47,$AT$2:$AU$5,2,FALSE)),"",VLOOKUP(入力表!Y47,$AT$2:$AU$5,2,FALSE))</f>
        <v/>
      </c>
      <c r="AI35" s="83" t="str">
        <f>IF(ISBLANK(入力表!Z47),"",入力表!Z47)</f>
        <v/>
      </c>
      <c r="AJ35" s="84" t="str">
        <f>IF(ISBLANK(入力表!AA47),"",入力表!AA47)</f>
        <v/>
      </c>
      <c r="AK35" s="6" t="str">
        <f>IF(入力表!AC47="","",入力表!AC47)</f>
        <v/>
      </c>
      <c r="AL35" s="6" t="str">
        <f>IF(入力表!AD47="","",入力表!AD47)</f>
        <v/>
      </c>
      <c r="AM35" s="6" t="str">
        <f>IF(ISERROR(VLOOKUP(IF(AL35="","",入力表!AE47),$AT$2:$AU$5,2,FALSE)),"",VLOOKUP(IF(AL35="","",入力表!AE47),$AT$2:$AU$5,2,FALSE))</f>
        <v/>
      </c>
      <c r="AN35" s="6" t="str">
        <f>IF(ISBLANK(入力表!AF47),"",入力表!AF47)</f>
        <v/>
      </c>
      <c r="AO35" s="6" t="str">
        <f>IF(ISBLANK(入力表!AG47),"",入力表!AG47)</f>
        <v/>
      </c>
      <c r="AP35" s="6" t="str">
        <f>IF(ISERROR(VLOOKUP(入力表!AH47,$AT$2:$AU$5,2,FALSE)),"",VLOOKUP(入力表!AH47,$AT$2:$AU$5,2,FALSE))</f>
        <v/>
      </c>
      <c r="AQ35" s="6" t="str">
        <f>IF(ISBLANK(入力表!AI47),"",入力表!AI47)</f>
        <v/>
      </c>
      <c r="AR35" s="85" t="str">
        <f>IF(ISBLANK(入力表!AJ47),"",入力表!AJ47)</f>
        <v/>
      </c>
    </row>
    <row r="36" spans="1:44" ht="9.9499999999999993" customHeight="1">
      <c r="A36" s="65">
        <v>35</v>
      </c>
      <c r="B36" s="65" t="str">
        <f>IF(ISBLANK(入力表!C48),"",入力表!C48)</f>
        <v/>
      </c>
      <c r="C36" s="65" t="str">
        <f>IF(ISBLANK(入力表!D48),"",入力表!D48)</f>
        <v/>
      </c>
      <c r="D36" s="65" t="str">
        <f>IF(ISBLANK(入力表!E48),"",入力表!E48)</f>
        <v/>
      </c>
      <c r="E36" s="65" t="str">
        <f>RIGHT(入力表!F48,2)</f>
        <v/>
      </c>
      <c r="F36" s="65" t="str">
        <f>IF(ISBLANK(入力表!G48),"",入力表!G48)</f>
        <v/>
      </c>
      <c r="G36" s="65" t="str">
        <f>IF(ISBLANK(入力表!H48),"",入力表!H48)</f>
        <v>オホーツク</v>
      </c>
      <c r="H36" s="65" t="str">
        <f>IF(D36="","",入力表!$C$4)</f>
        <v/>
      </c>
      <c r="I36" s="65" t="str">
        <f>IF(ISBLANK(入力表!I48),"",入力表!I48)</f>
        <v/>
      </c>
      <c r="J36" s="65" t="str">
        <f>IF(入力表!J48="","",入力表!J48)</f>
        <v/>
      </c>
      <c r="K36" s="65" t="str">
        <f t="shared" si="0"/>
        <v/>
      </c>
      <c r="L36" s="65" t="str">
        <f>IF(入力表!S48="","",入力表!S48)</f>
        <v/>
      </c>
      <c r="M36" s="65" t="str">
        <f t="shared" si="1"/>
        <v/>
      </c>
      <c r="N36" s="65" t="str">
        <f>IF(入力表!AB48="","",入力表!AB48)</f>
        <v/>
      </c>
      <c r="O36" s="65" t="str">
        <f t="shared" si="2"/>
        <v/>
      </c>
      <c r="P36" s="65" t="str">
        <f>IF(入力表!AK48="","",入力表!AK48)</f>
        <v/>
      </c>
      <c r="Q36" s="65" t="str">
        <f t="shared" si="3"/>
        <v/>
      </c>
      <c r="R36" s="65" t="str">
        <f>IF(入力表!AL48="","",入力表!AL48)</f>
        <v/>
      </c>
      <c r="S36" s="65" t="str">
        <f t="shared" si="4"/>
        <v/>
      </c>
      <c r="T36" s="66"/>
      <c r="U36" s="81" t="str">
        <f>IF(入力表!K48="","",入力表!K48)</f>
        <v/>
      </c>
      <c r="V36" s="82" t="str">
        <f>IF(入力表!L48="","",入力表!L48)</f>
        <v/>
      </c>
      <c r="W36" s="82" t="str">
        <f>IF(ISERROR(VLOOKUP(IF(V36="","",入力表!M48),$AT$2:$AU$5,2,FALSE)),"",VLOOKUP(IF(V36="","",入力表!M48),$AT$2:$AU$5,2,FALSE))</f>
        <v/>
      </c>
      <c r="X36" s="82" t="str">
        <f>IF(ISBLANK(入力表!N48),"",入力表!N48)</f>
        <v/>
      </c>
      <c r="Y36" s="82" t="str">
        <f>IF(ISBLANK(入力表!O48),"",入力表!O48)</f>
        <v/>
      </c>
      <c r="Z36" s="82" t="str">
        <f>IF(ISERROR(VLOOKUP(入力表!P48,$AT$2:$AU$5,2,FALSE)),"",VLOOKUP(入力表!P48,$AT$2:$AU$5,2,FALSE))</f>
        <v/>
      </c>
      <c r="AA36" s="82" t="str">
        <f>IF(ISBLANK(入力表!Q48),"",入力表!Q48)</f>
        <v/>
      </c>
      <c r="AB36" s="82" t="str">
        <f>IF(ISBLANK(入力表!R48),"",入力表!R48)</f>
        <v/>
      </c>
      <c r="AC36" s="81" t="str">
        <f>IF(入力表!T48="","",入力表!T48)</f>
        <v/>
      </c>
      <c r="AD36" s="82" t="str">
        <f>IF(入力表!U48="","",入力表!U48)</f>
        <v/>
      </c>
      <c r="AE36" s="82" t="str">
        <f t="shared" si="5"/>
        <v/>
      </c>
      <c r="AF36" s="83" t="str">
        <f>IF(ISBLANK(入力表!W48),"",入力表!W48)</f>
        <v/>
      </c>
      <c r="AG36" s="83" t="str">
        <f>IF(ISBLANK(入力表!X48),"",入力表!X48)</f>
        <v/>
      </c>
      <c r="AH36" s="83" t="str">
        <f>IF(ISERROR(VLOOKUP(入力表!Y48,$AT$2:$AU$5,2,FALSE)),"",VLOOKUP(入力表!Y48,$AT$2:$AU$5,2,FALSE))</f>
        <v/>
      </c>
      <c r="AI36" s="83" t="str">
        <f>IF(ISBLANK(入力表!Z48),"",入力表!Z48)</f>
        <v/>
      </c>
      <c r="AJ36" s="84" t="str">
        <f>IF(ISBLANK(入力表!AA48),"",入力表!AA48)</f>
        <v/>
      </c>
      <c r="AK36" s="6" t="str">
        <f>IF(入力表!AC48="","",入力表!AC48)</f>
        <v/>
      </c>
      <c r="AL36" s="6" t="str">
        <f>IF(入力表!AD48="","",入力表!AD48)</f>
        <v/>
      </c>
      <c r="AM36" s="6" t="str">
        <f>IF(ISERROR(VLOOKUP(IF(AL36="","",入力表!AE48),$AT$2:$AU$5,2,FALSE)),"",VLOOKUP(IF(AL36="","",入力表!AE48),$AT$2:$AU$5,2,FALSE))</f>
        <v/>
      </c>
      <c r="AN36" s="6" t="str">
        <f>IF(ISBLANK(入力表!AF48),"",入力表!AF48)</f>
        <v/>
      </c>
      <c r="AO36" s="6" t="str">
        <f>IF(ISBLANK(入力表!AG48),"",入力表!AG48)</f>
        <v/>
      </c>
      <c r="AP36" s="6" t="str">
        <f>IF(ISERROR(VLOOKUP(入力表!AH48,$AT$2:$AU$5,2,FALSE)),"",VLOOKUP(入力表!AH48,$AT$2:$AU$5,2,FALSE))</f>
        <v/>
      </c>
      <c r="AQ36" s="6" t="str">
        <f>IF(ISBLANK(入力表!AI48),"",入力表!AI48)</f>
        <v/>
      </c>
      <c r="AR36" s="85" t="str">
        <f>IF(ISBLANK(入力表!AJ48),"",入力表!AJ48)</f>
        <v/>
      </c>
    </row>
    <row r="37" spans="1:44" ht="9.9499999999999993" customHeight="1">
      <c r="A37" s="65">
        <v>36</v>
      </c>
      <c r="B37" s="65" t="str">
        <f>IF(ISBLANK(入力表!C49),"",入力表!C49)</f>
        <v/>
      </c>
      <c r="C37" s="65" t="str">
        <f>IF(ISBLANK(入力表!D49),"",入力表!D49)</f>
        <v/>
      </c>
      <c r="D37" s="65" t="str">
        <f>IF(ISBLANK(入力表!E49),"",入力表!E49)</f>
        <v/>
      </c>
      <c r="E37" s="65" t="str">
        <f>RIGHT(入力表!F49,2)</f>
        <v/>
      </c>
      <c r="F37" s="65" t="str">
        <f>IF(ISBLANK(入力表!G49),"",入力表!G49)</f>
        <v/>
      </c>
      <c r="G37" s="65" t="str">
        <f>IF(ISBLANK(入力表!H49),"",入力表!H49)</f>
        <v>オホーツク</v>
      </c>
      <c r="H37" s="65" t="str">
        <f>IF(D37="","",入力表!$C$4)</f>
        <v/>
      </c>
      <c r="I37" s="65" t="str">
        <f>IF(ISBLANK(入力表!I49),"",入力表!I49)</f>
        <v/>
      </c>
      <c r="J37" s="65" t="str">
        <f>IF(入力表!J49="","",入力表!J49)</f>
        <v/>
      </c>
      <c r="K37" s="65" t="str">
        <f t="shared" si="0"/>
        <v/>
      </c>
      <c r="L37" s="65" t="str">
        <f>IF(入力表!S49="","",入力表!S49)</f>
        <v/>
      </c>
      <c r="M37" s="65" t="str">
        <f t="shared" si="1"/>
        <v/>
      </c>
      <c r="N37" s="65" t="str">
        <f>IF(入力表!AB49="","",入力表!AB49)</f>
        <v/>
      </c>
      <c r="O37" s="65" t="str">
        <f t="shared" si="2"/>
        <v/>
      </c>
      <c r="P37" s="65" t="str">
        <f>IF(入力表!AK49="","",入力表!AK49)</f>
        <v/>
      </c>
      <c r="Q37" s="65" t="str">
        <f t="shared" si="3"/>
        <v/>
      </c>
      <c r="R37" s="65" t="str">
        <f>IF(入力表!AL49="","",入力表!AL49)</f>
        <v/>
      </c>
      <c r="S37" s="65" t="str">
        <f t="shared" si="4"/>
        <v/>
      </c>
      <c r="T37" s="66"/>
      <c r="U37" s="81" t="str">
        <f>IF(入力表!K49="","",入力表!K49)</f>
        <v/>
      </c>
      <c r="V37" s="82" t="str">
        <f>IF(入力表!L49="","",入力表!L49)</f>
        <v/>
      </c>
      <c r="W37" s="82" t="str">
        <f>IF(ISERROR(VLOOKUP(IF(V37="","",入力表!M49),$AT$2:$AU$5,2,FALSE)),"",VLOOKUP(IF(V37="","",入力表!M49),$AT$2:$AU$5,2,FALSE))</f>
        <v/>
      </c>
      <c r="X37" s="82" t="str">
        <f>IF(ISBLANK(入力表!N49),"",入力表!N49)</f>
        <v/>
      </c>
      <c r="Y37" s="82" t="str">
        <f>IF(ISBLANK(入力表!O49),"",入力表!O49)</f>
        <v/>
      </c>
      <c r="Z37" s="82" t="str">
        <f>IF(ISERROR(VLOOKUP(入力表!P49,$AT$2:$AU$5,2,FALSE)),"",VLOOKUP(入力表!P49,$AT$2:$AU$5,2,FALSE))</f>
        <v/>
      </c>
      <c r="AA37" s="82" t="str">
        <f>IF(ISBLANK(入力表!Q49),"",入力表!Q49)</f>
        <v/>
      </c>
      <c r="AB37" s="82" t="str">
        <f>IF(ISBLANK(入力表!R49),"",入力表!R49)</f>
        <v/>
      </c>
      <c r="AC37" s="81" t="str">
        <f>IF(入力表!T49="","",入力表!T49)</f>
        <v/>
      </c>
      <c r="AD37" s="82" t="str">
        <f>IF(入力表!U49="","",入力表!U49)</f>
        <v/>
      </c>
      <c r="AE37" s="82" t="str">
        <f t="shared" si="5"/>
        <v/>
      </c>
      <c r="AF37" s="83" t="str">
        <f>IF(ISBLANK(入力表!W49),"",入力表!W49)</f>
        <v/>
      </c>
      <c r="AG37" s="83" t="str">
        <f>IF(ISBLANK(入力表!X49),"",入力表!X49)</f>
        <v/>
      </c>
      <c r="AH37" s="83" t="str">
        <f>IF(ISERROR(VLOOKUP(入力表!Y49,$AT$2:$AU$5,2,FALSE)),"",VLOOKUP(入力表!Y49,$AT$2:$AU$5,2,FALSE))</f>
        <v/>
      </c>
      <c r="AI37" s="83" t="str">
        <f>IF(ISBLANK(入力表!Z49),"",入力表!Z49)</f>
        <v/>
      </c>
      <c r="AJ37" s="84" t="str">
        <f>IF(ISBLANK(入力表!AA49),"",入力表!AA49)</f>
        <v/>
      </c>
      <c r="AK37" s="6" t="str">
        <f>IF(入力表!AC49="","",入力表!AC49)</f>
        <v/>
      </c>
      <c r="AL37" s="6" t="str">
        <f>IF(入力表!AD49="","",入力表!AD49)</f>
        <v/>
      </c>
      <c r="AM37" s="6" t="str">
        <f>IF(ISERROR(VLOOKUP(IF(AL37="","",入力表!AE49),$AT$2:$AU$5,2,FALSE)),"",VLOOKUP(IF(AL37="","",入力表!AE49),$AT$2:$AU$5,2,FALSE))</f>
        <v/>
      </c>
      <c r="AN37" s="6" t="str">
        <f>IF(ISBLANK(入力表!AF49),"",入力表!AF49)</f>
        <v/>
      </c>
      <c r="AO37" s="6" t="str">
        <f>IF(ISBLANK(入力表!AG49),"",入力表!AG49)</f>
        <v/>
      </c>
      <c r="AP37" s="6" t="str">
        <f>IF(ISERROR(VLOOKUP(入力表!AH49,$AT$2:$AU$5,2,FALSE)),"",VLOOKUP(入力表!AH49,$AT$2:$AU$5,2,FALSE))</f>
        <v/>
      </c>
      <c r="AQ37" s="6" t="str">
        <f>IF(ISBLANK(入力表!AI49),"",入力表!AI49)</f>
        <v/>
      </c>
      <c r="AR37" s="85" t="str">
        <f>IF(ISBLANK(入力表!AJ49),"",入力表!AJ49)</f>
        <v/>
      </c>
    </row>
    <row r="38" spans="1:44" ht="9.9499999999999993" customHeight="1">
      <c r="A38" s="65">
        <v>37</v>
      </c>
      <c r="B38" s="65" t="str">
        <f>IF(ISBLANK(入力表!C50),"",入力表!C50)</f>
        <v/>
      </c>
      <c r="C38" s="65" t="str">
        <f>IF(ISBLANK(入力表!D50),"",入力表!D50)</f>
        <v/>
      </c>
      <c r="D38" s="65" t="str">
        <f>IF(ISBLANK(入力表!E50),"",入力表!E50)</f>
        <v/>
      </c>
      <c r="E38" s="65" t="str">
        <f>RIGHT(入力表!F50,2)</f>
        <v/>
      </c>
      <c r="F38" s="65" t="str">
        <f>IF(ISBLANK(入力表!G50),"",入力表!G50)</f>
        <v/>
      </c>
      <c r="G38" s="65" t="str">
        <f>IF(ISBLANK(入力表!H50),"",入力表!H50)</f>
        <v>オホーツク</v>
      </c>
      <c r="H38" s="65" t="str">
        <f>IF(D38="","",入力表!$C$4)</f>
        <v/>
      </c>
      <c r="I38" s="65" t="str">
        <f>IF(ISBLANK(入力表!I50),"",入力表!I50)</f>
        <v/>
      </c>
      <c r="J38" s="65" t="str">
        <f>IF(入力表!J50="","",入力表!J50)</f>
        <v/>
      </c>
      <c r="K38" s="65" t="str">
        <f t="shared" si="0"/>
        <v/>
      </c>
      <c r="L38" s="65" t="str">
        <f>IF(入力表!S50="","",入力表!S50)</f>
        <v/>
      </c>
      <c r="M38" s="65" t="str">
        <f t="shared" si="1"/>
        <v/>
      </c>
      <c r="N38" s="65" t="str">
        <f>IF(入力表!AB50="","",入力表!AB50)</f>
        <v/>
      </c>
      <c r="O38" s="65" t="str">
        <f t="shared" si="2"/>
        <v/>
      </c>
      <c r="P38" s="65" t="str">
        <f>IF(入力表!AK50="","",入力表!AK50)</f>
        <v/>
      </c>
      <c r="Q38" s="65" t="str">
        <f t="shared" si="3"/>
        <v/>
      </c>
      <c r="R38" s="65" t="str">
        <f>IF(入力表!AL50="","",入力表!AL50)</f>
        <v/>
      </c>
      <c r="S38" s="65" t="str">
        <f t="shared" si="4"/>
        <v/>
      </c>
      <c r="T38" s="66"/>
      <c r="U38" s="81" t="str">
        <f>IF(入力表!K50="","",入力表!K50)</f>
        <v/>
      </c>
      <c r="V38" s="82" t="str">
        <f>IF(入力表!L50="","",入力表!L50)</f>
        <v/>
      </c>
      <c r="W38" s="82" t="str">
        <f>IF(ISERROR(VLOOKUP(IF(V38="","",入力表!M50),$AT$2:$AU$5,2,FALSE)),"",VLOOKUP(IF(V38="","",入力表!M50),$AT$2:$AU$5,2,FALSE))</f>
        <v/>
      </c>
      <c r="X38" s="82" t="str">
        <f>IF(ISBLANK(入力表!N50),"",入力表!N50)</f>
        <v/>
      </c>
      <c r="Y38" s="82" t="str">
        <f>IF(ISBLANK(入力表!O50),"",入力表!O50)</f>
        <v/>
      </c>
      <c r="Z38" s="82" t="str">
        <f>IF(ISERROR(VLOOKUP(入力表!P50,$AT$2:$AU$5,2,FALSE)),"",VLOOKUP(入力表!P50,$AT$2:$AU$5,2,FALSE))</f>
        <v/>
      </c>
      <c r="AA38" s="82" t="str">
        <f>IF(ISBLANK(入力表!Q50),"",入力表!Q50)</f>
        <v/>
      </c>
      <c r="AB38" s="82" t="str">
        <f>IF(ISBLANK(入力表!R50),"",入力表!R50)</f>
        <v/>
      </c>
      <c r="AC38" s="81" t="str">
        <f>IF(入力表!T50="","",入力表!T50)</f>
        <v/>
      </c>
      <c r="AD38" s="82" t="str">
        <f>IF(入力表!U50="","",入力表!U50)</f>
        <v/>
      </c>
      <c r="AE38" s="82" t="str">
        <f t="shared" si="5"/>
        <v/>
      </c>
      <c r="AF38" s="83" t="str">
        <f>IF(ISBLANK(入力表!W50),"",入力表!W50)</f>
        <v/>
      </c>
      <c r="AG38" s="83" t="str">
        <f>IF(ISBLANK(入力表!X50),"",入力表!X50)</f>
        <v/>
      </c>
      <c r="AH38" s="83" t="str">
        <f>IF(ISERROR(VLOOKUP(入力表!Y50,$AT$2:$AU$5,2,FALSE)),"",VLOOKUP(入力表!Y50,$AT$2:$AU$5,2,FALSE))</f>
        <v/>
      </c>
      <c r="AI38" s="83" t="str">
        <f>IF(ISBLANK(入力表!Z50),"",入力表!Z50)</f>
        <v/>
      </c>
      <c r="AJ38" s="84" t="str">
        <f>IF(ISBLANK(入力表!AA50),"",入力表!AA50)</f>
        <v/>
      </c>
      <c r="AK38" s="6" t="str">
        <f>IF(入力表!AC50="","",入力表!AC50)</f>
        <v/>
      </c>
      <c r="AL38" s="6" t="str">
        <f>IF(入力表!AD50="","",入力表!AD50)</f>
        <v/>
      </c>
      <c r="AM38" s="6" t="str">
        <f>IF(ISERROR(VLOOKUP(IF(AL38="","",入力表!AE50),$AT$2:$AU$5,2,FALSE)),"",VLOOKUP(IF(AL38="","",入力表!AE50),$AT$2:$AU$5,2,FALSE))</f>
        <v/>
      </c>
      <c r="AN38" s="6" t="str">
        <f>IF(ISBLANK(入力表!AF50),"",入力表!AF50)</f>
        <v/>
      </c>
      <c r="AO38" s="6" t="str">
        <f>IF(ISBLANK(入力表!AG50),"",入力表!AG50)</f>
        <v/>
      </c>
      <c r="AP38" s="6" t="str">
        <f>IF(ISERROR(VLOOKUP(入力表!AH50,$AT$2:$AU$5,2,FALSE)),"",VLOOKUP(入力表!AH50,$AT$2:$AU$5,2,FALSE))</f>
        <v/>
      </c>
      <c r="AQ38" s="6" t="str">
        <f>IF(ISBLANK(入力表!AI50),"",入力表!AI50)</f>
        <v/>
      </c>
      <c r="AR38" s="85" t="str">
        <f>IF(ISBLANK(入力表!AJ50),"",入力表!AJ50)</f>
        <v/>
      </c>
    </row>
    <row r="39" spans="1:44" ht="9.9499999999999993" customHeight="1">
      <c r="A39" s="65">
        <v>38</v>
      </c>
      <c r="B39" s="65" t="str">
        <f>IF(ISBLANK(入力表!C51),"",入力表!C51)</f>
        <v/>
      </c>
      <c r="C39" s="65" t="str">
        <f>IF(ISBLANK(入力表!D51),"",入力表!D51)</f>
        <v/>
      </c>
      <c r="D39" s="65" t="str">
        <f>IF(ISBLANK(入力表!E51),"",入力表!E51)</f>
        <v/>
      </c>
      <c r="E39" s="65" t="str">
        <f>RIGHT(入力表!F51,2)</f>
        <v/>
      </c>
      <c r="F39" s="65" t="str">
        <f>IF(ISBLANK(入力表!G51),"",入力表!G51)</f>
        <v/>
      </c>
      <c r="G39" s="65" t="str">
        <f>IF(ISBLANK(入力表!H51),"",入力表!H51)</f>
        <v>オホーツク</v>
      </c>
      <c r="H39" s="65" t="str">
        <f>IF(D39="","",入力表!$C$4)</f>
        <v/>
      </c>
      <c r="I39" s="65" t="str">
        <f>IF(ISBLANK(入力表!I51),"",入力表!I51)</f>
        <v/>
      </c>
      <c r="J39" s="65" t="str">
        <f>IF(入力表!J51="","",入力表!J51)</f>
        <v/>
      </c>
      <c r="K39" s="65" t="str">
        <f t="shared" si="0"/>
        <v/>
      </c>
      <c r="L39" s="65" t="str">
        <f>IF(入力表!S51="","",入力表!S51)</f>
        <v/>
      </c>
      <c r="M39" s="65" t="str">
        <f t="shared" si="1"/>
        <v/>
      </c>
      <c r="N39" s="65" t="str">
        <f>IF(入力表!AB51="","",入力表!AB51)</f>
        <v/>
      </c>
      <c r="O39" s="65" t="str">
        <f t="shared" si="2"/>
        <v/>
      </c>
      <c r="P39" s="65" t="str">
        <f>IF(入力表!AK51="","",入力表!AK51)</f>
        <v/>
      </c>
      <c r="Q39" s="65" t="str">
        <f t="shared" si="3"/>
        <v/>
      </c>
      <c r="R39" s="65" t="str">
        <f>IF(入力表!AL51="","",入力表!AL51)</f>
        <v/>
      </c>
      <c r="S39" s="65" t="str">
        <f t="shared" si="4"/>
        <v/>
      </c>
      <c r="T39" s="66"/>
      <c r="U39" s="81" t="str">
        <f>IF(入力表!K51="","",入力表!K51)</f>
        <v/>
      </c>
      <c r="V39" s="82" t="str">
        <f>IF(入力表!L51="","",入力表!L51)</f>
        <v/>
      </c>
      <c r="W39" s="82" t="str">
        <f>IF(ISERROR(VLOOKUP(IF(V39="","",入力表!M51),$AT$2:$AU$5,2,FALSE)),"",VLOOKUP(IF(V39="","",入力表!M51),$AT$2:$AU$5,2,FALSE))</f>
        <v/>
      </c>
      <c r="X39" s="82" t="str">
        <f>IF(ISBLANK(入力表!N51),"",入力表!N51)</f>
        <v/>
      </c>
      <c r="Y39" s="82" t="str">
        <f>IF(ISBLANK(入力表!O51),"",入力表!O51)</f>
        <v/>
      </c>
      <c r="Z39" s="82" t="str">
        <f>IF(ISERROR(VLOOKUP(入力表!P51,$AT$2:$AU$5,2,FALSE)),"",VLOOKUP(入力表!P51,$AT$2:$AU$5,2,FALSE))</f>
        <v/>
      </c>
      <c r="AA39" s="82" t="str">
        <f>IF(ISBLANK(入力表!Q51),"",入力表!Q51)</f>
        <v/>
      </c>
      <c r="AB39" s="82" t="str">
        <f>IF(ISBLANK(入力表!R51),"",入力表!R51)</f>
        <v/>
      </c>
      <c r="AC39" s="81" t="str">
        <f>IF(入力表!T51="","",入力表!T51)</f>
        <v/>
      </c>
      <c r="AD39" s="82" t="str">
        <f>IF(入力表!U51="","",入力表!U51)</f>
        <v/>
      </c>
      <c r="AE39" s="82" t="str">
        <f t="shared" si="5"/>
        <v/>
      </c>
      <c r="AF39" s="83" t="str">
        <f>IF(ISBLANK(入力表!W51),"",入力表!W51)</f>
        <v/>
      </c>
      <c r="AG39" s="83" t="str">
        <f>IF(ISBLANK(入力表!X51),"",入力表!X51)</f>
        <v/>
      </c>
      <c r="AH39" s="83" t="str">
        <f>IF(ISERROR(VLOOKUP(入力表!Y51,$AT$2:$AU$5,2,FALSE)),"",VLOOKUP(入力表!Y51,$AT$2:$AU$5,2,FALSE))</f>
        <v/>
      </c>
      <c r="AI39" s="83" t="str">
        <f>IF(ISBLANK(入力表!Z51),"",入力表!Z51)</f>
        <v/>
      </c>
      <c r="AJ39" s="84" t="str">
        <f>IF(ISBLANK(入力表!AA51),"",入力表!AA51)</f>
        <v/>
      </c>
      <c r="AK39" s="6" t="str">
        <f>IF(入力表!AC51="","",入力表!AC51)</f>
        <v/>
      </c>
      <c r="AL39" s="6" t="str">
        <f>IF(入力表!AD51="","",入力表!AD51)</f>
        <v/>
      </c>
      <c r="AM39" s="6" t="str">
        <f>IF(ISERROR(VLOOKUP(IF(AL39="","",入力表!AE51),$AT$2:$AU$5,2,FALSE)),"",VLOOKUP(IF(AL39="","",入力表!AE51),$AT$2:$AU$5,2,FALSE))</f>
        <v/>
      </c>
      <c r="AN39" s="6" t="str">
        <f>IF(ISBLANK(入力表!AF51),"",入力表!AF51)</f>
        <v/>
      </c>
      <c r="AO39" s="6" t="str">
        <f>IF(ISBLANK(入力表!AG51),"",入力表!AG51)</f>
        <v/>
      </c>
      <c r="AP39" s="6" t="str">
        <f>IF(ISERROR(VLOOKUP(入力表!AH51,$AT$2:$AU$5,2,FALSE)),"",VLOOKUP(入力表!AH51,$AT$2:$AU$5,2,FALSE))</f>
        <v/>
      </c>
      <c r="AQ39" s="6" t="str">
        <f>IF(ISBLANK(入力表!AI51),"",入力表!AI51)</f>
        <v/>
      </c>
      <c r="AR39" s="85" t="str">
        <f>IF(ISBLANK(入力表!AJ51),"",入力表!AJ51)</f>
        <v/>
      </c>
    </row>
    <row r="40" spans="1:44" ht="9.9499999999999993" customHeight="1">
      <c r="A40" s="65">
        <v>39</v>
      </c>
      <c r="B40" s="65" t="str">
        <f>IF(ISBLANK(入力表!C52),"",入力表!C52)</f>
        <v/>
      </c>
      <c r="C40" s="65" t="str">
        <f>IF(ISBLANK(入力表!D52),"",入力表!D52)</f>
        <v/>
      </c>
      <c r="D40" s="65" t="str">
        <f>IF(ISBLANK(入力表!E52),"",入力表!E52)</f>
        <v/>
      </c>
      <c r="E40" s="65" t="str">
        <f>RIGHT(入力表!F52,2)</f>
        <v/>
      </c>
      <c r="F40" s="65" t="str">
        <f>IF(ISBLANK(入力表!G52),"",入力表!G52)</f>
        <v/>
      </c>
      <c r="G40" s="65" t="str">
        <f>IF(ISBLANK(入力表!H52),"",入力表!H52)</f>
        <v>オホーツク</v>
      </c>
      <c r="H40" s="65" t="str">
        <f>IF(D40="","",入力表!$C$4)</f>
        <v/>
      </c>
      <c r="I40" s="65" t="str">
        <f>IF(ISBLANK(入力表!I52),"",入力表!I52)</f>
        <v/>
      </c>
      <c r="J40" s="65" t="str">
        <f>IF(入力表!J52="","",入力表!J52)</f>
        <v/>
      </c>
      <c r="K40" s="65" t="str">
        <f t="shared" si="0"/>
        <v/>
      </c>
      <c r="L40" s="65" t="str">
        <f>IF(入力表!S52="","",入力表!S52)</f>
        <v/>
      </c>
      <c r="M40" s="65" t="str">
        <f t="shared" si="1"/>
        <v/>
      </c>
      <c r="N40" s="65" t="str">
        <f>IF(入力表!AB52="","",入力表!AB52)</f>
        <v/>
      </c>
      <c r="O40" s="65" t="str">
        <f t="shared" si="2"/>
        <v/>
      </c>
      <c r="P40" s="65" t="str">
        <f>IF(入力表!AK52="","",入力表!AK52)</f>
        <v/>
      </c>
      <c r="Q40" s="65" t="str">
        <f t="shared" si="3"/>
        <v/>
      </c>
      <c r="R40" s="65" t="str">
        <f>IF(入力表!AL52="","",入力表!AL52)</f>
        <v/>
      </c>
      <c r="S40" s="65" t="str">
        <f t="shared" si="4"/>
        <v/>
      </c>
      <c r="T40" s="66"/>
      <c r="U40" s="81" t="str">
        <f>IF(入力表!K52="","",入力表!K52)</f>
        <v/>
      </c>
      <c r="V40" s="82" t="str">
        <f>IF(入力表!L52="","",入力表!L52)</f>
        <v/>
      </c>
      <c r="W40" s="82" t="str">
        <f>IF(ISERROR(VLOOKUP(IF(V40="","",入力表!M52),$AT$2:$AU$5,2,FALSE)),"",VLOOKUP(IF(V40="","",入力表!M52),$AT$2:$AU$5,2,FALSE))</f>
        <v/>
      </c>
      <c r="X40" s="82" t="str">
        <f>IF(ISBLANK(入力表!N52),"",入力表!N52)</f>
        <v/>
      </c>
      <c r="Y40" s="82" t="str">
        <f>IF(ISBLANK(入力表!O52),"",入力表!O52)</f>
        <v/>
      </c>
      <c r="Z40" s="82" t="str">
        <f>IF(ISERROR(VLOOKUP(入力表!P52,$AT$2:$AU$5,2,FALSE)),"",VLOOKUP(入力表!P52,$AT$2:$AU$5,2,FALSE))</f>
        <v/>
      </c>
      <c r="AA40" s="82" t="str">
        <f>IF(ISBLANK(入力表!Q52),"",入力表!Q52)</f>
        <v/>
      </c>
      <c r="AB40" s="82" t="str">
        <f>IF(ISBLANK(入力表!R52),"",入力表!R52)</f>
        <v/>
      </c>
      <c r="AC40" s="81" t="str">
        <f>IF(入力表!T52="","",入力表!T52)</f>
        <v/>
      </c>
      <c r="AD40" s="82" t="str">
        <f>IF(入力表!U52="","",入力表!U52)</f>
        <v/>
      </c>
      <c r="AE40" s="82" t="str">
        <f t="shared" si="5"/>
        <v/>
      </c>
      <c r="AF40" s="83" t="str">
        <f>IF(ISBLANK(入力表!W52),"",入力表!W52)</f>
        <v/>
      </c>
      <c r="AG40" s="83" t="str">
        <f>IF(ISBLANK(入力表!X52),"",入力表!X52)</f>
        <v/>
      </c>
      <c r="AH40" s="83" t="str">
        <f>IF(ISERROR(VLOOKUP(入力表!Y52,$AT$2:$AU$5,2,FALSE)),"",VLOOKUP(入力表!Y52,$AT$2:$AU$5,2,FALSE))</f>
        <v/>
      </c>
      <c r="AI40" s="83" t="str">
        <f>IF(ISBLANK(入力表!Z52),"",入力表!Z52)</f>
        <v/>
      </c>
      <c r="AJ40" s="84" t="str">
        <f>IF(ISBLANK(入力表!AA52),"",入力表!AA52)</f>
        <v/>
      </c>
      <c r="AK40" s="6" t="str">
        <f>IF(入力表!AC52="","",入力表!AC52)</f>
        <v/>
      </c>
      <c r="AL40" s="6" t="str">
        <f>IF(入力表!AD52="","",入力表!AD52)</f>
        <v/>
      </c>
      <c r="AM40" s="6" t="str">
        <f>IF(ISERROR(VLOOKUP(IF(AL40="","",入力表!AE52),$AT$2:$AU$5,2,FALSE)),"",VLOOKUP(IF(AL40="","",入力表!AE52),$AT$2:$AU$5,2,FALSE))</f>
        <v/>
      </c>
      <c r="AN40" s="6" t="str">
        <f>IF(ISBLANK(入力表!AF52),"",入力表!AF52)</f>
        <v/>
      </c>
      <c r="AO40" s="6" t="str">
        <f>IF(ISBLANK(入力表!AG52),"",入力表!AG52)</f>
        <v/>
      </c>
      <c r="AP40" s="6" t="str">
        <f>IF(ISERROR(VLOOKUP(入力表!AH52,$AT$2:$AU$5,2,FALSE)),"",VLOOKUP(入力表!AH52,$AT$2:$AU$5,2,FALSE))</f>
        <v/>
      </c>
      <c r="AQ40" s="6" t="str">
        <f>IF(ISBLANK(入力表!AI52),"",入力表!AI52)</f>
        <v/>
      </c>
      <c r="AR40" s="85" t="str">
        <f>IF(ISBLANK(入力表!AJ52),"",入力表!AJ52)</f>
        <v/>
      </c>
    </row>
    <row r="41" spans="1:44" ht="9.9499999999999993" customHeight="1">
      <c r="A41" s="65">
        <v>40</v>
      </c>
      <c r="B41" s="65" t="str">
        <f>IF(ISBLANK(入力表!C53),"",入力表!C53)</f>
        <v/>
      </c>
      <c r="C41" s="65" t="str">
        <f>IF(ISBLANK(入力表!D53),"",入力表!D53)</f>
        <v/>
      </c>
      <c r="D41" s="65" t="str">
        <f>IF(ISBLANK(入力表!E53),"",入力表!E53)</f>
        <v/>
      </c>
      <c r="E41" s="65" t="str">
        <f>RIGHT(入力表!F53,2)</f>
        <v/>
      </c>
      <c r="F41" s="65" t="str">
        <f>IF(ISBLANK(入力表!G53),"",入力表!G53)</f>
        <v/>
      </c>
      <c r="G41" s="65" t="str">
        <f>IF(ISBLANK(入力表!H53),"",入力表!H53)</f>
        <v>オホーツク</v>
      </c>
      <c r="H41" s="65" t="str">
        <f>IF(D41="","",入力表!$C$4)</f>
        <v/>
      </c>
      <c r="I41" s="65" t="str">
        <f>IF(ISBLANK(入力表!I53),"",入力表!I53)</f>
        <v/>
      </c>
      <c r="J41" s="65" t="str">
        <f>IF(入力表!J53="","",入力表!J53)</f>
        <v/>
      </c>
      <c r="K41" s="65" t="str">
        <f t="shared" si="0"/>
        <v/>
      </c>
      <c r="L41" s="65" t="str">
        <f>IF(入力表!S53="","",入力表!S53)</f>
        <v/>
      </c>
      <c r="M41" s="65" t="str">
        <f t="shared" si="1"/>
        <v/>
      </c>
      <c r="N41" s="65" t="str">
        <f>IF(入力表!AB53="","",入力表!AB53)</f>
        <v/>
      </c>
      <c r="O41" s="65" t="str">
        <f t="shared" si="2"/>
        <v/>
      </c>
      <c r="P41" s="65" t="str">
        <f>IF(入力表!AK53="","",入力表!AK53)</f>
        <v/>
      </c>
      <c r="Q41" s="65" t="str">
        <f t="shared" si="3"/>
        <v/>
      </c>
      <c r="R41" s="65" t="str">
        <f>IF(入力表!AL53="","",入力表!AL53)</f>
        <v/>
      </c>
      <c r="S41" s="65" t="str">
        <f t="shared" si="4"/>
        <v/>
      </c>
      <c r="T41" s="66"/>
      <c r="U41" s="81" t="str">
        <f>IF(入力表!K53="","",入力表!K53)</f>
        <v/>
      </c>
      <c r="V41" s="82" t="str">
        <f>IF(入力表!L53="","",入力表!L53)</f>
        <v/>
      </c>
      <c r="W41" s="82" t="str">
        <f>IF(ISERROR(VLOOKUP(IF(V41="","",入力表!M53),$AT$2:$AU$5,2,FALSE)),"",VLOOKUP(IF(V41="","",入力表!M53),$AT$2:$AU$5,2,FALSE))</f>
        <v/>
      </c>
      <c r="X41" s="82" t="str">
        <f>IF(ISBLANK(入力表!N53),"",入力表!N53)</f>
        <v/>
      </c>
      <c r="Y41" s="82" t="str">
        <f>IF(ISBLANK(入力表!O53),"",入力表!O53)</f>
        <v/>
      </c>
      <c r="Z41" s="82" t="str">
        <f>IF(ISERROR(VLOOKUP(入力表!P53,$AT$2:$AU$5,2,FALSE)),"",VLOOKUP(入力表!P53,$AT$2:$AU$5,2,FALSE))</f>
        <v/>
      </c>
      <c r="AA41" s="82" t="str">
        <f>IF(ISBLANK(入力表!Q53),"",入力表!Q53)</f>
        <v/>
      </c>
      <c r="AB41" s="82" t="str">
        <f>IF(ISBLANK(入力表!R53),"",入力表!R53)</f>
        <v/>
      </c>
      <c r="AC41" s="81" t="str">
        <f>IF(入力表!T53="","",入力表!T53)</f>
        <v/>
      </c>
      <c r="AD41" s="82" t="str">
        <f>IF(入力表!U53="","",入力表!U53)</f>
        <v/>
      </c>
      <c r="AE41" s="82" t="str">
        <f t="shared" si="5"/>
        <v/>
      </c>
      <c r="AF41" s="83" t="str">
        <f>IF(ISBLANK(入力表!W53),"",入力表!W53)</f>
        <v/>
      </c>
      <c r="AG41" s="83" t="str">
        <f>IF(ISBLANK(入力表!X53),"",入力表!X53)</f>
        <v/>
      </c>
      <c r="AH41" s="83" t="str">
        <f>IF(ISERROR(VLOOKUP(入力表!Y53,$AT$2:$AU$5,2,FALSE)),"",VLOOKUP(入力表!Y53,$AT$2:$AU$5,2,FALSE))</f>
        <v/>
      </c>
      <c r="AI41" s="83" t="str">
        <f>IF(ISBLANK(入力表!Z53),"",入力表!Z53)</f>
        <v/>
      </c>
      <c r="AJ41" s="84" t="str">
        <f>IF(ISBLANK(入力表!AA53),"",入力表!AA53)</f>
        <v/>
      </c>
      <c r="AK41" s="6" t="str">
        <f>IF(入力表!AC53="","",入力表!AC53)</f>
        <v/>
      </c>
      <c r="AL41" s="6" t="str">
        <f>IF(入力表!AD53="","",入力表!AD53)</f>
        <v/>
      </c>
      <c r="AM41" s="6" t="str">
        <f>IF(ISERROR(VLOOKUP(IF(AL41="","",入力表!AE53),$AT$2:$AU$5,2,FALSE)),"",VLOOKUP(IF(AL41="","",入力表!AE53),$AT$2:$AU$5,2,FALSE))</f>
        <v/>
      </c>
      <c r="AN41" s="6" t="str">
        <f>IF(ISBLANK(入力表!AF53),"",入力表!AF53)</f>
        <v/>
      </c>
      <c r="AO41" s="6" t="str">
        <f>IF(ISBLANK(入力表!AG53),"",入力表!AG53)</f>
        <v/>
      </c>
      <c r="AP41" s="6" t="str">
        <f>IF(ISERROR(VLOOKUP(入力表!AH53,$AT$2:$AU$5,2,FALSE)),"",VLOOKUP(入力表!AH53,$AT$2:$AU$5,2,FALSE))</f>
        <v/>
      </c>
      <c r="AQ41" s="6" t="str">
        <f>IF(ISBLANK(入力表!AI53),"",入力表!AI53)</f>
        <v/>
      </c>
      <c r="AR41" s="85" t="str">
        <f>IF(ISBLANK(入力表!AJ53),"",入力表!AJ53)</f>
        <v/>
      </c>
    </row>
    <row r="42" spans="1:44" ht="13.5" customHeight="1"/>
    <row r="43" spans="1:44" ht="12.75" customHeight="1">
      <c r="F43" s="4"/>
      <c r="G43" s="7"/>
      <c r="H43" s="8"/>
      <c r="I43" s="8"/>
      <c r="J43" s="8"/>
      <c r="K43" s="8"/>
    </row>
    <row r="44" spans="1:44" ht="12.75" customHeight="1">
      <c r="F44" s="4"/>
      <c r="G44" s="7"/>
      <c r="H44" s="8"/>
      <c r="I44" s="8"/>
      <c r="J44" s="8"/>
      <c r="K44" s="8"/>
    </row>
    <row r="45" spans="1:44">
      <c r="F45" s="4"/>
      <c r="G45" s="7"/>
      <c r="H45" s="8"/>
      <c r="I45" s="8"/>
      <c r="J45" s="8"/>
      <c r="K45" s="8"/>
    </row>
    <row r="46" spans="1:44">
      <c r="F46" s="4"/>
      <c r="G46" s="7"/>
      <c r="H46" s="8"/>
      <c r="I46" s="8"/>
      <c r="J46" s="8"/>
      <c r="K46" s="8"/>
    </row>
    <row r="47" spans="1:44">
      <c r="F47" s="4"/>
      <c r="G47" s="7"/>
      <c r="H47" s="8"/>
      <c r="I47" s="8"/>
      <c r="J47" s="8"/>
      <c r="K47" s="8"/>
    </row>
    <row r="48" spans="1:44">
      <c r="F48" s="4"/>
      <c r="G48" s="7"/>
      <c r="H48" s="8"/>
      <c r="I48" s="8"/>
      <c r="J48" s="8"/>
      <c r="K48" s="8"/>
    </row>
    <row r="49" spans="6:11">
      <c r="F49" s="4"/>
      <c r="G49" s="7"/>
      <c r="H49" s="8"/>
      <c r="I49" s="8"/>
      <c r="J49" s="8"/>
      <c r="K49" s="8"/>
    </row>
    <row r="50" spans="6:11">
      <c r="G50" s="7"/>
      <c r="H50" s="8"/>
      <c r="I50" s="8"/>
      <c r="J50" s="8"/>
      <c r="K50" s="8"/>
    </row>
    <row r="51" spans="6:11">
      <c r="G51" s="7"/>
      <c r="H51" s="8"/>
      <c r="I51" s="8"/>
      <c r="J51" s="8"/>
      <c r="K51" s="8"/>
    </row>
    <row r="52" spans="6:11">
      <c r="G52" s="7"/>
      <c r="H52" s="8"/>
      <c r="I52" s="8"/>
      <c r="J52" s="8"/>
      <c r="K52" s="8"/>
    </row>
    <row r="53" spans="6:11">
      <c r="G53" s="7"/>
      <c r="H53" s="8"/>
      <c r="I53" s="8"/>
      <c r="J53" s="8"/>
      <c r="K53" s="8"/>
    </row>
    <row r="54" spans="6:11">
      <c r="H54" s="8"/>
      <c r="I54" s="8"/>
      <c r="J54" s="8"/>
      <c r="K54" s="8"/>
    </row>
    <row r="55" spans="6:11">
      <c r="H55" s="8"/>
      <c r="I55" s="8"/>
      <c r="J55" s="8"/>
      <c r="K55" s="8"/>
    </row>
    <row r="56" spans="6:11">
      <c r="H56" s="8"/>
      <c r="I56" s="8"/>
      <c r="J56" s="8"/>
      <c r="K56" s="8"/>
    </row>
    <row r="57" spans="6:11">
      <c r="H57" s="8"/>
      <c r="I57" s="8"/>
      <c r="J57" s="8"/>
      <c r="K57" s="8"/>
    </row>
    <row r="58" spans="6:11">
      <c r="H58" s="8"/>
      <c r="I58" s="8"/>
      <c r="J58" s="8"/>
      <c r="K58" s="8"/>
    </row>
    <row r="59" spans="6:11">
      <c r="H59" s="8"/>
      <c r="I59" s="8"/>
      <c r="J59" s="8"/>
      <c r="K59" s="8"/>
    </row>
    <row r="60" spans="6:11"/>
    <row r="61" spans="6:11"/>
    <row r="62" spans="6:11"/>
    <row r="63" spans="6:11"/>
    <row r="64" spans="6:1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sheetProtection selectLockedCells="1"/>
  <mergeCells count="5">
    <mergeCell ref="U1:AB1"/>
    <mergeCell ref="AC1:AJ1"/>
    <mergeCell ref="AK1:AR1"/>
    <mergeCell ref="P1:Q1"/>
    <mergeCell ref="R1:S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Button 2">
              <controlPr defaultSize="0" print="0" autoFill="0" autoPict="0" macro="[0]!シートの印刷">
                <anchor moveWithCells="1" sizeWithCells="1">
                  <from>
                    <xdr:col>28</xdr:col>
                    <xdr:colOff>47625</xdr:colOff>
                    <xdr:row>8</xdr:row>
                    <xdr:rowOff>0</xdr:rowOff>
                  </from>
                  <to>
                    <xdr:col>35</xdr:col>
                    <xdr:colOff>57150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29</vt:i4>
      </vt:variant>
    </vt:vector>
  </HeadingPairs>
  <TitlesOfParts>
    <vt:vector size="36" baseType="lpstr">
      <vt:lpstr>大会要項</vt:lpstr>
      <vt:lpstr>入力表</vt:lpstr>
      <vt:lpstr>申込確認シート</vt:lpstr>
      <vt:lpstr>●初期設定（事務局）</vt:lpstr>
      <vt:lpstr>Sheet1</vt:lpstr>
      <vt:lpstr>リレーベスト記録入力表</vt:lpstr>
      <vt:lpstr>●貼付（事務局）</vt:lpstr>
      <vt:lpstr>'●貼付（事務局）'!Print_Area</vt:lpstr>
      <vt:lpstr>リレーベスト記録入力表!Print_Area</vt:lpstr>
      <vt:lpstr>大会要項!Print_Area</vt:lpstr>
      <vt:lpstr>入力表!Print_Area</vt:lpstr>
      <vt:lpstr>一般</vt:lpstr>
      <vt:lpstr>一般女子全種目名</vt:lpstr>
      <vt:lpstr>一般女種目</vt:lpstr>
      <vt:lpstr>一般男子全種目名</vt:lpstr>
      <vt:lpstr>一般男種目</vt:lpstr>
      <vt:lpstr>高校</vt:lpstr>
      <vt:lpstr>高校女子全種目名</vt:lpstr>
      <vt:lpstr>高校女種目</vt:lpstr>
      <vt:lpstr>高校男子全種目名</vt:lpstr>
      <vt:lpstr>高校男種目</vt:lpstr>
      <vt:lpstr>小学</vt:lpstr>
      <vt:lpstr>小学女子全種目名</vt:lpstr>
      <vt:lpstr>小学女種目</vt:lpstr>
      <vt:lpstr>小学男子全種目名</vt:lpstr>
      <vt:lpstr>小学男種目</vt:lpstr>
      <vt:lpstr>中学</vt:lpstr>
      <vt:lpstr>中学女子全種目名</vt:lpstr>
      <vt:lpstr>中学女種目</vt:lpstr>
      <vt:lpstr>中学男子全種目名</vt:lpstr>
      <vt:lpstr>中学男種目</vt:lpstr>
      <vt:lpstr>幼児</vt:lpstr>
      <vt:lpstr>幼児女子全種目名</vt:lpstr>
      <vt:lpstr>幼児女種目</vt:lpstr>
      <vt:lpstr>幼児男子全種目名</vt:lpstr>
      <vt:lpstr>幼児男種目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ab-nittai19</cp:lastModifiedBy>
  <cp:lastPrinted>2017-08-27T05:20:40Z</cp:lastPrinted>
  <dcterms:created xsi:type="dcterms:W3CDTF">2005-05-04T11:35:16Z</dcterms:created>
  <dcterms:modified xsi:type="dcterms:W3CDTF">2017-08-29T23:25:23Z</dcterms:modified>
</cp:coreProperties>
</file>